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25" windowWidth="19815" windowHeight="7110" tabRatio="759" firstSheet="8" activeTab="12"/>
  </bookViews>
  <sheets>
    <sheet name="Содержание" sheetId="52" r:id="rId1"/>
    <sheet name="МХМ Тепловое оборудование" sheetId="3" r:id="rId2"/>
    <sheet name="МХМ ММ СС" sheetId="29" r:id="rId3"/>
    <sheet name="МХМ КХ стандарт" sheetId="30" r:id="rId4"/>
    <sheet name="МХМ витрины встройка" sheetId="31" r:id="rId5"/>
    <sheet name="МХМ витрины вынос" sheetId="33" r:id="rId6"/>
    <sheet name="МХМ шкафы" sheetId="32" r:id="rId7"/>
    <sheet name="Нейтральное оборуд МХМ" sheetId="34" r:id="rId8"/>
    <sheet name="МХМ стеллажи Купец" sheetId="35" r:id="rId9"/>
    <sheet name="МХМ стеллажи Эконом" sheetId="36" r:id="rId10"/>
    <sheet name="МХМ стеллажи Дискаунтер" sheetId="37" r:id="rId11"/>
    <sheet name="Камеры мхм" sheetId="50" r:id="rId12"/>
    <sheet name="МХМ столы холодильные" sheetId="51" r:id="rId13"/>
  </sheets>
  <definedNames>
    <definedName name="ПермьТоргМаш_Механическое_оборудование">#REF!</definedName>
  </definedNames>
  <calcPr calcId="144525"/>
</workbook>
</file>

<file path=xl/calcChain.xml><?xml version="1.0" encoding="utf-8"?>
<calcChain xmlns="http://schemas.openxmlformats.org/spreadsheetml/2006/main">
  <c r="G497" i="50" l="1"/>
  <c r="E497" i="50"/>
  <c r="C497" i="50"/>
  <c r="P496" i="50"/>
  <c r="N496" i="50"/>
  <c r="L496" i="50"/>
  <c r="G496" i="50"/>
  <c r="E496" i="50"/>
  <c r="C496" i="50"/>
  <c r="P495" i="50"/>
  <c r="N495" i="50"/>
  <c r="L495" i="50"/>
  <c r="G495" i="50"/>
  <c r="E495" i="50"/>
  <c r="C495" i="50"/>
  <c r="P494" i="50"/>
  <c r="N494" i="50"/>
  <c r="L494" i="50"/>
  <c r="G494" i="50"/>
  <c r="E494" i="50"/>
  <c r="C494" i="50"/>
  <c r="P493" i="50"/>
  <c r="N493" i="50"/>
  <c r="L493" i="50"/>
  <c r="G493" i="50"/>
  <c r="E493" i="50"/>
  <c r="C493" i="50"/>
  <c r="P492" i="50"/>
  <c r="N492" i="50"/>
  <c r="L492" i="50"/>
  <c r="G492" i="50"/>
  <c r="E492" i="50"/>
  <c r="C492" i="50"/>
  <c r="P491" i="50"/>
  <c r="N491" i="50"/>
  <c r="L491" i="50"/>
  <c r="G491" i="50"/>
  <c r="E491" i="50"/>
  <c r="C491" i="50"/>
  <c r="P490" i="50"/>
  <c r="N490" i="50"/>
  <c r="L490" i="50"/>
  <c r="G490" i="50"/>
  <c r="E490" i="50"/>
  <c r="C490" i="50"/>
  <c r="P489" i="50"/>
  <c r="N489" i="50"/>
  <c r="L489" i="50"/>
  <c r="G489" i="50"/>
  <c r="E489" i="50"/>
  <c r="C489" i="50"/>
  <c r="P488" i="50"/>
  <c r="N488" i="50"/>
  <c r="L488" i="50"/>
  <c r="G488" i="50"/>
  <c r="E488" i="50"/>
  <c r="C488" i="50"/>
  <c r="P487" i="50"/>
  <c r="N487" i="50"/>
  <c r="L487" i="50"/>
  <c r="G487" i="50"/>
  <c r="E487" i="50"/>
  <c r="C487" i="50"/>
  <c r="P486" i="50"/>
  <c r="N486" i="50"/>
  <c r="L486" i="50"/>
  <c r="G486" i="50"/>
  <c r="E486" i="50"/>
  <c r="C486" i="50"/>
  <c r="P485" i="50"/>
  <c r="N485" i="50"/>
  <c r="L485" i="50"/>
  <c r="G485" i="50"/>
  <c r="E485" i="50"/>
  <c r="C485" i="50"/>
  <c r="P484" i="50"/>
  <c r="N484" i="50"/>
  <c r="L484" i="50"/>
  <c r="G484" i="50"/>
  <c r="E484" i="50"/>
  <c r="C484" i="50"/>
  <c r="P483" i="50"/>
  <c r="N483" i="50"/>
  <c r="L483" i="50"/>
  <c r="G483" i="50"/>
  <c r="E483" i="50"/>
  <c r="C483" i="50"/>
  <c r="P482" i="50"/>
  <c r="N482" i="50"/>
  <c r="L482" i="50"/>
  <c r="G482" i="50"/>
  <c r="E482" i="50"/>
  <c r="C482" i="50"/>
  <c r="P481" i="50"/>
  <c r="N481" i="50"/>
  <c r="L481" i="50"/>
  <c r="G481" i="50"/>
  <c r="E481" i="50"/>
  <c r="C481" i="50"/>
  <c r="P480" i="50"/>
  <c r="N480" i="50"/>
  <c r="L480" i="50"/>
  <c r="G480" i="50"/>
  <c r="E480" i="50"/>
  <c r="C480" i="50"/>
  <c r="P479" i="50"/>
  <c r="N479" i="50"/>
  <c r="L479" i="50"/>
  <c r="G479" i="50"/>
  <c r="E479" i="50"/>
  <c r="C479" i="50"/>
  <c r="P478" i="50"/>
  <c r="N478" i="50"/>
  <c r="L478" i="50"/>
  <c r="G478" i="50"/>
  <c r="E478" i="50"/>
  <c r="C478" i="50"/>
  <c r="P477" i="50"/>
  <c r="N477" i="50"/>
  <c r="L477" i="50"/>
  <c r="G477" i="50"/>
  <c r="E477" i="50"/>
  <c r="C477" i="50"/>
  <c r="P476" i="50"/>
  <c r="N476" i="50"/>
  <c r="L476" i="50"/>
  <c r="G476" i="50"/>
  <c r="E476" i="50"/>
  <c r="C476" i="50"/>
  <c r="P475" i="50"/>
  <c r="N475" i="50"/>
  <c r="L475" i="50"/>
  <c r="G475" i="50"/>
  <c r="E475" i="50"/>
  <c r="C475" i="50"/>
  <c r="P474" i="50"/>
  <c r="N474" i="50"/>
  <c r="L474" i="50"/>
  <c r="G474" i="50"/>
  <c r="E474" i="50"/>
  <c r="C474" i="50"/>
  <c r="P473" i="50"/>
  <c r="N473" i="50"/>
  <c r="L473" i="50"/>
  <c r="G473" i="50"/>
  <c r="E473" i="50"/>
  <c r="C473" i="50"/>
  <c r="P472" i="50"/>
  <c r="N472" i="50"/>
  <c r="L472" i="50"/>
  <c r="G472" i="50"/>
  <c r="E472" i="50"/>
  <c r="C472" i="50"/>
  <c r="P471" i="50"/>
  <c r="N471" i="50"/>
  <c r="L471" i="50"/>
  <c r="G471" i="50"/>
  <c r="E471" i="50"/>
  <c r="C471" i="50"/>
  <c r="P470" i="50"/>
  <c r="N470" i="50"/>
  <c r="L470" i="50"/>
  <c r="G470" i="50"/>
  <c r="E470" i="50"/>
  <c r="C470" i="50"/>
  <c r="P469" i="50"/>
  <c r="N469" i="50"/>
  <c r="L469" i="50"/>
  <c r="G469" i="50"/>
  <c r="E469" i="50"/>
  <c r="C469" i="50"/>
  <c r="P468" i="50"/>
  <c r="N468" i="50"/>
  <c r="L468" i="50"/>
  <c r="G468" i="50"/>
  <c r="E468" i="50"/>
  <c r="C468" i="50"/>
  <c r="P467" i="50"/>
  <c r="N467" i="50"/>
  <c r="L467" i="50"/>
  <c r="G467" i="50"/>
  <c r="E467" i="50"/>
  <c r="C467" i="50"/>
  <c r="P466" i="50"/>
  <c r="N466" i="50"/>
  <c r="L466" i="50"/>
  <c r="G466" i="50"/>
  <c r="E466" i="50"/>
  <c r="C466" i="50"/>
  <c r="P465" i="50"/>
  <c r="N465" i="50"/>
  <c r="L465" i="50"/>
  <c r="G465" i="50"/>
  <c r="E465" i="50"/>
  <c r="C465" i="50"/>
  <c r="P464" i="50"/>
  <c r="N464" i="50"/>
  <c r="L464" i="50"/>
  <c r="G464" i="50"/>
  <c r="E464" i="50"/>
  <c r="C464" i="50"/>
  <c r="P463" i="50"/>
  <c r="N463" i="50"/>
  <c r="L463" i="50"/>
  <c r="G463" i="50"/>
  <c r="E463" i="50"/>
  <c r="C463" i="50"/>
  <c r="P462" i="50"/>
  <c r="N462" i="50"/>
  <c r="L462" i="50"/>
  <c r="G462" i="50"/>
  <c r="E462" i="50"/>
  <c r="C462" i="50"/>
  <c r="P461" i="50"/>
  <c r="N461" i="50"/>
  <c r="L461" i="50"/>
  <c r="G461" i="50"/>
  <c r="E461" i="50"/>
  <c r="C461" i="50"/>
  <c r="P460" i="50"/>
  <c r="N460" i="50"/>
  <c r="L460" i="50"/>
  <c r="G460" i="50"/>
  <c r="E460" i="50"/>
  <c r="C460" i="50"/>
  <c r="P459" i="50"/>
  <c r="N459" i="50"/>
  <c r="L459" i="50"/>
  <c r="G459" i="50"/>
  <c r="E459" i="50"/>
  <c r="C459" i="50"/>
  <c r="P458" i="50"/>
  <c r="N458" i="50"/>
  <c r="L458" i="50"/>
  <c r="G458" i="50"/>
  <c r="E458" i="50"/>
  <c r="C458" i="50"/>
  <c r="P457" i="50"/>
  <c r="N457" i="50"/>
  <c r="L457" i="50"/>
  <c r="G457" i="50"/>
  <c r="E457" i="50"/>
  <c r="C457" i="50"/>
  <c r="P456" i="50"/>
  <c r="N456" i="50"/>
  <c r="L456" i="50"/>
  <c r="G456" i="50"/>
  <c r="E456" i="50"/>
  <c r="C456" i="50"/>
  <c r="P455" i="50"/>
  <c r="N455" i="50"/>
  <c r="L455" i="50"/>
  <c r="G455" i="50"/>
  <c r="E455" i="50"/>
  <c r="C455" i="50"/>
  <c r="P454" i="50"/>
  <c r="N454" i="50"/>
  <c r="L454" i="50"/>
  <c r="G454" i="50"/>
  <c r="E454" i="50"/>
  <c r="C454" i="50"/>
  <c r="P453" i="50"/>
  <c r="N453" i="50"/>
  <c r="L453" i="50"/>
  <c r="G453" i="50"/>
  <c r="E453" i="50"/>
  <c r="C453" i="50"/>
  <c r="P452" i="50"/>
  <c r="N452" i="50"/>
  <c r="L452" i="50"/>
  <c r="G452" i="50"/>
  <c r="E452" i="50"/>
  <c r="C452" i="50"/>
  <c r="P451" i="50"/>
  <c r="N451" i="50"/>
  <c r="L451" i="50"/>
  <c r="G451" i="50"/>
  <c r="E451" i="50"/>
  <c r="C451" i="50"/>
  <c r="P450" i="50"/>
  <c r="N450" i="50"/>
  <c r="L450" i="50"/>
  <c r="G450" i="50"/>
  <c r="E450" i="50"/>
  <c r="C450" i="50"/>
  <c r="P449" i="50"/>
  <c r="N449" i="50"/>
  <c r="L449" i="50"/>
  <c r="G449" i="50"/>
  <c r="E449" i="50"/>
  <c r="C449" i="50"/>
  <c r="P448" i="50"/>
  <c r="N448" i="50"/>
  <c r="L448" i="50"/>
  <c r="G448" i="50"/>
  <c r="E448" i="50"/>
  <c r="C448" i="50"/>
  <c r="G443" i="50"/>
  <c r="E443" i="50"/>
  <c r="C443" i="50"/>
  <c r="P442" i="50"/>
  <c r="N442" i="50"/>
  <c r="L442" i="50"/>
  <c r="G442" i="50"/>
  <c r="E442" i="50"/>
  <c r="C442" i="50"/>
  <c r="P441" i="50"/>
  <c r="N441" i="50"/>
  <c r="L441" i="50"/>
  <c r="G441" i="50"/>
  <c r="E441" i="50"/>
  <c r="C441" i="50"/>
  <c r="P440" i="50"/>
  <c r="N440" i="50"/>
  <c r="L440" i="50"/>
  <c r="G440" i="50"/>
  <c r="E440" i="50"/>
  <c r="C440" i="50"/>
  <c r="P439" i="50"/>
  <c r="N439" i="50"/>
  <c r="L439" i="50"/>
  <c r="G439" i="50"/>
  <c r="E439" i="50"/>
  <c r="C439" i="50"/>
  <c r="P438" i="50"/>
  <c r="N438" i="50"/>
  <c r="L438" i="50"/>
  <c r="G438" i="50"/>
  <c r="E438" i="50"/>
  <c r="C438" i="50"/>
  <c r="P437" i="50"/>
  <c r="N437" i="50"/>
  <c r="L437" i="50"/>
  <c r="G437" i="50"/>
  <c r="E437" i="50"/>
  <c r="C437" i="50"/>
  <c r="P436" i="50"/>
  <c r="N436" i="50"/>
  <c r="L436" i="50"/>
  <c r="G436" i="50"/>
  <c r="E436" i="50"/>
  <c r="C436" i="50"/>
  <c r="P435" i="50"/>
  <c r="N435" i="50"/>
  <c r="L435" i="50"/>
  <c r="G435" i="50"/>
  <c r="E435" i="50"/>
  <c r="C435" i="50"/>
  <c r="P434" i="50"/>
  <c r="N434" i="50"/>
  <c r="L434" i="50"/>
  <c r="G434" i="50"/>
  <c r="E434" i="50"/>
  <c r="C434" i="50"/>
  <c r="P433" i="50"/>
  <c r="N433" i="50"/>
  <c r="L433" i="50"/>
  <c r="G433" i="50"/>
  <c r="E433" i="50"/>
  <c r="C433" i="50"/>
  <c r="P432" i="50"/>
  <c r="N432" i="50"/>
  <c r="L432" i="50"/>
  <c r="G432" i="50"/>
  <c r="E432" i="50"/>
  <c r="C432" i="50"/>
  <c r="P431" i="50"/>
  <c r="N431" i="50"/>
  <c r="L431" i="50"/>
  <c r="G431" i="50"/>
  <c r="E431" i="50"/>
  <c r="C431" i="50"/>
  <c r="P430" i="50"/>
  <c r="N430" i="50"/>
  <c r="L430" i="50"/>
  <c r="G430" i="50"/>
  <c r="E430" i="50"/>
  <c r="C430" i="50"/>
  <c r="P429" i="50"/>
  <c r="N429" i="50"/>
  <c r="L429" i="50"/>
  <c r="G429" i="50"/>
  <c r="E429" i="50"/>
  <c r="C429" i="50"/>
  <c r="P428" i="50"/>
  <c r="N428" i="50"/>
  <c r="L428" i="50"/>
  <c r="G428" i="50"/>
  <c r="E428" i="50"/>
  <c r="C428" i="50"/>
  <c r="P427" i="50"/>
  <c r="N427" i="50"/>
  <c r="L427" i="50"/>
  <c r="G427" i="50"/>
  <c r="E427" i="50"/>
  <c r="C427" i="50"/>
  <c r="P426" i="50"/>
  <c r="N426" i="50"/>
  <c r="L426" i="50"/>
  <c r="G426" i="50"/>
  <c r="E426" i="50"/>
  <c r="C426" i="50"/>
  <c r="P425" i="50"/>
  <c r="N425" i="50"/>
  <c r="L425" i="50"/>
  <c r="G425" i="50"/>
  <c r="E425" i="50"/>
  <c r="C425" i="50"/>
  <c r="P424" i="50"/>
  <c r="N424" i="50"/>
  <c r="L424" i="50"/>
  <c r="G424" i="50"/>
  <c r="E424" i="50"/>
  <c r="C424" i="50"/>
  <c r="P423" i="50"/>
  <c r="N423" i="50"/>
  <c r="L423" i="50"/>
  <c r="G423" i="50"/>
  <c r="E423" i="50"/>
  <c r="C423" i="50"/>
  <c r="P422" i="50"/>
  <c r="N422" i="50"/>
  <c r="L422" i="50"/>
  <c r="G422" i="50"/>
  <c r="E422" i="50"/>
  <c r="C422" i="50"/>
  <c r="P421" i="50"/>
  <c r="N421" i="50"/>
  <c r="L421" i="50"/>
  <c r="G421" i="50"/>
  <c r="E421" i="50"/>
  <c r="C421" i="50"/>
  <c r="P420" i="50"/>
  <c r="N420" i="50"/>
  <c r="L420" i="50"/>
  <c r="G420" i="50"/>
  <c r="E420" i="50"/>
  <c r="C420" i="50"/>
  <c r="P419" i="50"/>
  <c r="N419" i="50"/>
  <c r="L419" i="50"/>
  <c r="G419" i="50"/>
  <c r="E419" i="50"/>
  <c r="C419" i="50"/>
  <c r="P418" i="50"/>
  <c r="N418" i="50"/>
  <c r="L418" i="50"/>
  <c r="G418" i="50"/>
  <c r="E418" i="50"/>
  <c r="C418" i="50"/>
  <c r="P417" i="50"/>
  <c r="N417" i="50"/>
  <c r="L417" i="50"/>
  <c r="G417" i="50"/>
  <c r="E417" i="50"/>
  <c r="C417" i="50"/>
  <c r="P416" i="50"/>
  <c r="N416" i="50"/>
  <c r="L416" i="50"/>
  <c r="G416" i="50"/>
  <c r="E416" i="50"/>
  <c r="C416" i="50"/>
  <c r="P415" i="50"/>
  <c r="N415" i="50"/>
  <c r="L415" i="50"/>
  <c r="G415" i="50"/>
  <c r="E415" i="50"/>
  <c r="C415" i="50"/>
  <c r="P414" i="50"/>
  <c r="N414" i="50"/>
  <c r="L414" i="50"/>
  <c r="G414" i="50"/>
  <c r="E414" i="50"/>
  <c r="C414" i="50"/>
  <c r="P413" i="50"/>
  <c r="N413" i="50"/>
  <c r="L413" i="50"/>
  <c r="G413" i="50"/>
  <c r="E413" i="50"/>
  <c r="C413" i="50"/>
  <c r="P412" i="50"/>
  <c r="N412" i="50"/>
  <c r="L412" i="50"/>
  <c r="G412" i="50"/>
  <c r="E412" i="50"/>
  <c r="C412" i="50"/>
  <c r="P411" i="50"/>
  <c r="N411" i="50"/>
  <c r="L411" i="50"/>
  <c r="G411" i="50"/>
  <c r="E411" i="50"/>
  <c r="C411" i="50"/>
  <c r="P410" i="50"/>
  <c r="N410" i="50"/>
  <c r="L410" i="50"/>
  <c r="G410" i="50"/>
  <c r="E410" i="50"/>
  <c r="C410" i="50"/>
  <c r="P409" i="50"/>
  <c r="N409" i="50"/>
  <c r="L409" i="50"/>
  <c r="G409" i="50"/>
  <c r="E409" i="50"/>
  <c r="C409" i="50"/>
  <c r="P408" i="50"/>
  <c r="N408" i="50"/>
  <c r="L408" i="50"/>
  <c r="G408" i="50"/>
  <c r="E408" i="50"/>
  <c r="C408" i="50"/>
  <c r="P407" i="50"/>
  <c r="N407" i="50"/>
  <c r="L407" i="50"/>
  <c r="G407" i="50"/>
  <c r="E407" i="50"/>
  <c r="C407" i="50"/>
  <c r="P406" i="50"/>
  <c r="N406" i="50"/>
  <c r="L406" i="50"/>
  <c r="G406" i="50"/>
  <c r="E406" i="50"/>
  <c r="C406" i="50"/>
  <c r="P405" i="50"/>
  <c r="N405" i="50"/>
  <c r="L405" i="50"/>
  <c r="G405" i="50"/>
  <c r="E405" i="50"/>
  <c r="C405" i="50"/>
  <c r="P404" i="50"/>
  <c r="N404" i="50"/>
  <c r="L404" i="50"/>
  <c r="G404" i="50"/>
  <c r="E404" i="50"/>
  <c r="C404" i="50"/>
  <c r="P403" i="50"/>
  <c r="N403" i="50"/>
  <c r="L403" i="50"/>
  <c r="G403" i="50"/>
  <c r="E403" i="50"/>
  <c r="C403" i="50"/>
  <c r="P402" i="50"/>
  <c r="N402" i="50"/>
  <c r="L402" i="50"/>
  <c r="G402" i="50"/>
  <c r="E402" i="50"/>
  <c r="C402" i="50"/>
  <c r="P401" i="50"/>
  <c r="N401" i="50"/>
  <c r="L401" i="50"/>
  <c r="G401" i="50"/>
  <c r="E401" i="50"/>
  <c r="C401" i="50"/>
  <c r="P400" i="50"/>
  <c r="N400" i="50"/>
  <c r="L400" i="50"/>
  <c r="G400" i="50"/>
  <c r="E400" i="50"/>
  <c r="C400" i="50"/>
  <c r="P399" i="50"/>
  <c r="N399" i="50"/>
  <c r="L399" i="50"/>
  <c r="G399" i="50"/>
  <c r="E399" i="50"/>
  <c r="C399" i="50"/>
  <c r="P398" i="50"/>
  <c r="N398" i="50"/>
  <c r="L398" i="50"/>
  <c r="G398" i="50"/>
  <c r="E398" i="50"/>
  <c r="C398" i="50"/>
  <c r="P397" i="50"/>
  <c r="N397" i="50"/>
  <c r="L397" i="50"/>
  <c r="G397" i="50"/>
  <c r="E397" i="50"/>
  <c r="C397" i="50"/>
  <c r="P396" i="50"/>
  <c r="N396" i="50"/>
  <c r="L396" i="50"/>
  <c r="G396" i="50"/>
  <c r="E396" i="50"/>
  <c r="C396" i="50"/>
  <c r="P395" i="50"/>
  <c r="N395" i="50"/>
  <c r="L395" i="50"/>
  <c r="G395" i="50"/>
  <c r="E395" i="50"/>
  <c r="C395" i="50"/>
  <c r="P394" i="50"/>
  <c r="N394" i="50"/>
  <c r="L394" i="50"/>
  <c r="G394" i="50"/>
  <c r="E394" i="50"/>
  <c r="C394" i="50"/>
  <c r="P393" i="50"/>
  <c r="N393" i="50"/>
  <c r="L393" i="50"/>
  <c r="G393" i="50"/>
  <c r="E393" i="50"/>
  <c r="C393" i="50"/>
  <c r="P392" i="50"/>
  <c r="N392" i="50"/>
  <c r="L392" i="50"/>
  <c r="G392" i="50"/>
  <c r="E392" i="50"/>
  <c r="C392" i="50"/>
  <c r="G387" i="50"/>
  <c r="E387" i="50"/>
  <c r="C387" i="50"/>
  <c r="G386" i="50"/>
  <c r="E386" i="50"/>
  <c r="C386" i="50"/>
  <c r="G385" i="50"/>
  <c r="E385" i="50"/>
  <c r="C385" i="50"/>
  <c r="G384" i="50"/>
  <c r="E384" i="50"/>
  <c r="C384" i="50"/>
  <c r="P383" i="50"/>
  <c r="N383" i="50"/>
  <c r="L383" i="50"/>
  <c r="G383" i="50"/>
  <c r="E383" i="50"/>
  <c r="C383" i="50"/>
  <c r="P382" i="50"/>
  <c r="N382" i="50"/>
  <c r="L382" i="50"/>
  <c r="G382" i="50"/>
  <c r="E382" i="50"/>
  <c r="C382" i="50"/>
  <c r="P381" i="50"/>
  <c r="N381" i="50"/>
  <c r="L381" i="50"/>
  <c r="G381" i="50"/>
  <c r="E381" i="50"/>
  <c r="C381" i="50"/>
  <c r="P380" i="50"/>
  <c r="N380" i="50"/>
  <c r="L380" i="50"/>
  <c r="G380" i="50"/>
  <c r="E380" i="50"/>
  <c r="C380" i="50"/>
  <c r="P379" i="50"/>
  <c r="N379" i="50"/>
  <c r="L379" i="50"/>
  <c r="G379" i="50"/>
  <c r="E379" i="50"/>
  <c r="C379" i="50"/>
  <c r="P378" i="50"/>
  <c r="N378" i="50"/>
  <c r="L378" i="50"/>
  <c r="G378" i="50"/>
  <c r="E378" i="50"/>
  <c r="C378" i="50"/>
  <c r="P377" i="50"/>
  <c r="N377" i="50"/>
  <c r="L377" i="50"/>
  <c r="G377" i="50"/>
  <c r="E377" i="50"/>
  <c r="C377" i="50"/>
  <c r="P376" i="50"/>
  <c r="N376" i="50"/>
  <c r="L376" i="50"/>
  <c r="G376" i="50"/>
  <c r="E376" i="50"/>
  <c r="C376" i="50"/>
  <c r="P375" i="50"/>
  <c r="N375" i="50"/>
  <c r="L375" i="50"/>
  <c r="G375" i="50"/>
  <c r="E375" i="50"/>
  <c r="C375" i="50"/>
  <c r="P374" i="50"/>
  <c r="N374" i="50"/>
  <c r="L374" i="50"/>
  <c r="G374" i="50"/>
  <c r="E374" i="50"/>
  <c r="C374" i="50"/>
  <c r="P373" i="50"/>
  <c r="N373" i="50"/>
  <c r="L373" i="50"/>
  <c r="G373" i="50"/>
  <c r="E373" i="50"/>
  <c r="C373" i="50"/>
  <c r="P372" i="50"/>
  <c r="N372" i="50"/>
  <c r="L372" i="50"/>
  <c r="G372" i="50"/>
  <c r="E372" i="50"/>
  <c r="C372" i="50"/>
  <c r="P371" i="50"/>
  <c r="N371" i="50"/>
  <c r="L371" i="50"/>
  <c r="G371" i="50"/>
  <c r="E371" i="50"/>
  <c r="C371" i="50"/>
  <c r="P370" i="50"/>
  <c r="N370" i="50"/>
  <c r="L370" i="50"/>
  <c r="G370" i="50"/>
  <c r="E370" i="50"/>
  <c r="C370" i="50"/>
  <c r="P369" i="50"/>
  <c r="N369" i="50"/>
  <c r="L369" i="50"/>
  <c r="G369" i="50"/>
  <c r="E369" i="50"/>
  <c r="C369" i="50"/>
  <c r="P368" i="50"/>
  <c r="N368" i="50"/>
  <c r="L368" i="50"/>
  <c r="G368" i="50"/>
  <c r="E368" i="50"/>
  <c r="C368" i="50"/>
  <c r="P367" i="50"/>
  <c r="N367" i="50"/>
  <c r="L367" i="50"/>
  <c r="G367" i="50"/>
  <c r="E367" i="50"/>
  <c r="C367" i="50"/>
  <c r="P366" i="50"/>
  <c r="N366" i="50"/>
  <c r="L366" i="50"/>
  <c r="G366" i="50"/>
  <c r="E366" i="50"/>
  <c r="C366" i="50"/>
  <c r="P365" i="50"/>
  <c r="N365" i="50"/>
  <c r="L365" i="50"/>
  <c r="G365" i="50"/>
  <c r="E365" i="50"/>
  <c r="C365" i="50"/>
  <c r="P364" i="50"/>
  <c r="N364" i="50"/>
  <c r="L364" i="50"/>
  <c r="G364" i="50"/>
  <c r="E364" i="50"/>
  <c r="C364" i="50"/>
  <c r="P363" i="50"/>
  <c r="N363" i="50"/>
  <c r="L363" i="50"/>
  <c r="G363" i="50"/>
  <c r="E363" i="50"/>
  <c r="C363" i="50"/>
  <c r="P362" i="50"/>
  <c r="N362" i="50"/>
  <c r="L362" i="50"/>
  <c r="G362" i="50"/>
  <c r="E362" i="50"/>
  <c r="C362" i="50"/>
  <c r="P361" i="50"/>
  <c r="N361" i="50"/>
  <c r="L361" i="50"/>
  <c r="G361" i="50"/>
  <c r="E361" i="50"/>
  <c r="C361" i="50"/>
  <c r="P360" i="50"/>
  <c r="N360" i="50"/>
  <c r="L360" i="50"/>
  <c r="G360" i="50"/>
  <c r="E360" i="50"/>
  <c r="C360" i="50"/>
  <c r="P359" i="50"/>
  <c r="N359" i="50"/>
  <c r="L359" i="50"/>
  <c r="G359" i="50"/>
  <c r="E359" i="50"/>
  <c r="C359" i="50"/>
  <c r="P358" i="50"/>
  <c r="N358" i="50"/>
  <c r="L358" i="50"/>
  <c r="G358" i="50"/>
  <c r="E358" i="50"/>
  <c r="C358" i="50"/>
  <c r="P357" i="50"/>
  <c r="N357" i="50"/>
  <c r="L357" i="50"/>
  <c r="G357" i="50"/>
  <c r="E357" i="50"/>
  <c r="C357" i="50"/>
  <c r="P356" i="50"/>
  <c r="N356" i="50"/>
  <c r="L356" i="50"/>
  <c r="G356" i="50"/>
  <c r="E356" i="50"/>
  <c r="C356" i="50"/>
  <c r="P355" i="50"/>
  <c r="N355" i="50"/>
  <c r="L355" i="50"/>
  <c r="G355" i="50"/>
  <c r="E355" i="50"/>
  <c r="C355" i="50"/>
  <c r="P354" i="50"/>
  <c r="N354" i="50"/>
  <c r="L354" i="50"/>
  <c r="G354" i="50"/>
  <c r="E354" i="50"/>
  <c r="C354" i="50"/>
  <c r="P353" i="50"/>
  <c r="N353" i="50"/>
  <c r="L353" i="50"/>
  <c r="G353" i="50"/>
  <c r="E353" i="50"/>
  <c r="C353" i="50"/>
  <c r="P352" i="50"/>
  <c r="N352" i="50"/>
  <c r="L352" i="50"/>
  <c r="G352" i="50"/>
  <c r="E352" i="50"/>
  <c r="C352" i="50"/>
  <c r="P351" i="50"/>
  <c r="N351" i="50"/>
  <c r="L351" i="50"/>
  <c r="G351" i="50"/>
  <c r="E351" i="50"/>
  <c r="C351" i="50"/>
  <c r="P350" i="50"/>
  <c r="N350" i="50"/>
  <c r="L350" i="50"/>
  <c r="G350" i="50"/>
  <c r="E350" i="50"/>
  <c r="C350" i="50"/>
  <c r="P349" i="50"/>
  <c r="N349" i="50"/>
  <c r="L349" i="50"/>
  <c r="G349" i="50"/>
  <c r="E349" i="50"/>
  <c r="C349" i="50"/>
  <c r="P348" i="50"/>
  <c r="N348" i="50"/>
  <c r="L348" i="50"/>
  <c r="G348" i="50"/>
  <c r="E348" i="50"/>
  <c r="C348" i="50"/>
  <c r="P347" i="50"/>
  <c r="N347" i="50"/>
  <c r="L347" i="50"/>
  <c r="G347" i="50"/>
  <c r="E347" i="50"/>
  <c r="C347" i="50"/>
  <c r="P346" i="50"/>
  <c r="N346" i="50"/>
  <c r="L346" i="50"/>
  <c r="G346" i="50"/>
  <c r="E346" i="50"/>
  <c r="C346" i="50"/>
  <c r="P345" i="50"/>
  <c r="N345" i="50"/>
  <c r="L345" i="50"/>
  <c r="G345" i="50"/>
  <c r="E345" i="50"/>
  <c r="C345" i="50"/>
  <c r="P344" i="50"/>
  <c r="N344" i="50"/>
  <c r="L344" i="50"/>
  <c r="G344" i="50"/>
  <c r="E344" i="50"/>
  <c r="C344" i="50"/>
  <c r="P343" i="50"/>
  <c r="N343" i="50"/>
  <c r="L343" i="50"/>
  <c r="G343" i="50"/>
  <c r="E343" i="50"/>
  <c r="C343" i="50"/>
  <c r="P342" i="50"/>
  <c r="N342" i="50"/>
  <c r="L342" i="50"/>
  <c r="G342" i="50"/>
  <c r="E342" i="50"/>
  <c r="C342" i="50"/>
  <c r="P341" i="50"/>
  <c r="N341" i="50"/>
  <c r="L341" i="50"/>
  <c r="G341" i="50"/>
  <c r="E341" i="50"/>
  <c r="C341" i="50"/>
  <c r="P340" i="50"/>
  <c r="N340" i="50"/>
  <c r="L340" i="50"/>
  <c r="G340" i="50"/>
  <c r="E340" i="50"/>
  <c r="C340" i="50"/>
  <c r="P339" i="50"/>
  <c r="N339" i="50"/>
  <c r="L339" i="50"/>
  <c r="G339" i="50"/>
  <c r="E339" i="50"/>
  <c r="C339" i="50"/>
  <c r="P338" i="50"/>
  <c r="N338" i="50"/>
  <c r="L338" i="50"/>
  <c r="G338" i="50"/>
  <c r="E338" i="50"/>
  <c r="C338" i="50"/>
  <c r="P337" i="50"/>
  <c r="N337" i="50"/>
  <c r="L337" i="50"/>
  <c r="G337" i="50"/>
  <c r="E337" i="50"/>
  <c r="C337" i="50"/>
  <c r="P336" i="50"/>
  <c r="N336" i="50"/>
  <c r="L336" i="50"/>
  <c r="G336" i="50"/>
  <c r="E336" i="50"/>
  <c r="C336" i="50"/>
  <c r="P335" i="50"/>
  <c r="N335" i="50"/>
  <c r="L335" i="50"/>
  <c r="G335" i="50"/>
  <c r="E335" i="50"/>
  <c r="C335" i="50"/>
  <c r="P334" i="50"/>
  <c r="N334" i="50"/>
  <c r="L334" i="50"/>
  <c r="G334" i="50"/>
  <c r="E334" i="50"/>
  <c r="C334" i="50"/>
  <c r="P333" i="50"/>
  <c r="N333" i="50"/>
  <c r="L333" i="50"/>
  <c r="G333" i="50"/>
  <c r="E333" i="50"/>
  <c r="C333" i="50"/>
  <c r="P332" i="50"/>
  <c r="N332" i="50"/>
  <c r="L332" i="50"/>
  <c r="G332" i="50"/>
  <c r="E332" i="50"/>
  <c r="C332" i="50"/>
  <c r="P331" i="50"/>
  <c r="N331" i="50"/>
  <c r="L331" i="50"/>
  <c r="G331" i="50"/>
  <c r="E331" i="50"/>
  <c r="C331" i="50"/>
  <c r="G326" i="50"/>
  <c r="E326" i="50"/>
  <c r="C326" i="50"/>
  <c r="P325" i="50"/>
  <c r="N325" i="50"/>
  <c r="L325" i="50"/>
  <c r="G325" i="50"/>
  <c r="E325" i="50"/>
  <c r="C325" i="50"/>
  <c r="P324" i="50"/>
  <c r="N324" i="50"/>
  <c r="L324" i="50"/>
  <c r="G324" i="50"/>
  <c r="E324" i="50"/>
  <c r="C324" i="50"/>
  <c r="P323" i="50"/>
  <c r="N323" i="50"/>
  <c r="L323" i="50"/>
  <c r="G323" i="50"/>
  <c r="E323" i="50"/>
  <c r="C323" i="50"/>
  <c r="P322" i="50"/>
  <c r="N322" i="50"/>
  <c r="L322" i="50"/>
  <c r="G322" i="50"/>
  <c r="E322" i="50"/>
  <c r="C322" i="50"/>
  <c r="P321" i="50"/>
  <c r="N321" i="50"/>
  <c r="L321" i="50"/>
  <c r="G321" i="50"/>
  <c r="E321" i="50"/>
  <c r="C321" i="50"/>
  <c r="P320" i="50"/>
  <c r="N320" i="50"/>
  <c r="L320" i="50"/>
  <c r="G320" i="50"/>
  <c r="E320" i="50"/>
  <c r="C320" i="50"/>
  <c r="P319" i="50"/>
  <c r="N319" i="50"/>
  <c r="L319" i="50"/>
  <c r="G319" i="50"/>
  <c r="E319" i="50"/>
  <c r="C319" i="50"/>
  <c r="P318" i="50"/>
  <c r="N318" i="50"/>
  <c r="L318" i="50"/>
  <c r="G318" i="50"/>
  <c r="E318" i="50"/>
  <c r="C318" i="50"/>
  <c r="P317" i="50"/>
  <c r="N317" i="50"/>
  <c r="L317" i="50"/>
  <c r="G317" i="50"/>
  <c r="E317" i="50"/>
  <c r="C317" i="50"/>
  <c r="P316" i="50"/>
  <c r="N316" i="50"/>
  <c r="L316" i="50"/>
  <c r="G316" i="50"/>
  <c r="E316" i="50"/>
  <c r="C316" i="50"/>
  <c r="P315" i="50"/>
  <c r="N315" i="50"/>
  <c r="L315" i="50"/>
  <c r="G315" i="50"/>
  <c r="E315" i="50"/>
  <c r="C315" i="50"/>
  <c r="P314" i="50"/>
  <c r="N314" i="50"/>
  <c r="L314" i="50"/>
  <c r="G314" i="50"/>
  <c r="E314" i="50"/>
  <c r="C314" i="50"/>
  <c r="P313" i="50"/>
  <c r="N313" i="50"/>
  <c r="L313" i="50"/>
  <c r="G313" i="50"/>
  <c r="E313" i="50"/>
  <c r="C313" i="50"/>
  <c r="P312" i="50"/>
  <c r="N312" i="50"/>
  <c r="L312" i="50"/>
  <c r="G312" i="50"/>
  <c r="E312" i="50"/>
  <c r="C312" i="50"/>
  <c r="P311" i="50"/>
  <c r="N311" i="50"/>
  <c r="L311" i="50"/>
  <c r="G311" i="50"/>
  <c r="E311" i="50"/>
  <c r="C311" i="50"/>
  <c r="P310" i="50"/>
  <c r="N310" i="50"/>
  <c r="L310" i="50"/>
  <c r="G310" i="50"/>
  <c r="E310" i="50"/>
  <c r="C310" i="50"/>
  <c r="P309" i="50"/>
  <c r="N309" i="50"/>
  <c r="L309" i="50"/>
  <c r="G309" i="50"/>
  <c r="E309" i="50"/>
  <c r="C309" i="50"/>
  <c r="P308" i="50"/>
  <c r="N308" i="50"/>
  <c r="L308" i="50"/>
  <c r="G308" i="50"/>
  <c r="E308" i="50"/>
  <c r="C308" i="50"/>
  <c r="P307" i="50"/>
  <c r="N307" i="50"/>
  <c r="L307" i="50"/>
  <c r="G307" i="50"/>
  <c r="E307" i="50"/>
  <c r="C307" i="50"/>
  <c r="P306" i="50"/>
  <c r="N306" i="50"/>
  <c r="L306" i="50"/>
  <c r="G306" i="50"/>
  <c r="E306" i="50"/>
  <c r="C306" i="50"/>
  <c r="P305" i="50"/>
  <c r="N305" i="50"/>
  <c r="L305" i="50"/>
  <c r="G305" i="50"/>
  <c r="E305" i="50"/>
  <c r="C305" i="50"/>
  <c r="P304" i="50"/>
  <c r="N304" i="50"/>
  <c r="L304" i="50"/>
  <c r="G304" i="50"/>
  <c r="E304" i="50"/>
  <c r="C304" i="50"/>
  <c r="P303" i="50"/>
  <c r="N303" i="50"/>
  <c r="L303" i="50"/>
  <c r="G303" i="50"/>
  <c r="E303" i="50"/>
  <c r="C303" i="50"/>
  <c r="P302" i="50"/>
  <c r="N302" i="50"/>
  <c r="L302" i="50"/>
  <c r="G302" i="50"/>
  <c r="E302" i="50"/>
  <c r="C302" i="50"/>
  <c r="P301" i="50"/>
  <c r="N301" i="50"/>
  <c r="L301" i="50"/>
  <c r="G301" i="50"/>
  <c r="E301" i="50"/>
  <c r="C301" i="50"/>
  <c r="P300" i="50"/>
  <c r="N300" i="50"/>
  <c r="L300" i="50"/>
  <c r="G300" i="50"/>
  <c r="E300" i="50"/>
  <c r="C300" i="50"/>
  <c r="P299" i="50"/>
  <c r="N299" i="50"/>
  <c r="L299" i="50"/>
  <c r="G299" i="50"/>
  <c r="E299" i="50"/>
  <c r="C299" i="50"/>
  <c r="P298" i="50"/>
  <c r="N298" i="50"/>
  <c r="L298" i="50"/>
  <c r="G298" i="50"/>
  <c r="E298" i="50"/>
  <c r="C298" i="50"/>
  <c r="P297" i="50"/>
  <c r="N297" i="50"/>
  <c r="L297" i="50"/>
  <c r="G297" i="50"/>
  <c r="E297" i="50"/>
  <c r="C297" i="50"/>
  <c r="P296" i="50"/>
  <c r="N296" i="50"/>
  <c r="L296" i="50"/>
  <c r="G296" i="50"/>
  <c r="E296" i="50"/>
  <c r="C296" i="50"/>
  <c r="P295" i="50"/>
  <c r="N295" i="50"/>
  <c r="L295" i="50"/>
  <c r="G295" i="50"/>
  <c r="E295" i="50"/>
  <c r="C295" i="50"/>
  <c r="P294" i="50"/>
  <c r="N294" i="50"/>
  <c r="L294" i="50"/>
  <c r="G294" i="50"/>
  <c r="E294" i="50"/>
  <c r="C294" i="50"/>
  <c r="P293" i="50"/>
  <c r="N293" i="50"/>
  <c r="L293" i="50"/>
  <c r="G293" i="50"/>
  <c r="E293" i="50"/>
  <c r="C293" i="50"/>
  <c r="P292" i="50"/>
  <c r="N292" i="50"/>
  <c r="L292" i="50"/>
  <c r="G292" i="50"/>
  <c r="E292" i="50"/>
  <c r="C292" i="50"/>
  <c r="P291" i="50"/>
  <c r="N291" i="50"/>
  <c r="L291" i="50"/>
  <c r="G291" i="50"/>
  <c r="E291" i="50"/>
  <c r="C291" i="50"/>
  <c r="P290" i="50"/>
  <c r="N290" i="50"/>
  <c r="L290" i="50"/>
  <c r="G290" i="50"/>
  <c r="E290" i="50"/>
  <c r="C290" i="50"/>
  <c r="P289" i="50"/>
  <c r="N289" i="50"/>
  <c r="L289" i="50"/>
  <c r="G289" i="50"/>
  <c r="E289" i="50"/>
  <c r="C289" i="50"/>
  <c r="P288" i="50"/>
  <c r="N288" i="50"/>
  <c r="L288" i="50"/>
  <c r="G288" i="50"/>
  <c r="E288" i="50"/>
  <c r="C288" i="50"/>
  <c r="P287" i="50"/>
  <c r="N287" i="50"/>
  <c r="L287" i="50"/>
  <c r="G287" i="50"/>
  <c r="E287" i="50"/>
  <c r="C287" i="50"/>
  <c r="P286" i="50"/>
  <c r="N286" i="50"/>
  <c r="L286" i="50"/>
  <c r="G286" i="50"/>
  <c r="E286" i="50"/>
  <c r="C286" i="50"/>
  <c r="P285" i="50"/>
  <c r="N285" i="50"/>
  <c r="L285" i="50"/>
  <c r="G285" i="50"/>
  <c r="E285" i="50"/>
  <c r="C285" i="50"/>
  <c r="P284" i="50"/>
  <c r="N284" i="50"/>
  <c r="L284" i="50"/>
  <c r="G284" i="50"/>
  <c r="E284" i="50"/>
  <c r="C284" i="50"/>
  <c r="P283" i="50"/>
  <c r="N283" i="50"/>
  <c r="L283" i="50"/>
  <c r="G283" i="50"/>
  <c r="E283" i="50"/>
  <c r="C283" i="50"/>
  <c r="P282" i="50"/>
  <c r="N282" i="50"/>
  <c r="L282" i="50"/>
  <c r="G282" i="50"/>
  <c r="E282" i="50"/>
  <c r="C282" i="50"/>
  <c r="P281" i="50"/>
  <c r="N281" i="50"/>
  <c r="L281" i="50"/>
  <c r="G281" i="50"/>
  <c r="E281" i="50"/>
  <c r="C281" i="50"/>
  <c r="P280" i="50"/>
  <c r="N280" i="50"/>
  <c r="L280" i="50"/>
  <c r="G280" i="50"/>
  <c r="E280" i="50"/>
  <c r="C280" i="50"/>
  <c r="P279" i="50"/>
  <c r="N279" i="50"/>
  <c r="L279" i="50"/>
  <c r="G279" i="50"/>
  <c r="E279" i="50"/>
  <c r="C279" i="50"/>
  <c r="P278" i="50"/>
  <c r="N278" i="50"/>
  <c r="L278" i="50"/>
  <c r="G278" i="50"/>
  <c r="E278" i="50"/>
  <c r="C278" i="50"/>
  <c r="P277" i="50"/>
  <c r="N277" i="50"/>
  <c r="L277" i="50"/>
  <c r="G277" i="50"/>
  <c r="E277" i="50"/>
  <c r="C277" i="50"/>
  <c r="P276" i="50"/>
  <c r="N276" i="50"/>
  <c r="L276" i="50"/>
  <c r="G276" i="50"/>
  <c r="E276" i="50"/>
  <c r="C276" i="50"/>
  <c r="P275" i="50"/>
  <c r="N275" i="50"/>
  <c r="L275" i="50"/>
  <c r="G275" i="50"/>
  <c r="E275" i="50"/>
  <c r="C275" i="50"/>
  <c r="P274" i="50"/>
  <c r="N274" i="50"/>
  <c r="L274" i="50"/>
  <c r="G274" i="50"/>
  <c r="E274" i="50"/>
  <c r="C274" i="50"/>
  <c r="P273" i="50"/>
  <c r="N273" i="50"/>
  <c r="L273" i="50"/>
  <c r="G273" i="50"/>
  <c r="E273" i="50"/>
  <c r="C273" i="50"/>
  <c r="P272" i="50"/>
  <c r="N272" i="50"/>
  <c r="L272" i="50"/>
  <c r="G272" i="50"/>
  <c r="E272" i="50"/>
  <c r="C272" i="50"/>
  <c r="P271" i="50"/>
  <c r="N271" i="50"/>
  <c r="L271" i="50"/>
  <c r="G271" i="50"/>
  <c r="E271" i="50"/>
  <c r="C271" i="50"/>
  <c r="G266" i="50"/>
  <c r="E266" i="50"/>
  <c r="C266" i="50"/>
  <c r="P265" i="50"/>
  <c r="N265" i="50"/>
  <c r="L265" i="50"/>
  <c r="G265" i="50"/>
  <c r="E265" i="50"/>
  <c r="C265" i="50"/>
  <c r="P264" i="50"/>
  <c r="N264" i="50"/>
  <c r="L264" i="50"/>
  <c r="G264" i="50"/>
  <c r="E264" i="50"/>
  <c r="C264" i="50"/>
  <c r="P263" i="50"/>
  <c r="N263" i="50"/>
  <c r="L263" i="50"/>
  <c r="G263" i="50"/>
  <c r="E263" i="50"/>
  <c r="C263" i="50"/>
  <c r="P262" i="50"/>
  <c r="N262" i="50"/>
  <c r="L262" i="50"/>
  <c r="G262" i="50"/>
  <c r="E262" i="50"/>
  <c r="C262" i="50"/>
  <c r="P261" i="50"/>
  <c r="N261" i="50"/>
  <c r="L261" i="50"/>
  <c r="G261" i="50"/>
  <c r="E261" i="50"/>
  <c r="C261" i="50"/>
  <c r="P260" i="50"/>
  <c r="N260" i="50"/>
  <c r="L260" i="50"/>
  <c r="G260" i="50"/>
  <c r="E260" i="50"/>
  <c r="C260" i="50"/>
  <c r="P259" i="50"/>
  <c r="N259" i="50"/>
  <c r="L259" i="50"/>
  <c r="G259" i="50"/>
  <c r="E259" i="50"/>
  <c r="C259" i="50"/>
  <c r="P258" i="50"/>
  <c r="N258" i="50"/>
  <c r="L258" i="50"/>
  <c r="G258" i="50"/>
  <c r="E258" i="50"/>
  <c r="C258" i="50"/>
  <c r="P257" i="50"/>
  <c r="N257" i="50"/>
  <c r="L257" i="50"/>
  <c r="G257" i="50"/>
  <c r="E257" i="50"/>
  <c r="C257" i="50"/>
  <c r="P256" i="50"/>
  <c r="N256" i="50"/>
  <c r="L256" i="50"/>
  <c r="G256" i="50"/>
  <c r="E256" i="50"/>
  <c r="C256" i="50"/>
  <c r="P255" i="50"/>
  <c r="N255" i="50"/>
  <c r="L255" i="50"/>
  <c r="G255" i="50"/>
  <c r="E255" i="50"/>
  <c r="C255" i="50"/>
  <c r="P254" i="50"/>
  <c r="N254" i="50"/>
  <c r="L254" i="50"/>
  <c r="G254" i="50"/>
  <c r="E254" i="50"/>
  <c r="C254" i="50"/>
  <c r="P253" i="50"/>
  <c r="N253" i="50"/>
  <c r="L253" i="50"/>
  <c r="G253" i="50"/>
  <c r="E253" i="50"/>
  <c r="C253" i="50"/>
  <c r="P252" i="50"/>
  <c r="N252" i="50"/>
  <c r="L252" i="50"/>
  <c r="G252" i="50"/>
  <c r="E252" i="50"/>
  <c r="C252" i="50"/>
  <c r="P251" i="50"/>
  <c r="N251" i="50"/>
  <c r="L251" i="50"/>
  <c r="G251" i="50"/>
  <c r="E251" i="50"/>
  <c r="C251" i="50"/>
  <c r="P250" i="50"/>
  <c r="N250" i="50"/>
  <c r="L250" i="50"/>
  <c r="G250" i="50"/>
  <c r="E250" i="50"/>
  <c r="C250" i="50"/>
  <c r="P249" i="50"/>
  <c r="N249" i="50"/>
  <c r="L249" i="50"/>
  <c r="G249" i="50"/>
  <c r="E249" i="50"/>
  <c r="C249" i="50"/>
  <c r="P248" i="50"/>
  <c r="N248" i="50"/>
  <c r="L248" i="50"/>
  <c r="G248" i="50"/>
  <c r="E248" i="50"/>
  <c r="C248" i="50"/>
  <c r="P247" i="50"/>
  <c r="N247" i="50"/>
  <c r="L247" i="50"/>
  <c r="G247" i="50"/>
  <c r="E247" i="50"/>
  <c r="C247" i="50"/>
  <c r="P246" i="50"/>
  <c r="N246" i="50"/>
  <c r="L246" i="50"/>
  <c r="G246" i="50"/>
  <c r="E246" i="50"/>
  <c r="C246" i="50"/>
  <c r="P245" i="50"/>
  <c r="N245" i="50"/>
  <c r="L245" i="50"/>
  <c r="G245" i="50"/>
  <c r="E245" i="50"/>
  <c r="C245" i="50"/>
  <c r="P244" i="50"/>
  <c r="N244" i="50"/>
  <c r="L244" i="50"/>
  <c r="G244" i="50"/>
  <c r="E244" i="50"/>
  <c r="C244" i="50"/>
  <c r="P243" i="50"/>
  <c r="N243" i="50"/>
  <c r="L243" i="50"/>
  <c r="G243" i="50"/>
  <c r="E243" i="50"/>
  <c r="C243" i="50"/>
  <c r="P242" i="50"/>
  <c r="N242" i="50"/>
  <c r="L242" i="50"/>
  <c r="G242" i="50"/>
  <c r="E242" i="50"/>
  <c r="C242" i="50"/>
  <c r="P241" i="50"/>
  <c r="N241" i="50"/>
  <c r="L241" i="50"/>
  <c r="G241" i="50"/>
  <c r="E241" i="50"/>
  <c r="C241" i="50"/>
  <c r="P240" i="50"/>
  <c r="N240" i="50"/>
  <c r="L240" i="50"/>
  <c r="G240" i="50"/>
  <c r="E240" i="50"/>
  <c r="C240" i="50"/>
  <c r="P239" i="50"/>
  <c r="N239" i="50"/>
  <c r="L239" i="50"/>
  <c r="G239" i="50"/>
  <c r="E239" i="50"/>
  <c r="C239" i="50"/>
  <c r="P238" i="50"/>
  <c r="N238" i="50"/>
  <c r="L238" i="50"/>
  <c r="G238" i="50"/>
  <c r="E238" i="50"/>
  <c r="C238" i="50"/>
  <c r="P237" i="50"/>
  <c r="N237" i="50"/>
  <c r="L237" i="50"/>
  <c r="G237" i="50"/>
  <c r="E237" i="50"/>
  <c r="C237" i="50"/>
  <c r="P236" i="50"/>
  <c r="N236" i="50"/>
  <c r="L236" i="50"/>
  <c r="G236" i="50"/>
  <c r="E236" i="50"/>
  <c r="C236" i="50"/>
  <c r="P235" i="50"/>
  <c r="N235" i="50"/>
  <c r="L235" i="50"/>
  <c r="G235" i="50"/>
  <c r="E235" i="50"/>
  <c r="C235" i="50"/>
  <c r="P234" i="50"/>
  <c r="N234" i="50"/>
  <c r="L234" i="50"/>
  <c r="G234" i="50"/>
  <c r="E234" i="50"/>
  <c r="C234" i="50"/>
  <c r="P233" i="50"/>
  <c r="N233" i="50"/>
  <c r="L233" i="50"/>
  <c r="G233" i="50"/>
  <c r="E233" i="50"/>
  <c r="C233" i="50"/>
  <c r="P232" i="50"/>
  <c r="N232" i="50"/>
  <c r="L232" i="50"/>
  <c r="G232" i="50"/>
  <c r="E232" i="50"/>
  <c r="C232" i="50"/>
  <c r="P231" i="50"/>
  <c r="N231" i="50"/>
  <c r="L231" i="50"/>
  <c r="G231" i="50"/>
  <c r="E231" i="50"/>
  <c r="C231" i="50"/>
  <c r="P230" i="50"/>
  <c r="N230" i="50"/>
  <c r="L230" i="50"/>
  <c r="G230" i="50"/>
  <c r="E230" i="50"/>
  <c r="C230" i="50"/>
  <c r="P229" i="50"/>
  <c r="N229" i="50"/>
  <c r="L229" i="50"/>
  <c r="G229" i="50"/>
  <c r="E229" i="50"/>
  <c r="C229" i="50"/>
  <c r="P228" i="50"/>
  <c r="N228" i="50"/>
  <c r="L228" i="50"/>
  <c r="G228" i="50"/>
  <c r="E228" i="50"/>
  <c r="C228" i="50"/>
  <c r="P227" i="50"/>
  <c r="N227" i="50"/>
  <c r="L227" i="50"/>
  <c r="G227" i="50"/>
  <c r="E227" i="50"/>
  <c r="C227" i="50"/>
  <c r="P226" i="50"/>
  <c r="N226" i="50"/>
  <c r="L226" i="50"/>
  <c r="G226" i="50"/>
  <c r="E226" i="50"/>
  <c r="C226" i="50"/>
  <c r="P225" i="50"/>
  <c r="N225" i="50"/>
  <c r="L225" i="50"/>
  <c r="G225" i="50"/>
  <c r="E225" i="50"/>
  <c r="C225" i="50"/>
  <c r="P224" i="50"/>
  <c r="N224" i="50"/>
  <c r="L224" i="50"/>
  <c r="G224" i="50"/>
  <c r="E224" i="50"/>
  <c r="C224" i="50"/>
  <c r="P223" i="50"/>
  <c r="N223" i="50"/>
  <c r="L223" i="50"/>
  <c r="G223" i="50"/>
  <c r="E223" i="50"/>
  <c r="C223" i="50"/>
  <c r="P222" i="50"/>
  <c r="N222" i="50"/>
  <c r="L222" i="50"/>
  <c r="G222" i="50"/>
  <c r="E222" i="50"/>
  <c r="C222" i="50"/>
  <c r="P221" i="50"/>
  <c r="N221" i="50"/>
  <c r="L221" i="50"/>
  <c r="G221" i="50"/>
  <c r="E221" i="50"/>
  <c r="C221" i="50"/>
  <c r="P220" i="50"/>
  <c r="N220" i="50"/>
  <c r="L220" i="50"/>
  <c r="G220" i="50"/>
  <c r="E220" i="50"/>
  <c r="C220" i="50"/>
  <c r="P219" i="50"/>
  <c r="N219" i="50"/>
  <c r="L219" i="50"/>
  <c r="G219" i="50"/>
  <c r="E219" i="50"/>
  <c r="C219" i="50"/>
  <c r="P218" i="50"/>
  <c r="N218" i="50"/>
  <c r="L218" i="50"/>
  <c r="G218" i="50"/>
  <c r="E218" i="50"/>
  <c r="C218" i="50"/>
  <c r="P217" i="50"/>
  <c r="N217" i="50"/>
  <c r="L217" i="50"/>
  <c r="G217" i="50"/>
  <c r="E217" i="50"/>
  <c r="C217" i="50"/>
  <c r="P216" i="50"/>
  <c r="N216" i="50"/>
  <c r="L216" i="50"/>
  <c r="G216" i="50"/>
  <c r="E216" i="50"/>
  <c r="C216" i="50"/>
  <c r="P215" i="50"/>
  <c r="N215" i="50"/>
  <c r="L215" i="50"/>
  <c r="G215" i="50"/>
  <c r="E215" i="50"/>
  <c r="C215" i="50"/>
  <c r="P214" i="50"/>
  <c r="N214" i="50"/>
  <c r="L214" i="50"/>
  <c r="G214" i="50"/>
  <c r="E214" i="50"/>
  <c r="C214" i="50"/>
  <c r="P213" i="50"/>
  <c r="N213" i="50"/>
  <c r="L213" i="50"/>
  <c r="G213" i="50"/>
  <c r="E213" i="50"/>
  <c r="C213" i="50"/>
  <c r="P212" i="50"/>
  <c r="N212" i="50"/>
  <c r="L212" i="50"/>
  <c r="G212" i="50"/>
  <c r="E212" i="50"/>
  <c r="C212" i="50"/>
  <c r="P211" i="50"/>
  <c r="N211" i="50"/>
  <c r="L211" i="50"/>
  <c r="G211" i="50"/>
  <c r="E211" i="50"/>
  <c r="C211" i="50"/>
  <c r="P210" i="50"/>
  <c r="N210" i="50"/>
  <c r="L210" i="50"/>
  <c r="G210" i="50"/>
  <c r="E210" i="50"/>
  <c r="C210" i="50"/>
  <c r="P209" i="50"/>
  <c r="N209" i="50"/>
  <c r="L209" i="50"/>
  <c r="G209" i="50"/>
  <c r="E209" i="50"/>
  <c r="C209" i="50"/>
  <c r="G204" i="50"/>
  <c r="E204" i="50"/>
  <c r="C204" i="50"/>
  <c r="P203" i="50"/>
  <c r="N203" i="50"/>
  <c r="L203" i="50"/>
  <c r="G203" i="50"/>
  <c r="E203" i="50"/>
  <c r="C203" i="50"/>
  <c r="P202" i="50"/>
  <c r="N202" i="50"/>
  <c r="L202" i="50"/>
  <c r="G202" i="50"/>
  <c r="E202" i="50"/>
  <c r="C202" i="50"/>
  <c r="P201" i="50"/>
  <c r="N201" i="50"/>
  <c r="L201" i="50"/>
  <c r="G201" i="50"/>
  <c r="E201" i="50"/>
  <c r="C201" i="50"/>
  <c r="P200" i="50"/>
  <c r="N200" i="50"/>
  <c r="L200" i="50"/>
  <c r="G200" i="50"/>
  <c r="E200" i="50"/>
  <c r="C200" i="50"/>
  <c r="P199" i="50"/>
  <c r="N199" i="50"/>
  <c r="L199" i="50"/>
  <c r="G199" i="50"/>
  <c r="E199" i="50"/>
  <c r="C199" i="50"/>
  <c r="P198" i="50"/>
  <c r="N198" i="50"/>
  <c r="L198" i="50"/>
  <c r="G198" i="50"/>
  <c r="E198" i="50"/>
  <c r="C198" i="50"/>
  <c r="P197" i="50"/>
  <c r="N197" i="50"/>
  <c r="L197" i="50"/>
  <c r="G197" i="50"/>
  <c r="E197" i="50"/>
  <c r="C197" i="50"/>
  <c r="P196" i="50"/>
  <c r="N196" i="50"/>
  <c r="L196" i="50"/>
  <c r="G196" i="50"/>
  <c r="E196" i="50"/>
  <c r="C196" i="50"/>
  <c r="P195" i="50"/>
  <c r="N195" i="50"/>
  <c r="L195" i="50"/>
  <c r="G195" i="50"/>
  <c r="E195" i="50"/>
  <c r="C195" i="50"/>
  <c r="P194" i="50"/>
  <c r="N194" i="50"/>
  <c r="L194" i="50"/>
  <c r="G194" i="50"/>
  <c r="E194" i="50"/>
  <c r="C194" i="50"/>
  <c r="P193" i="50"/>
  <c r="N193" i="50"/>
  <c r="L193" i="50"/>
  <c r="G193" i="50"/>
  <c r="E193" i="50"/>
  <c r="C193" i="50"/>
  <c r="P192" i="50"/>
  <c r="N192" i="50"/>
  <c r="L192" i="50"/>
  <c r="G192" i="50"/>
  <c r="E192" i="50"/>
  <c r="C192" i="50"/>
  <c r="P191" i="50"/>
  <c r="N191" i="50"/>
  <c r="L191" i="50"/>
  <c r="G191" i="50"/>
  <c r="E191" i="50"/>
  <c r="C191" i="50"/>
  <c r="P190" i="50"/>
  <c r="N190" i="50"/>
  <c r="L190" i="50"/>
  <c r="G190" i="50"/>
  <c r="E190" i="50"/>
  <c r="C190" i="50"/>
  <c r="P189" i="50"/>
  <c r="N189" i="50"/>
  <c r="L189" i="50"/>
  <c r="G189" i="50"/>
  <c r="E189" i="50"/>
  <c r="C189" i="50"/>
  <c r="P188" i="50"/>
  <c r="N188" i="50"/>
  <c r="L188" i="50"/>
  <c r="G188" i="50"/>
  <c r="E188" i="50"/>
  <c r="C188" i="50"/>
  <c r="P187" i="50"/>
  <c r="N187" i="50"/>
  <c r="L187" i="50"/>
  <c r="G187" i="50"/>
  <c r="E187" i="50"/>
  <c r="C187" i="50"/>
  <c r="P186" i="50"/>
  <c r="N186" i="50"/>
  <c r="L186" i="50"/>
  <c r="G186" i="50"/>
  <c r="E186" i="50"/>
  <c r="C186" i="50"/>
  <c r="P185" i="50"/>
  <c r="N185" i="50"/>
  <c r="L185" i="50"/>
  <c r="G185" i="50"/>
  <c r="E185" i="50"/>
  <c r="C185" i="50"/>
  <c r="P184" i="50"/>
  <c r="N184" i="50"/>
  <c r="L184" i="50"/>
  <c r="G184" i="50"/>
  <c r="E184" i="50"/>
  <c r="C184" i="50"/>
  <c r="P183" i="50"/>
  <c r="N183" i="50"/>
  <c r="L183" i="50"/>
  <c r="G183" i="50"/>
  <c r="E183" i="50"/>
  <c r="C183" i="50"/>
  <c r="P182" i="50"/>
  <c r="N182" i="50"/>
  <c r="L182" i="50"/>
  <c r="G182" i="50"/>
  <c r="E182" i="50"/>
  <c r="C182" i="50"/>
  <c r="P181" i="50"/>
  <c r="N181" i="50"/>
  <c r="L181" i="50"/>
  <c r="G181" i="50"/>
  <c r="E181" i="50"/>
  <c r="C181" i="50"/>
  <c r="P180" i="50"/>
  <c r="N180" i="50"/>
  <c r="L180" i="50"/>
  <c r="G180" i="50"/>
  <c r="E180" i="50"/>
  <c r="C180" i="50"/>
  <c r="P179" i="50"/>
  <c r="N179" i="50"/>
  <c r="L179" i="50"/>
  <c r="G179" i="50"/>
  <c r="E179" i="50"/>
  <c r="C179" i="50"/>
  <c r="P178" i="50"/>
  <c r="N178" i="50"/>
  <c r="L178" i="50"/>
  <c r="G178" i="50"/>
  <c r="E178" i="50"/>
  <c r="C178" i="50"/>
  <c r="P177" i="50"/>
  <c r="N177" i="50"/>
  <c r="L177" i="50"/>
  <c r="G177" i="50"/>
  <c r="E177" i="50"/>
  <c r="C177" i="50"/>
  <c r="P176" i="50"/>
  <c r="N176" i="50"/>
  <c r="L176" i="50"/>
  <c r="G176" i="50"/>
  <c r="E176" i="50"/>
  <c r="C176" i="50"/>
  <c r="P175" i="50"/>
  <c r="N175" i="50"/>
  <c r="L175" i="50"/>
  <c r="G175" i="50"/>
  <c r="E175" i="50"/>
  <c r="C175" i="50"/>
  <c r="P174" i="50"/>
  <c r="N174" i="50"/>
  <c r="L174" i="50"/>
  <c r="G174" i="50"/>
  <c r="E174" i="50"/>
  <c r="C174" i="50"/>
  <c r="P173" i="50"/>
  <c r="N173" i="50"/>
  <c r="L173" i="50"/>
  <c r="G173" i="50"/>
  <c r="E173" i="50"/>
  <c r="C173" i="50"/>
  <c r="P172" i="50"/>
  <c r="N172" i="50"/>
  <c r="L172" i="50"/>
  <c r="G172" i="50"/>
  <c r="E172" i="50"/>
  <c r="C172" i="50"/>
  <c r="P171" i="50"/>
  <c r="N171" i="50"/>
  <c r="L171" i="50"/>
  <c r="G171" i="50"/>
  <c r="E171" i="50"/>
  <c r="C171" i="50"/>
  <c r="P170" i="50"/>
  <c r="N170" i="50"/>
  <c r="L170" i="50"/>
  <c r="G170" i="50"/>
  <c r="E170" i="50"/>
  <c r="C170" i="50"/>
  <c r="P169" i="50"/>
  <c r="N169" i="50"/>
  <c r="L169" i="50"/>
  <c r="G169" i="50"/>
  <c r="E169" i="50"/>
  <c r="C169" i="50"/>
  <c r="P168" i="50"/>
  <c r="N168" i="50"/>
  <c r="L168" i="50"/>
  <c r="G168" i="50"/>
  <c r="E168" i="50"/>
  <c r="C168" i="50"/>
  <c r="P167" i="50"/>
  <c r="N167" i="50"/>
  <c r="L167" i="50"/>
  <c r="G167" i="50"/>
  <c r="E167" i="50"/>
  <c r="C167" i="50"/>
  <c r="P166" i="50"/>
  <c r="N166" i="50"/>
  <c r="L166" i="50"/>
  <c r="G166" i="50"/>
  <c r="E166" i="50"/>
  <c r="C166" i="50"/>
  <c r="P165" i="50"/>
  <c r="N165" i="50"/>
  <c r="L165" i="50"/>
  <c r="G165" i="50"/>
  <c r="E165" i="50"/>
  <c r="C165" i="50"/>
  <c r="P164" i="50"/>
  <c r="N164" i="50"/>
  <c r="L164" i="50"/>
  <c r="G164" i="50"/>
  <c r="E164" i="50"/>
  <c r="C164" i="50"/>
  <c r="P163" i="50"/>
  <c r="N163" i="50"/>
  <c r="L163" i="50"/>
  <c r="G163" i="50"/>
  <c r="E163" i="50"/>
  <c r="C163" i="50"/>
  <c r="P162" i="50"/>
  <c r="N162" i="50"/>
  <c r="L162" i="50"/>
  <c r="G162" i="50"/>
  <c r="E162" i="50"/>
  <c r="C162" i="50"/>
  <c r="P161" i="50"/>
  <c r="N161" i="50"/>
  <c r="L161" i="50"/>
  <c r="G161" i="50"/>
  <c r="E161" i="50"/>
  <c r="C161" i="50"/>
  <c r="P160" i="50"/>
  <c r="N160" i="50"/>
  <c r="L160" i="50"/>
  <c r="G160" i="50"/>
  <c r="E160" i="50"/>
  <c r="C160" i="50"/>
  <c r="P159" i="50"/>
  <c r="N159" i="50"/>
  <c r="L159" i="50"/>
  <c r="G159" i="50"/>
  <c r="E159" i="50"/>
  <c r="C159" i="50"/>
  <c r="P158" i="50"/>
  <c r="N158" i="50"/>
  <c r="L158" i="50"/>
  <c r="G158" i="50"/>
  <c r="E158" i="50"/>
  <c r="C158" i="50"/>
  <c r="P157" i="50"/>
  <c r="N157" i="50"/>
  <c r="L157" i="50"/>
  <c r="G157" i="50"/>
  <c r="E157" i="50"/>
  <c r="C157" i="50"/>
  <c r="P156" i="50"/>
  <c r="N156" i="50"/>
  <c r="L156" i="50"/>
  <c r="G156" i="50"/>
  <c r="E156" i="50"/>
  <c r="C156" i="50"/>
  <c r="P155" i="50"/>
  <c r="N155" i="50"/>
  <c r="L155" i="50"/>
  <c r="G155" i="50"/>
  <c r="E155" i="50"/>
  <c r="C155" i="50"/>
  <c r="P154" i="50"/>
  <c r="N154" i="50"/>
  <c r="L154" i="50"/>
  <c r="G154" i="50"/>
  <c r="E154" i="50"/>
  <c r="C154" i="50"/>
  <c r="P153" i="50"/>
  <c r="N153" i="50"/>
  <c r="L153" i="50"/>
  <c r="G153" i="50"/>
  <c r="E153" i="50"/>
  <c r="C153" i="50"/>
  <c r="P152" i="50"/>
  <c r="N152" i="50"/>
  <c r="L152" i="50"/>
  <c r="G152" i="50"/>
  <c r="E152" i="50"/>
  <c r="C152" i="50"/>
  <c r="P151" i="50"/>
  <c r="N151" i="50"/>
  <c r="L151" i="50"/>
  <c r="G151" i="50"/>
  <c r="E151" i="50"/>
  <c r="C151" i="50"/>
  <c r="P150" i="50"/>
  <c r="N150" i="50"/>
  <c r="L150" i="50"/>
  <c r="G150" i="50"/>
  <c r="E150" i="50"/>
  <c r="C150" i="50"/>
  <c r="P149" i="50"/>
  <c r="N149" i="50"/>
  <c r="L149" i="50"/>
  <c r="G149" i="50"/>
  <c r="E149" i="50"/>
  <c r="C149" i="50"/>
  <c r="P148" i="50"/>
  <c r="N148" i="50"/>
  <c r="L148" i="50"/>
  <c r="G148" i="50"/>
  <c r="E148" i="50"/>
  <c r="C148" i="50"/>
  <c r="P147" i="50"/>
  <c r="N147" i="50"/>
  <c r="L147" i="50"/>
  <c r="G147" i="50"/>
  <c r="E147" i="50"/>
  <c r="C147" i="50"/>
  <c r="P146" i="50"/>
  <c r="N146" i="50"/>
  <c r="L146" i="50"/>
  <c r="G146" i="50"/>
  <c r="E146" i="50"/>
  <c r="C146" i="50"/>
  <c r="P145" i="50"/>
  <c r="N145" i="50"/>
  <c r="L145" i="50"/>
  <c r="G145" i="50"/>
  <c r="E145" i="50"/>
  <c r="C145" i="50"/>
  <c r="G140" i="50"/>
  <c r="E140" i="50"/>
  <c r="C140" i="50"/>
  <c r="P139" i="50"/>
  <c r="N139" i="50"/>
  <c r="L139" i="50"/>
  <c r="G139" i="50"/>
  <c r="E139" i="50"/>
  <c r="C139" i="50"/>
  <c r="P138" i="50"/>
  <c r="N138" i="50"/>
  <c r="L138" i="50"/>
  <c r="G138" i="50"/>
  <c r="E138" i="50"/>
  <c r="C138" i="50"/>
  <c r="P137" i="50"/>
  <c r="N137" i="50"/>
  <c r="L137" i="50"/>
  <c r="G137" i="50"/>
  <c r="E137" i="50"/>
  <c r="C137" i="50"/>
  <c r="P136" i="50"/>
  <c r="N136" i="50"/>
  <c r="L136" i="50"/>
  <c r="G136" i="50"/>
  <c r="E136" i="50"/>
  <c r="C136" i="50"/>
  <c r="P135" i="50"/>
  <c r="N135" i="50"/>
  <c r="L135" i="50"/>
  <c r="G135" i="50"/>
  <c r="E135" i="50"/>
  <c r="C135" i="50"/>
  <c r="P134" i="50"/>
  <c r="N134" i="50"/>
  <c r="L134" i="50"/>
  <c r="G134" i="50"/>
  <c r="E134" i="50"/>
  <c r="C134" i="50"/>
  <c r="P133" i="50"/>
  <c r="N133" i="50"/>
  <c r="L133" i="50"/>
  <c r="G133" i="50"/>
  <c r="E133" i="50"/>
  <c r="C133" i="50"/>
  <c r="P132" i="50"/>
  <c r="N132" i="50"/>
  <c r="L132" i="50"/>
  <c r="G132" i="50"/>
  <c r="E132" i="50"/>
  <c r="C132" i="50"/>
  <c r="P131" i="50"/>
  <c r="N131" i="50"/>
  <c r="L131" i="50"/>
  <c r="G131" i="50"/>
  <c r="E131" i="50"/>
  <c r="C131" i="50"/>
  <c r="P130" i="50"/>
  <c r="N130" i="50"/>
  <c r="L130" i="50"/>
  <c r="G130" i="50"/>
  <c r="E130" i="50"/>
  <c r="C130" i="50"/>
  <c r="P129" i="50"/>
  <c r="N129" i="50"/>
  <c r="L129" i="50"/>
  <c r="G129" i="50"/>
  <c r="E129" i="50"/>
  <c r="C129" i="50"/>
  <c r="P128" i="50"/>
  <c r="N128" i="50"/>
  <c r="L128" i="50"/>
  <c r="G128" i="50"/>
  <c r="E128" i="50"/>
  <c r="C128" i="50"/>
  <c r="P127" i="50"/>
  <c r="N127" i="50"/>
  <c r="L127" i="50"/>
  <c r="G127" i="50"/>
  <c r="E127" i="50"/>
  <c r="C127" i="50"/>
  <c r="P126" i="50"/>
  <c r="N126" i="50"/>
  <c r="L126" i="50"/>
  <c r="G126" i="50"/>
  <c r="E126" i="50"/>
  <c r="C126" i="50"/>
  <c r="P125" i="50"/>
  <c r="N125" i="50"/>
  <c r="L125" i="50"/>
  <c r="G125" i="50"/>
  <c r="E125" i="50"/>
  <c r="C125" i="50"/>
  <c r="P124" i="50"/>
  <c r="N124" i="50"/>
  <c r="L124" i="50"/>
  <c r="G124" i="50"/>
  <c r="E124" i="50"/>
  <c r="C124" i="50"/>
  <c r="P123" i="50"/>
  <c r="N123" i="50"/>
  <c r="L123" i="50"/>
  <c r="G123" i="50"/>
  <c r="E123" i="50"/>
  <c r="C123" i="50"/>
  <c r="P122" i="50"/>
  <c r="N122" i="50"/>
  <c r="L122" i="50"/>
  <c r="G122" i="50"/>
  <c r="E122" i="50"/>
  <c r="C122" i="50"/>
  <c r="P121" i="50"/>
  <c r="N121" i="50"/>
  <c r="L121" i="50"/>
  <c r="G121" i="50"/>
  <c r="E121" i="50"/>
  <c r="C121" i="50"/>
  <c r="P120" i="50"/>
  <c r="N120" i="50"/>
  <c r="L120" i="50"/>
  <c r="G120" i="50"/>
  <c r="E120" i="50"/>
  <c r="C120" i="50"/>
  <c r="P119" i="50"/>
  <c r="N119" i="50"/>
  <c r="L119" i="50"/>
  <c r="G119" i="50"/>
  <c r="E119" i="50"/>
  <c r="C119" i="50"/>
  <c r="P118" i="50"/>
  <c r="N118" i="50"/>
  <c r="L118" i="50"/>
  <c r="G118" i="50"/>
  <c r="E118" i="50"/>
  <c r="C118" i="50"/>
  <c r="P117" i="50"/>
  <c r="N117" i="50"/>
  <c r="L117" i="50"/>
  <c r="G117" i="50"/>
  <c r="E117" i="50"/>
  <c r="C117" i="50"/>
  <c r="P116" i="50"/>
  <c r="N116" i="50"/>
  <c r="L116" i="50"/>
  <c r="G116" i="50"/>
  <c r="E116" i="50"/>
  <c r="C116" i="50"/>
  <c r="P115" i="50"/>
  <c r="N115" i="50"/>
  <c r="L115" i="50"/>
  <c r="G115" i="50"/>
  <c r="E115" i="50"/>
  <c r="C115" i="50"/>
  <c r="P114" i="50"/>
  <c r="N114" i="50"/>
  <c r="L114" i="50"/>
  <c r="G114" i="50"/>
  <c r="E114" i="50"/>
  <c r="C114" i="50"/>
  <c r="P113" i="50"/>
  <c r="N113" i="50"/>
  <c r="L113" i="50"/>
  <c r="G113" i="50"/>
  <c r="E113" i="50"/>
  <c r="C113" i="50"/>
  <c r="P112" i="50"/>
  <c r="N112" i="50"/>
  <c r="L112" i="50"/>
  <c r="G112" i="50"/>
  <c r="E112" i="50"/>
  <c r="C112" i="50"/>
  <c r="P111" i="50"/>
  <c r="N111" i="50"/>
  <c r="L111" i="50"/>
  <c r="G111" i="50"/>
  <c r="E111" i="50"/>
  <c r="C111" i="50"/>
  <c r="P110" i="50"/>
  <c r="N110" i="50"/>
  <c r="L110" i="50"/>
  <c r="G110" i="50"/>
  <c r="E110" i="50"/>
  <c r="C110" i="50"/>
  <c r="P109" i="50"/>
  <c r="N109" i="50"/>
  <c r="L109" i="50"/>
  <c r="G109" i="50"/>
  <c r="E109" i="50"/>
  <c r="C109" i="50"/>
  <c r="P108" i="50"/>
  <c r="N108" i="50"/>
  <c r="L108" i="50"/>
  <c r="G108" i="50"/>
  <c r="E108" i="50"/>
  <c r="C108" i="50"/>
  <c r="P107" i="50"/>
  <c r="N107" i="50"/>
  <c r="L107" i="50"/>
  <c r="G107" i="50"/>
  <c r="E107" i="50"/>
  <c r="C107" i="50"/>
  <c r="P106" i="50"/>
  <c r="N106" i="50"/>
  <c r="L106" i="50"/>
  <c r="G106" i="50"/>
  <c r="E106" i="50"/>
  <c r="C106" i="50"/>
  <c r="P105" i="50"/>
  <c r="N105" i="50"/>
  <c r="L105" i="50"/>
  <c r="G105" i="50"/>
  <c r="E105" i="50"/>
  <c r="C105" i="50"/>
  <c r="P104" i="50"/>
  <c r="N104" i="50"/>
  <c r="L104" i="50"/>
  <c r="G104" i="50"/>
  <c r="E104" i="50"/>
  <c r="C104" i="50"/>
  <c r="P103" i="50"/>
  <c r="N103" i="50"/>
  <c r="L103" i="50"/>
  <c r="G103" i="50"/>
  <c r="E103" i="50"/>
  <c r="C103" i="50"/>
  <c r="P102" i="50"/>
  <c r="N102" i="50"/>
  <c r="L102" i="50"/>
  <c r="G102" i="50"/>
  <c r="E102" i="50"/>
  <c r="C102" i="50"/>
  <c r="P101" i="50"/>
  <c r="N101" i="50"/>
  <c r="L101" i="50"/>
  <c r="G101" i="50"/>
  <c r="E101" i="50"/>
  <c r="C101" i="50"/>
  <c r="P100" i="50"/>
  <c r="N100" i="50"/>
  <c r="L100" i="50"/>
  <c r="G100" i="50"/>
  <c r="E100" i="50"/>
  <c r="C100" i="50"/>
  <c r="P99" i="50"/>
  <c r="N99" i="50"/>
  <c r="L99" i="50"/>
  <c r="G99" i="50"/>
  <c r="E99" i="50"/>
  <c r="C99" i="50"/>
  <c r="P98" i="50"/>
  <c r="N98" i="50"/>
  <c r="L98" i="50"/>
  <c r="G98" i="50"/>
  <c r="E98" i="50"/>
  <c r="C98" i="50"/>
  <c r="P97" i="50"/>
  <c r="N97" i="50"/>
  <c r="L97" i="50"/>
  <c r="G97" i="50"/>
  <c r="E97" i="50"/>
  <c r="C97" i="50"/>
  <c r="P96" i="50"/>
  <c r="N96" i="50"/>
  <c r="L96" i="50"/>
  <c r="G96" i="50"/>
  <c r="E96" i="50"/>
  <c r="C96" i="50"/>
  <c r="P95" i="50"/>
  <c r="N95" i="50"/>
  <c r="L95" i="50"/>
  <c r="G95" i="50"/>
  <c r="E95" i="50"/>
  <c r="C95" i="50"/>
  <c r="P94" i="50"/>
  <c r="N94" i="50"/>
  <c r="L94" i="50"/>
  <c r="G94" i="50"/>
  <c r="E94" i="50"/>
  <c r="C94" i="50"/>
  <c r="P93" i="50"/>
  <c r="N93" i="50"/>
  <c r="L93" i="50"/>
  <c r="G93" i="50"/>
  <c r="E93" i="50"/>
  <c r="C93" i="50"/>
  <c r="P92" i="50"/>
  <c r="N92" i="50"/>
  <c r="L92" i="50"/>
  <c r="G92" i="50"/>
  <c r="E92" i="50"/>
  <c r="C92" i="50"/>
  <c r="P91" i="50"/>
  <c r="N91" i="50"/>
  <c r="L91" i="50"/>
  <c r="G91" i="50"/>
  <c r="E91" i="50"/>
  <c r="C91" i="50"/>
  <c r="P90" i="50"/>
  <c r="N90" i="50"/>
  <c r="L90" i="50"/>
  <c r="G90" i="50"/>
  <c r="E90" i="50"/>
  <c r="C90" i="50"/>
  <c r="P89" i="50"/>
  <c r="N89" i="50"/>
  <c r="L89" i="50"/>
  <c r="G89" i="50"/>
  <c r="E89" i="50"/>
  <c r="C89" i="50"/>
  <c r="P88" i="50"/>
  <c r="N88" i="50"/>
  <c r="L88" i="50"/>
  <c r="G88" i="50"/>
  <c r="E88" i="50"/>
  <c r="C88" i="50"/>
  <c r="P87" i="50"/>
  <c r="N87" i="50"/>
  <c r="L87" i="50"/>
  <c r="G87" i="50"/>
  <c r="E87" i="50"/>
  <c r="C87" i="50"/>
  <c r="P86" i="50"/>
  <c r="N86" i="50"/>
  <c r="L86" i="50"/>
  <c r="G86" i="50"/>
  <c r="E86" i="50"/>
  <c r="C86" i="50"/>
  <c r="P85" i="50"/>
  <c r="N85" i="50"/>
  <c r="L85" i="50"/>
  <c r="G85" i="50"/>
  <c r="E85" i="50"/>
  <c r="C85" i="50"/>
  <c r="P84" i="50"/>
  <c r="N84" i="50"/>
  <c r="L84" i="50"/>
  <c r="G84" i="50"/>
  <c r="E84" i="50"/>
  <c r="C84" i="50"/>
  <c r="P83" i="50"/>
  <c r="N83" i="50"/>
  <c r="L83" i="50"/>
  <c r="G83" i="50"/>
  <c r="E83" i="50"/>
  <c r="C83" i="50"/>
  <c r="P82" i="50"/>
  <c r="N82" i="50"/>
  <c r="L82" i="50"/>
  <c r="G82" i="50"/>
  <c r="E82" i="50"/>
  <c r="C82" i="50"/>
  <c r="P81" i="50"/>
  <c r="N81" i="50"/>
  <c r="L81" i="50"/>
  <c r="G81" i="50"/>
  <c r="E81" i="50"/>
  <c r="C81" i="50"/>
  <c r="P80" i="50"/>
  <c r="N80" i="50"/>
  <c r="L80" i="50"/>
  <c r="G80" i="50"/>
  <c r="E80" i="50"/>
  <c r="C80" i="50"/>
  <c r="P79" i="50"/>
  <c r="N79" i="50"/>
  <c r="L79" i="50"/>
  <c r="G79" i="50"/>
  <c r="E79" i="50"/>
  <c r="C79" i="50"/>
  <c r="G74" i="50"/>
  <c r="E74" i="50"/>
  <c r="C74" i="50"/>
  <c r="P73" i="50"/>
  <c r="N73" i="50"/>
  <c r="L73" i="50"/>
  <c r="G73" i="50"/>
  <c r="E73" i="50"/>
  <c r="C73" i="50"/>
  <c r="P72" i="50"/>
  <c r="N72" i="50"/>
  <c r="L72" i="50"/>
  <c r="G72" i="50"/>
  <c r="E72" i="50"/>
  <c r="C72" i="50"/>
  <c r="P71" i="50"/>
  <c r="N71" i="50"/>
  <c r="L71" i="50"/>
  <c r="G71" i="50"/>
  <c r="E71" i="50"/>
  <c r="C71" i="50"/>
  <c r="P70" i="50"/>
  <c r="N70" i="50"/>
  <c r="L70" i="50"/>
  <c r="G70" i="50"/>
  <c r="E70" i="50"/>
  <c r="C70" i="50"/>
  <c r="P69" i="50"/>
  <c r="N69" i="50"/>
  <c r="L69" i="50"/>
  <c r="G69" i="50"/>
  <c r="E69" i="50"/>
  <c r="C69" i="50"/>
  <c r="P68" i="50"/>
  <c r="N68" i="50"/>
  <c r="L68" i="50"/>
  <c r="G68" i="50"/>
  <c r="E68" i="50"/>
  <c r="C68" i="50"/>
  <c r="P67" i="50"/>
  <c r="N67" i="50"/>
  <c r="L67" i="50"/>
  <c r="G67" i="50"/>
  <c r="E67" i="50"/>
  <c r="C67" i="50"/>
  <c r="P66" i="50"/>
  <c r="N66" i="50"/>
  <c r="L66" i="50"/>
  <c r="G66" i="50"/>
  <c r="E66" i="50"/>
  <c r="C66" i="50"/>
  <c r="P65" i="50"/>
  <c r="N65" i="50"/>
  <c r="L65" i="50"/>
  <c r="G65" i="50"/>
  <c r="E65" i="50"/>
  <c r="C65" i="50"/>
  <c r="P64" i="50"/>
  <c r="N64" i="50"/>
  <c r="L64" i="50"/>
  <c r="G64" i="50"/>
  <c r="E64" i="50"/>
  <c r="C64" i="50"/>
  <c r="P63" i="50"/>
  <c r="N63" i="50"/>
  <c r="L63" i="50"/>
  <c r="G63" i="50"/>
  <c r="E63" i="50"/>
  <c r="C63" i="50"/>
  <c r="P62" i="50"/>
  <c r="N62" i="50"/>
  <c r="L62" i="50"/>
  <c r="G62" i="50"/>
  <c r="E62" i="50"/>
  <c r="C62" i="50"/>
  <c r="P61" i="50"/>
  <c r="N61" i="50"/>
  <c r="L61" i="50"/>
  <c r="G61" i="50"/>
  <c r="E61" i="50"/>
  <c r="C61" i="50"/>
  <c r="P60" i="50"/>
  <c r="N60" i="50"/>
  <c r="L60" i="50"/>
  <c r="G60" i="50"/>
  <c r="E60" i="50"/>
  <c r="C60" i="50"/>
  <c r="P59" i="50"/>
  <c r="N59" i="50"/>
  <c r="L59" i="50"/>
  <c r="G59" i="50"/>
  <c r="E59" i="50"/>
  <c r="C59" i="50"/>
  <c r="P58" i="50"/>
  <c r="N58" i="50"/>
  <c r="L58" i="50"/>
  <c r="G58" i="50"/>
  <c r="E58" i="50"/>
  <c r="C58" i="50"/>
  <c r="P57" i="50"/>
  <c r="N57" i="50"/>
  <c r="L57" i="50"/>
  <c r="G57" i="50"/>
  <c r="E57" i="50"/>
  <c r="C57" i="50"/>
  <c r="P56" i="50"/>
  <c r="N56" i="50"/>
  <c r="L56" i="50"/>
  <c r="G56" i="50"/>
  <c r="E56" i="50"/>
  <c r="C56" i="50"/>
  <c r="P55" i="50"/>
  <c r="N55" i="50"/>
  <c r="L55" i="50"/>
  <c r="G55" i="50"/>
  <c r="E55" i="50"/>
  <c r="C55" i="50"/>
  <c r="P54" i="50"/>
  <c r="N54" i="50"/>
  <c r="L54" i="50"/>
  <c r="G54" i="50"/>
  <c r="E54" i="50"/>
  <c r="C54" i="50"/>
  <c r="P53" i="50"/>
  <c r="N53" i="50"/>
  <c r="L53" i="50"/>
  <c r="G53" i="50"/>
  <c r="E53" i="50"/>
  <c r="C53" i="50"/>
  <c r="P52" i="50"/>
  <c r="N52" i="50"/>
  <c r="L52" i="50"/>
  <c r="G52" i="50"/>
  <c r="E52" i="50"/>
  <c r="C52" i="50"/>
  <c r="P51" i="50"/>
  <c r="N51" i="50"/>
  <c r="L51" i="50"/>
  <c r="G51" i="50"/>
  <c r="E51" i="50"/>
  <c r="C51" i="50"/>
  <c r="P50" i="50"/>
  <c r="N50" i="50"/>
  <c r="L50" i="50"/>
  <c r="G50" i="50"/>
  <c r="E50" i="50"/>
  <c r="C50" i="50"/>
  <c r="P49" i="50"/>
  <c r="N49" i="50"/>
  <c r="L49" i="50"/>
  <c r="G49" i="50"/>
  <c r="E49" i="50"/>
  <c r="C49" i="50"/>
  <c r="P48" i="50"/>
  <c r="N48" i="50"/>
  <c r="L48" i="50"/>
  <c r="G48" i="50"/>
  <c r="E48" i="50"/>
  <c r="C48" i="50"/>
  <c r="P47" i="50"/>
  <c r="N47" i="50"/>
  <c r="L47" i="50"/>
  <c r="G47" i="50"/>
  <c r="E47" i="50"/>
  <c r="C47" i="50"/>
  <c r="P46" i="50"/>
  <c r="N46" i="50"/>
  <c r="L46" i="50"/>
  <c r="G46" i="50"/>
  <c r="E46" i="50"/>
  <c r="C46" i="50"/>
  <c r="P45" i="50"/>
  <c r="N45" i="50"/>
  <c r="L45" i="50"/>
  <c r="G45" i="50"/>
  <c r="E45" i="50"/>
  <c r="C45" i="50"/>
  <c r="P44" i="50"/>
  <c r="N44" i="50"/>
  <c r="L44" i="50"/>
  <c r="G44" i="50"/>
  <c r="E44" i="50"/>
  <c r="C44" i="50"/>
  <c r="P43" i="50"/>
  <c r="N43" i="50"/>
  <c r="L43" i="50"/>
  <c r="G43" i="50"/>
  <c r="E43" i="50"/>
  <c r="C43" i="50"/>
  <c r="P42" i="50"/>
  <c r="N42" i="50"/>
  <c r="L42" i="50"/>
  <c r="G42" i="50"/>
  <c r="E42" i="50"/>
  <c r="C42" i="50"/>
  <c r="P41" i="50"/>
  <c r="N41" i="50"/>
  <c r="L41" i="50"/>
  <c r="G41" i="50"/>
  <c r="E41" i="50"/>
  <c r="C41" i="50"/>
  <c r="P40" i="50"/>
  <c r="N40" i="50"/>
  <c r="L40" i="50"/>
  <c r="G40" i="50"/>
  <c r="E40" i="50"/>
  <c r="C40" i="50"/>
  <c r="P39" i="50"/>
  <c r="N39" i="50"/>
  <c r="L39" i="50"/>
  <c r="G39" i="50"/>
  <c r="E39" i="50"/>
  <c r="C39" i="50"/>
  <c r="P38" i="50"/>
  <c r="N38" i="50"/>
  <c r="L38" i="50"/>
  <c r="G38" i="50"/>
  <c r="E38" i="50"/>
  <c r="C38" i="50"/>
  <c r="P37" i="50"/>
  <c r="N37" i="50"/>
  <c r="L37" i="50"/>
  <c r="G37" i="50"/>
  <c r="E37" i="50"/>
  <c r="C37" i="50"/>
  <c r="P36" i="50"/>
  <c r="N36" i="50"/>
  <c r="L36" i="50"/>
  <c r="G36" i="50"/>
  <c r="E36" i="50"/>
  <c r="C36" i="50"/>
  <c r="P35" i="50"/>
  <c r="N35" i="50"/>
  <c r="L35" i="50"/>
  <c r="G35" i="50"/>
  <c r="E35" i="50"/>
  <c r="C35" i="50"/>
  <c r="P34" i="50"/>
  <c r="N34" i="50"/>
  <c r="L34" i="50"/>
  <c r="G34" i="50"/>
  <c r="E34" i="50"/>
  <c r="C34" i="50"/>
  <c r="P33" i="50"/>
  <c r="N33" i="50"/>
  <c r="L33" i="50"/>
  <c r="G33" i="50"/>
  <c r="E33" i="50"/>
  <c r="C33" i="50"/>
  <c r="P32" i="50"/>
  <c r="N32" i="50"/>
  <c r="L32" i="50"/>
  <c r="G32" i="50"/>
  <c r="E32" i="50"/>
  <c r="C32" i="50"/>
  <c r="P31" i="50"/>
  <c r="N31" i="50"/>
  <c r="L31" i="50"/>
  <c r="G31" i="50"/>
  <c r="E31" i="50"/>
  <c r="C31" i="50"/>
  <c r="P30" i="50"/>
  <c r="N30" i="50"/>
  <c r="L30" i="50"/>
  <c r="G30" i="50"/>
  <c r="E30" i="50"/>
  <c r="C30" i="50"/>
  <c r="P29" i="50"/>
  <c r="N29" i="50"/>
  <c r="L29" i="50"/>
  <c r="G29" i="50"/>
  <c r="E29" i="50"/>
  <c r="C29" i="50"/>
  <c r="P28" i="50"/>
  <c r="N28" i="50"/>
  <c r="L28" i="50"/>
  <c r="G28" i="50"/>
  <c r="E28" i="50"/>
  <c r="C28" i="50"/>
  <c r="P27" i="50"/>
  <c r="N27" i="50"/>
  <c r="L27" i="50"/>
  <c r="G27" i="50"/>
  <c r="E27" i="50"/>
  <c r="C27" i="50"/>
  <c r="P26" i="50"/>
  <c r="N26" i="50"/>
  <c r="L26" i="50"/>
  <c r="G26" i="50"/>
  <c r="E26" i="50"/>
  <c r="C26" i="50"/>
  <c r="P25" i="50"/>
  <c r="N25" i="50"/>
  <c r="L25" i="50"/>
  <c r="G25" i="50"/>
  <c r="E25" i="50"/>
  <c r="C25" i="50"/>
  <c r="P24" i="50"/>
  <c r="N24" i="50"/>
  <c r="L24" i="50"/>
  <c r="G24" i="50"/>
  <c r="E24" i="50"/>
  <c r="C24" i="50"/>
  <c r="P23" i="50"/>
  <c r="N23" i="50"/>
  <c r="L23" i="50"/>
  <c r="G23" i="50"/>
  <c r="E23" i="50"/>
  <c r="C23" i="50"/>
  <c r="P22" i="50"/>
  <c r="N22" i="50"/>
  <c r="L22" i="50"/>
  <c r="G22" i="50"/>
  <c r="E22" i="50"/>
  <c r="C22" i="50"/>
  <c r="P21" i="50"/>
  <c r="N21" i="50"/>
  <c r="L21" i="50"/>
  <c r="G21" i="50"/>
  <c r="E21" i="50"/>
  <c r="C21" i="50"/>
  <c r="P20" i="50"/>
  <c r="N20" i="50"/>
  <c r="L20" i="50"/>
  <c r="G20" i="50"/>
  <c r="E20" i="50"/>
  <c r="C20" i="50"/>
  <c r="P19" i="50"/>
  <c r="N19" i="50"/>
  <c r="L19" i="50"/>
  <c r="G19" i="50"/>
  <c r="E19" i="50"/>
  <c r="C19" i="50"/>
  <c r="P18" i="50"/>
  <c r="N18" i="50"/>
  <c r="L18" i="50"/>
  <c r="G18" i="50"/>
  <c r="E18" i="50"/>
  <c r="C18" i="50"/>
  <c r="P17" i="50"/>
  <c r="N17" i="50"/>
  <c r="L17" i="50"/>
  <c r="G17" i="50"/>
  <c r="E17" i="50"/>
  <c r="C17" i="50"/>
  <c r="P16" i="50"/>
  <c r="N16" i="50"/>
  <c r="L16" i="50"/>
  <c r="G16" i="50"/>
  <c r="E16" i="50"/>
  <c r="C16" i="50"/>
  <c r="P15" i="50"/>
  <c r="N15" i="50"/>
  <c r="L15" i="50"/>
  <c r="G15" i="50"/>
  <c r="E15" i="50"/>
  <c r="C15" i="50"/>
  <c r="P14" i="50"/>
  <c r="N14" i="50"/>
  <c r="L14" i="50"/>
  <c r="G14" i="50"/>
  <c r="E14" i="50"/>
  <c r="C14" i="50"/>
  <c r="P13" i="50"/>
  <c r="N13" i="50"/>
  <c r="L13" i="50"/>
  <c r="G13" i="50"/>
  <c r="E13" i="50"/>
  <c r="C13" i="50"/>
  <c r="P12" i="50"/>
  <c r="N12" i="50"/>
  <c r="L12" i="50"/>
  <c r="G12" i="50"/>
  <c r="E12" i="50"/>
  <c r="C12" i="50"/>
  <c r="P11" i="50"/>
  <c r="N11" i="50"/>
  <c r="L11" i="50"/>
  <c r="G11" i="50"/>
  <c r="E11" i="50"/>
  <c r="C11" i="50"/>
  <c r="F1398" i="35"/>
  <c r="F1397" i="35"/>
  <c r="F1396" i="35"/>
  <c r="F1395" i="35"/>
  <c r="F1394" i="35"/>
  <c r="F1393" i="35"/>
  <c r="F1392" i="35"/>
  <c r="F1389" i="35"/>
  <c r="F1388" i="35"/>
  <c r="F1387" i="35"/>
  <c r="F1386" i="35"/>
  <c r="F1385" i="35"/>
  <c r="F1384" i="35"/>
  <c r="F1383" i="35"/>
  <c r="F1377" i="35"/>
  <c r="F1376" i="35"/>
  <c r="F1375" i="35"/>
  <c r="F1374" i="35"/>
  <c r="F1373" i="35"/>
  <c r="F1372" i="35"/>
  <c r="F1371" i="35"/>
  <c r="F1370" i="35"/>
  <c r="F1369" i="35"/>
  <c r="F1368" i="35"/>
  <c r="F1365" i="35"/>
  <c r="F1364" i="35"/>
  <c r="F1363" i="35"/>
  <c r="F1362" i="35"/>
  <c r="F1361" i="35"/>
  <c r="F1360" i="35"/>
  <c r="F1359" i="35"/>
  <c r="F1358" i="35"/>
  <c r="F1357" i="35"/>
  <c r="F1356" i="35"/>
  <c r="F1353" i="35"/>
  <c r="F1352" i="35"/>
  <c r="F1351" i="35"/>
  <c r="F1350" i="35"/>
  <c r="F1349" i="35"/>
  <c r="F1348" i="35"/>
  <c r="F1347" i="35"/>
  <c r="F1346" i="35"/>
  <c r="F1345" i="35"/>
  <c r="F1344" i="35"/>
  <c r="F1341" i="35"/>
  <c r="F1340" i="35"/>
  <c r="F1339" i="35"/>
  <c r="F1338" i="35"/>
  <c r="F1337" i="35"/>
  <c r="F1336" i="35"/>
  <c r="F1335" i="35"/>
  <c r="F1334" i="35"/>
  <c r="F1333" i="35"/>
  <c r="F1332" i="35"/>
  <c r="F1329" i="35"/>
  <c r="F1328" i="35"/>
  <c r="F1327" i="35"/>
  <c r="F1326" i="35"/>
  <c r="F1325" i="35"/>
  <c r="F1324" i="35"/>
  <c r="F1323" i="35"/>
  <c r="F1320" i="35"/>
  <c r="F1319" i="35"/>
  <c r="F1318" i="35"/>
  <c r="F1317" i="35"/>
  <c r="F1316" i="35"/>
  <c r="F1315" i="35"/>
  <c r="F1314" i="35"/>
  <c r="F1311" i="35"/>
  <c r="F1310" i="35"/>
  <c r="F1309" i="35"/>
  <c r="F1308" i="35"/>
  <c r="F1307" i="35"/>
  <c r="F1306" i="35"/>
  <c r="F1305" i="35"/>
  <c r="F1302" i="35"/>
  <c r="F1301" i="35"/>
  <c r="F1300" i="35"/>
  <c r="F1299" i="35"/>
  <c r="F1298" i="35"/>
  <c r="F1297" i="35"/>
  <c r="F1296" i="35"/>
  <c r="F1293" i="35"/>
  <c r="F1292" i="35"/>
  <c r="F1291" i="35"/>
  <c r="F1290" i="35"/>
  <c r="F1289" i="35"/>
  <c r="F1288" i="35"/>
  <c r="F1287" i="35"/>
  <c r="F1281" i="35"/>
  <c r="F1280" i="35"/>
  <c r="F1279" i="35"/>
  <c r="F1278" i="35"/>
  <c r="F1277" i="35"/>
  <c r="F1276" i="35"/>
  <c r="F1275" i="35"/>
  <c r="F1274" i="35"/>
  <c r="F1273" i="35"/>
  <c r="F1272" i="35"/>
  <c r="F1271" i="35"/>
  <c r="F1268" i="35"/>
  <c r="F1267" i="35"/>
  <c r="F1266" i="35"/>
  <c r="F1265" i="35"/>
  <c r="F1264" i="35"/>
  <c r="F1263" i="35"/>
  <c r="F1262" i="35"/>
  <c r="F1261" i="35"/>
  <c r="F1260" i="35"/>
  <c r="F1259" i="35"/>
  <c r="F1258" i="35"/>
  <c r="F1255" i="35"/>
  <c r="F1254" i="35"/>
  <c r="F1253" i="35"/>
  <c r="F1252" i="35"/>
  <c r="F1251" i="35"/>
  <c r="F1250" i="35"/>
  <c r="F1249" i="35"/>
  <c r="F1248" i="35"/>
  <c r="F1247" i="35"/>
  <c r="F1246" i="35"/>
  <c r="F1245" i="35"/>
  <c r="F1242" i="35"/>
  <c r="F1241" i="35"/>
  <c r="F1240" i="35"/>
  <c r="F1239" i="35"/>
  <c r="F1238" i="35"/>
  <c r="F1237" i="35"/>
  <c r="F1236" i="35"/>
  <c r="F1235" i="35"/>
  <c r="F1234" i="35"/>
  <c r="F1233" i="35"/>
  <c r="F1232" i="35"/>
  <c r="F1226" i="35"/>
  <c r="F1225" i="35"/>
  <c r="F1224" i="35"/>
  <c r="F1223" i="35"/>
  <c r="F1222" i="35"/>
  <c r="F1221" i="35"/>
  <c r="F1220" i="35"/>
  <c r="F1219" i="35"/>
  <c r="F1216" i="35"/>
  <c r="F1215" i="35"/>
  <c r="F1214" i="35"/>
  <c r="F1213" i="35"/>
  <c r="F1212" i="35"/>
  <c r="F1211" i="35"/>
  <c r="F1210" i="35"/>
  <c r="F1209" i="35"/>
  <c r="F1206" i="35"/>
  <c r="F1205" i="35"/>
  <c r="F1204" i="35"/>
  <c r="F1203" i="35"/>
  <c r="F1202" i="35"/>
  <c r="F1201" i="35"/>
  <c r="F1200" i="35"/>
  <c r="F1199" i="35"/>
  <c r="F1196" i="35"/>
  <c r="F1195" i="35"/>
  <c r="F1194" i="35"/>
  <c r="F1193" i="35"/>
  <c r="F1192" i="35"/>
  <c r="F1191" i="35"/>
  <c r="F1190" i="35"/>
  <c r="F1189" i="35"/>
  <c r="F1183" i="35"/>
  <c r="F1182" i="35"/>
  <c r="F1181" i="35"/>
  <c r="F1180" i="35"/>
  <c r="F1179" i="35"/>
  <c r="F1178" i="35"/>
  <c r="F1177" i="35"/>
  <c r="F1174" i="35"/>
  <c r="F1173" i="35"/>
  <c r="F1172" i="35"/>
  <c r="F1171" i="35"/>
  <c r="F1170" i="35"/>
  <c r="F1169" i="35"/>
  <c r="F1168" i="35"/>
  <c r="F1165" i="35"/>
  <c r="F1164" i="35"/>
  <c r="F1163" i="35"/>
  <c r="F1162" i="35"/>
  <c r="F1161" i="35"/>
  <c r="F1160" i="35"/>
  <c r="F1159" i="35"/>
  <c r="F1153" i="35"/>
  <c r="F1152" i="35"/>
  <c r="F1151" i="35"/>
  <c r="F1150" i="35"/>
  <c r="F1149" i="35"/>
  <c r="F1148" i="35"/>
  <c r="F1147" i="35"/>
  <c r="F1146" i="35"/>
  <c r="F1145" i="35"/>
  <c r="F1144" i="35"/>
  <c r="F1143" i="35"/>
  <c r="F1142" i="35"/>
  <c r="F1139" i="35"/>
  <c r="F1138" i="35"/>
  <c r="F1137" i="35"/>
  <c r="F1136" i="35"/>
  <c r="F1135" i="35"/>
  <c r="F1134" i="35"/>
  <c r="F1133" i="35"/>
  <c r="F1132" i="35"/>
  <c r="F1131" i="35"/>
  <c r="F1128" i="35"/>
  <c r="F1127" i="35"/>
  <c r="F1126" i="35"/>
  <c r="F1125" i="35"/>
  <c r="F1124" i="35"/>
  <c r="F1123" i="35"/>
  <c r="F1122" i="35"/>
  <c r="F1121" i="35"/>
  <c r="F1120" i="35"/>
  <c r="F1119" i="35"/>
  <c r="F1118" i="35"/>
  <c r="F1115" i="35"/>
  <c r="F1114" i="35"/>
  <c r="F1113" i="35"/>
  <c r="F1112" i="35"/>
  <c r="F1111" i="35"/>
  <c r="F1110" i="35"/>
  <c r="F1109" i="35"/>
  <c r="F1108" i="35"/>
  <c r="F1107" i="35"/>
  <c r="F1106" i="35"/>
  <c r="F1102" i="35"/>
  <c r="F1101" i="35"/>
  <c r="F1100" i="35"/>
  <c r="F1099" i="35"/>
  <c r="F1098" i="35"/>
  <c r="F1097" i="35"/>
  <c r="F1096" i="35"/>
  <c r="F1095" i="35"/>
  <c r="F1094" i="35"/>
  <c r="F1093" i="35"/>
  <c r="F1092" i="35"/>
  <c r="F1089" i="35"/>
  <c r="F1088" i="35"/>
  <c r="F1087" i="35"/>
  <c r="F1086" i="35"/>
  <c r="F1085" i="35"/>
  <c r="F1084" i="35"/>
  <c r="F1083" i="35"/>
  <c r="F1082" i="35"/>
  <c r="F1081" i="35"/>
  <c r="F1080" i="35"/>
  <c r="F1079" i="35"/>
  <c r="F1076" i="35"/>
  <c r="F1075" i="35"/>
  <c r="F1074" i="35"/>
  <c r="F1073" i="35"/>
  <c r="F1072" i="35"/>
  <c r="F1071" i="35"/>
  <c r="F1070" i="35"/>
  <c r="F1069" i="35"/>
  <c r="F1068" i="35"/>
  <c r="F1067" i="35"/>
  <c r="F1066" i="35"/>
  <c r="F1060" i="35"/>
  <c r="F1059" i="35"/>
  <c r="F1058" i="35"/>
  <c r="F1057" i="35"/>
  <c r="F1056" i="35"/>
  <c r="F1055" i="35"/>
  <c r="F1054" i="35"/>
  <c r="F1053" i="35"/>
  <c r="F1052" i="35"/>
  <c r="F1049" i="35"/>
  <c r="F1048" i="35"/>
  <c r="F1047" i="35"/>
  <c r="F1046" i="35"/>
  <c r="F1045" i="35"/>
  <c r="F1044" i="35"/>
  <c r="F1043" i="35"/>
  <c r="F1042" i="35"/>
  <c r="F1041" i="35"/>
  <c r="F1038" i="35"/>
  <c r="F1037" i="35"/>
  <c r="F1036" i="35"/>
  <c r="F1035" i="35"/>
  <c r="F1034" i="35"/>
  <c r="F1033" i="35"/>
  <c r="F1032" i="35"/>
  <c r="F1031" i="35"/>
  <c r="F1030" i="35"/>
  <c r="F1027" i="35"/>
  <c r="F1026" i="35"/>
  <c r="F1025" i="35"/>
  <c r="F1024" i="35"/>
  <c r="F1023" i="35"/>
  <c r="F1022" i="35"/>
  <c r="F1021" i="35"/>
  <c r="F1020" i="35"/>
  <c r="F1019" i="35"/>
  <c r="F1016" i="35"/>
  <c r="F1015" i="35"/>
  <c r="F1014" i="35"/>
  <c r="F1013" i="35"/>
  <c r="F1012" i="35"/>
  <c r="F1011" i="35"/>
  <c r="F1010" i="35"/>
  <c r="F1009" i="35"/>
  <c r="F1008" i="35"/>
  <c r="F1005" i="35"/>
  <c r="F1004" i="35"/>
  <c r="F1003" i="35"/>
  <c r="F1002" i="35"/>
  <c r="F1001" i="35"/>
  <c r="F1000" i="35"/>
  <c r="F999" i="35"/>
  <c r="F998" i="35"/>
  <c r="F997" i="35"/>
  <c r="F994" i="35"/>
  <c r="F993" i="35"/>
  <c r="F992" i="35"/>
  <c r="F991" i="35"/>
  <c r="F990" i="35"/>
  <c r="F989" i="35"/>
  <c r="F988" i="35"/>
  <c r="F987" i="35"/>
  <c r="F986" i="35"/>
  <c r="F983" i="35"/>
  <c r="F982" i="35"/>
  <c r="F981" i="35"/>
  <c r="F980" i="35"/>
  <c r="F979" i="35"/>
  <c r="F978" i="35"/>
  <c r="F977" i="35"/>
  <c r="F976" i="35"/>
  <c r="F975" i="35"/>
  <c r="F972" i="35"/>
  <c r="F971" i="35"/>
  <c r="F970" i="35"/>
  <c r="F969" i="35"/>
  <c r="F968" i="35"/>
  <c r="F967" i="35"/>
  <c r="F966" i="35"/>
  <c r="F965" i="35"/>
  <c r="F964" i="35"/>
  <c r="F961" i="35"/>
  <c r="F960" i="35"/>
  <c r="F959" i="35"/>
  <c r="F958" i="35"/>
  <c r="F957" i="35"/>
  <c r="F956" i="35"/>
  <c r="F955" i="35"/>
  <c r="F954" i="35"/>
  <c r="F953" i="35"/>
  <c r="F947" i="35"/>
  <c r="F946" i="35"/>
  <c r="F945" i="35"/>
  <c r="F944" i="35"/>
  <c r="F943" i="35"/>
  <c r="F942" i="35"/>
  <c r="F941" i="35"/>
  <c r="F940" i="35"/>
  <c r="F939" i="35"/>
  <c r="F936" i="35"/>
  <c r="F935" i="35"/>
  <c r="F934" i="35"/>
  <c r="F933" i="35"/>
  <c r="F932" i="35"/>
  <c r="F931" i="35"/>
  <c r="F930" i="35"/>
  <c r="F929" i="35"/>
  <c r="F928" i="35"/>
  <c r="E890" i="35"/>
  <c r="E889" i="35"/>
  <c r="E888" i="35"/>
  <c r="E887" i="35"/>
  <c r="E886" i="35"/>
  <c r="E885" i="35"/>
  <c r="E884" i="35"/>
  <c r="E883" i="35"/>
  <c r="E882" i="35"/>
  <c r="E881" i="35"/>
  <c r="E880" i="35"/>
  <c r="E875" i="35"/>
  <c r="E874" i="35"/>
  <c r="E873" i="35"/>
  <c r="E872" i="35"/>
  <c r="E871" i="35"/>
  <c r="E870" i="35"/>
  <c r="E869" i="35"/>
  <c r="E868" i="35"/>
  <c r="E867" i="35"/>
  <c r="E866" i="35"/>
  <c r="E865" i="35"/>
  <c r="E864" i="35"/>
  <c r="E863" i="35"/>
  <c r="E862" i="35"/>
  <c r="E861" i="35"/>
  <c r="E860" i="35"/>
  <c r="E859" i="35"/>
  <c r="E858" i="35"/>
  <c r="E857" i="35"/>
  <c r="E856" i="35"/>
  <c r="E855" i="35"/>
  <c r="E854" i="35"/>
  <c r="E853" i="35"/>
  <c r="E852" i="35"/>
  <c r="E851" i="35"/>
  <c r="E850" i="35"/>
  <c r="E849" i="35"/>
  <c r="E848" i="35"/>
  <c r="E847" i="35"/>
  <c r="E846" i="35"/>
  <c r="E845" i="35"/>
  <c r="E844" i="35"/>
  <c r="E843" i="35"/>
  <c r="E842" i="35"/>
  <c r="E841" i="35"/>
  <c r="E840" i="35"/>
  <c r="E839" i="35"/>
  <c r="E838" i="35"/>
  <c r="E837" i="35"/>
  <c r="E836" i="35"/>
  <c r="E835" i="35"/>
  <c r="E834" i="35"/>
  <c r="E833" i="35"/>
  <c r="E832" i="35"/>
  <c r="E831" i="35"/>
  <c r="E830" i="35"/>
  <c r="E829" i="35"/>
  <c r="E828" i="35"/>
  <c r="E827" i="35"/>
  <c r="E826" i="35"/>
  <c r="E825" i="35"/>
  <c r="E824" i="35"/>
  <c r="E823" i="35"/>
  <c r="E822" i="35"/>
  <c r="E821" i="35"/>
  <c r="E820" i="35"/>
  <c r="E819" i="35"/>
  <c r="E818" i="35"/>
  <c r="E817" i="35"/>
  <c r="E816" i="35"/>
  <c r="E815" i="35"/>
  <c r="E814" i="35"/>
  <c r="E813" i="35"/>
  <c r="E812" i="35"/>
  <c r="E811" i="35"/>
  <c r="E810" i="35"/>
  <c r="E809" i="35"/>
  <c r="E808" i="35"/>
  <c r="E807" i="35"/>
  <c r="E806" i="35"/>
  <c r="E805" i="35"/>
  <c r="E804" i="35"/>
  <c r="E803" i="35"/>
  <c r="E802" i="35"/>
  <c r="E801" i="35"/>
  <c r="E800" i="35"/>
  <c r="E799" i="35"/>
  <c r="E798" i="35"/>
  <c r="E797" i="35"/>
  <c r="E796" i="35"/>
  <c r="E795" i="35"/>
  <c r="E794" i="35"/>
  <c r="E793" i="35"/>
  <c r="E792" i="35"/>
  <c r="E791" i="35"/>
  <c r="E790" i="35"/>
  <c r="E789" i="35"/>
  <c r="E788" i="35"/>
  <c r="E787" i="35"/>
  <c r="E786" i="35"/>
  <c r="E785" i="35"/>
  <c r="E784" i="35"/>
  <c r="E783" i="35"/>
  <c r="E782" i="35"/>
  <c r="E781" i="35"/>
  <c r="E780" i="35"/>
  <c r="E779" i="35"/>
  <c r="E778" i="35"/>
  <c r="E777" i="35"/>
  <c r="E776" i="35"/>
  <c r="E775" i="35"/>
  <c r="E774" i="35"/>
  <c r="E773" i="35"/>
  <c r="E772" i="35"/>
  <c r="E771" i="35"/>
  <c r="E770" i="35"/>
  <c r="E769" i="35"/>
  <c r="E768" i="35"/>
  <c r="E767" i="35"/>
  <c r="E766" i="35"/>
  <c r="E765" i="35"/>
  <c r="E764" i="35"/>
  <c r="E763" i="35"/>
  <c r="E762" i="35"/>
  <c r="E761" i="35"/>
  <c r="E760" i="35"/>
  <c r="E754" i="35"/>
  <c r="E753" i="35"/>
  <c r="E752" i="35"/>
  <c r="E751" i="35"/>
  <c r="E750" i="35"/>
  <c r="E749" i="35"/>
  <c r="E748" i="35"/>
  <c r="E747" i="35"/>
  <c r="E746" i="35"/>
  <c r="E745" i="35"/>
  <c r="E737" i="35"/>
  <c r="E736" i="35"/>
  <c r="E735" i="35"/>
  <c r="E734" i="35"/>
  <c r="E733" i="35"/>
  <c r="E732" i="35"/>
  <c r="E731" i="35"/>
  <c r="E730" i="35"/>
  <c r="E729" i="35"/>
  <c r="E728" i="35"/>
  <c r="E727" i="35"/>
  <c r="E726" i="35"/>
  <c r="E725" i="35"/>
  <c r="E724" i="35"/>
  <c r="E723" i="35"/>
  <c r="E722" i="35"/>
  <c r="E721" i="35"/>
  <c r="E720" i="35"/>
  <c r="E719" i="35"/>
  <c r="E713" i="35"/>
  <c r="E712" i="35"/>
  <c r="E711" i="35"/>
  <c r="E710" i="35"/>
  <c r="E709" i="35"/>
  <c r="E708" i="35"/>
  <c r="E707" i="35"/>
  <c r="E706" i="35"/>
  <c r="E701" i="35"/>
  <c r="E700" i="35"/>
  <c r="E699" i="35"/>
  <c r="E698" i="35"/>
  <c r="E697" i="35"/>
  <c r="E696" i="35"/>
  <c r="E695" i="35"/>
  <c r="E694" i="35"/>
  <c r="E693" i="35"/>
  <c r="E692" i="35"/>
  <c r="E691" i="35"/>
  <c r="E690" i="35"/>
  <c r="E689" i="35"/>
  <c r="E688" i="35"/>
  <c r="E678" i="35"/>
  <c r="E677" i="35"/>
  <c r="E676" i="35"/>
  <c r="E675" i="35"/>
  <c r="E674" i="35"/>
  <c r="E673" i="35"/>
  <c r="E672" i="35"/>
  <c r="E671" i="35"/>
  <c r="E670" i="35"/>
  <c r="E669" i="35"/>
  <c r="E668" i="35"/>
  <c r="E660" i="35"/>
  <c r="E659" i="35"/>
  <c r="E658" i="35"/>
  <c r="E657" i="35"/>
  <c r="E651" i="35"/>
  <c r="E650" i="35"/>
  <c r="E649" i="35"/>
  <c r="E648" i="35"/>
  <c r="E647" i="35"/>
  <c r="E646" i="35"/>
  <c r="E645" i="35"/>
  <c r="E644" i="35"/>
  <c r="E643" i="35"/>
  <c r="E642" i="35"/>
  <c r="E641" i="35"/>
  <c r="E640" i="35"/>
  <c r="E639" i="35"/>
  <c r="E638" i="35"/>
  <c r="E637" i="35"/>
  <c r="E636" i="35"/>
  <c r="E635" i="35"/>
  <c r="E634" i="35"/>
  <c r="E633" i="35"/>
  <c r="E632" i="35"/>
  <c r="E631" i="35"/>
  <c r="E630" i="35"/>
  <c r="E629" i="35"/>
  <c r="E628" i="35"/>
  <c r="E627" i="35"/>
  <c r="E626" i="35"/>
  <c r="E625" i="35"/>
  <c r="E624" i="35"/>
  <c r="E623" i="35"/>
  <c r="E622" i="35"/>
  <c r="E621" i="35"/>
  <c r="E620" i="35"/>
  <c r="E619" i="35"/>
  <c r="E618" i="35"/>
  <c r="E617" i="35"/>
  <c r="E616" i="35"/>
  <c r="E615" i="35"/>
  <c r="E614" i="35"/>
  <c r="E613" i="35"/>
  <c r="E612" i="35"/>
  <c r="E611" i="35"/>
  <c r="E610" i="35"/>
  <c r="E609" i="35"/>
  <c r="E608" i="35"/>
  <c r="E602" i="35"/>
  <c r="E601" i="35"/>
  <c r="E600" i="35"/>
  <c r="E599" i="35"/>
  <c r="E598" i="35"/>
  <c r="E597" i="35"/>
  <c r="E596" i="35"/>
  <c r="E595" i="35"/>
  <c r="E594" i="35"/>
  <c r="E593" i="35"/>
  <c r="E592" i="35"/>
  <c r="E591" i="35"/>
  <c r="E590" i="35"/>
  <c r="E589" i="35"/>
  <c r="E588" i="35"/>
  <c r="E587" i="35"/>
  <c r="E586" i="35"/>
  <c r="E585" i="35"/>
  <c r="E584" i="35"/>
  <c r="E583" i="35"/>
  <c r="E582" i="35"/>
  <c r="E581" i="35"/>
  <c r="E580" i="35"/>
  <c r="E579" i="35"/>
  <c r="E578" i="35"/>
  <c r="E577" i="35"/>
  <c r="E353" i="35"/>
  <c r="E351" i="35"/>
  <c r="E349" i="35"/>
  <c r="E347" i="35"/>
  <c r="E345" i="35"/>
  <c r="E343" i="35"/>
  <c r="E341" i="35"/>
  <c r="E339" i="35"/>
  <c r="E335" i="35"/>
  <c r="E333" i="35"/>
  <c r="E331" i="35"/>
  <c r="E329" i="35"/>
  <c r="E325" i="35"/>
  <c r="E323" i="35"/>
  <c r="E321" i="35"/>
  <c r="E319" i="35"/>
  <c r="E315" i="35"/>
  <c r="E313" i="35"/>
  <c r="E311" i="35"/>
  <c r="E309" i="35"/>
</calcChain>
</file>

<file path=xl/comments1.xml><?xml version="1.0" encoding="utf-8"?>
<comments xmlns="http://schemas.openxmlformats.org/spreadsheetml/2006/main">
  <authors>
    <author/>
  </authors>
  <commentList>
    <comment ref="B444" authorId="0">
      <text>
        <r>
          <rPr>
            <sz val="10"/>
            <color rgb="FF000000"/>
            <rFont val="Calibri"/>
            <scheme val="minor"/>
          </rPr>
          <t xml:space="preserve">Автор:
</t>
        </r>
      </text>
    </comment>
    <comment ref="B853" authorId="0">
      <text>
        <r>
          <rPr>
            <sz val="10"/>
            <color rgb="FF000000"/>
            <rFont val="Calibri"/>
            <scheme val="minor"/>
          </rPr>
          <t xml:space="preserve">Автор:
</t>
        </r>
      </text>
    </comment>
  </commentList>
</comments>
</file>

<file path=xl/sharedStrings.xml><?xml version="1.0" encoding="utf-8"?>
<sst xmlns="http://schemas.openxmlformats.org/spreadsheetml/2006/main" count="10663" uniqueCount="7784">
  <si>
    <t>Модель</t>
  </si>
  <si>
    <t>Тепловое оборудование Марихолодмаш (ЗИП 10%)</t>
  </si>
  <si>
    <t>Плиты электрические 700 серии</t>
  </si>
  <si>
    <t>Настольные</t>
  </si>
  <si>
    <t>Код завода</t>
  </si>
  <si>
    <t>Наименование</t>
  </si>
  <si>
    <t>размеры габаритные, мм</t>
  </si>
  <si>
    <t>Цена, руб. с НДС 20%</t>
  </si>
  <si>
    <t>длина</t>
  </si>
  <si>
    <t>ширина</t>
  </si>
  <si>
    <t>высота</t>
  </si>
  <si>
    <t xml:space="preserve">Плита электрическая ПЭ27Н, 2 конфорки 0,09, лицевая нерж,без духовки, настольная, краш. боковины, без воздуховода, </t>
  </si>
  <si>
    <t xml:space="preserve">Плита электрическая ПЭ27Н-02, (полностью из нерж.стали),2 конфорки 0,09, без духовки, настольная,в комплекте воздуховод нерж </t>
  </si>
  <si>
    <t xml:space="preserve">Плита электрическая ПЭ47Н, лицевая нерж,4 конфорки 0,09, без духовки, настольная, краш. боковины, без воздуховода, </t>
  </si>
  <si>
    <t xml:space="preserve">Плита электрическая ПЭ47Н-02,(полностью из нерж.стали) 4 конфорки 0,09, без духовки, настольная, в комплекте воздуховод нерж, </t>
  </si>
  <si>
    <t xml:space="preserve">Плита электрическая ПЭ67Н, лицевая нерж,6 конфорок 0,09, без духовки, настольная, краш. боковины, без воздуховода, </t>
  </si>
  <si>
    <t xml:space="preserve">Плита электрическая ПЭ67Н-02,(полностью из нерж.стали) 6 конфорок 0,09, без духовки, настольная, нв комплекте  воздуховод нерж, </t>
  </si>
  <si>
    <t>На подставке</t>
  </si>
  <si>
    <t>Плита электрическая ПЭ47П, лицевая нерж,боковины краш, 4 конфорки 0,09, без духовки, краш. подставка, без воздуховода,</t>
  </si>
  <si>
    <t>Плита электрическая ПЭ47П-02,(полностью из нерж.стали), 4 конфорки 0,09, без духовки,на подставке нерж, в комплекте воздуховод нерж</t>
  </si>
  <si>
    <t xml:space="preserve">Плита электрическая ПЭ67П, лицевая нерж,боковины краш,6 конфорок 0,09, без духовки, краш. подставка,   без воздуховода, </t>
  </si>
  <si>
    <t>Плита электрическая ПЭ67П-02, (полностью из нерж.стали),6 конфорок 0,09, без духовки, на подставке нерж ,в комплекте  воздуховод нерж,</t>
  </si>
  <si>
    <t>С жарочным шкафом</t>
  </si>
  <si>
    <t xml:space="preserve">Плита электрическая ПЭ47Ж, лицевая нерж,4 конфорки 0,09, с духовкой, краш. боковины, без воздуховода, </t>
  </si>
  <si>
    <t xml:space="preserve">Плита электрическая ПЭ47Ж-02,(полностью из нерж.стали) 4 конфорки 0,09, с духовкой, в комплекте  воздуховод нерж, </t>
  </si>
  <si>
    <t xml:space="preserve">Плита электрическая ПЭ67Ж, лицевая нерж,6 конфорок 0,09, с духовкой, , краш. боковины, без воздуховода, </t>
  </si>
  <si>
    <t xml:space="preserve">Плита электрическая ПЭ67Ж-02,(полностью из нерж.стали) 6 конфорок 0,09, с духовки, , в комплекте  воздуховод нерж, </t>
  </si>
  <si>
    <t>Шкафы нейтральные для установки настольных плит.</t>
  </si>
  <si>
    <t xml:space="preserve">Шкаф нейтральный ШН27,нерж. (для плит ПЭ27Н, ПЭ27Н-02) </t>
  </si>
  <si>
    <t>Шкаф нейтральный ШН47,нерж. (для плит ПЭ47Н, ПЭ47Н-02)</t>
  </si>
  <si>
    <t>Шкаф нейтральный ШН67,нерж. (для плит ПЭ67Н, ПЭ67Н-02)</t>
  </si>
  <si>
    <t xml:space="preserve">Плиты электрические 900 серии </t>
  </si>
  <si>
    <r>
      <rPr>
        <sz val="9"/>
        <color theme="1"/>
        <rFont val="Tahoma"/>
      </rPr>
      <t xml:space="preserve">Плита электрическая ПЭ29П, </t>
    </r>
    <r>
      <rPr>
        <b/>
        <u/>
        <sz val="9"/>
        <color theme="1"/>
        <rFont val="Tahoma"/>
      </rPr>
      <t>2 конфорки 0,12</t>
    </r>
    <r>
      <rPr>
        <sz val="9"/>
        <color theme="1"/>
        <rFont val="Tahoma"/>
      </rPr>
      <t>,  лицевая  нерж.без духовки, на разборной краш. подставке, без воздуховод и боковых столешниц,   6,0 кВт, 230В</t>
    </r>
  </si>
  <si>
    <r>
      <rPr>
        <sz val="9"/>
        <color theme="1"/>
        <rFont val="Tahoma"/>
      </rPr>
      <t xml:space="preserve">Плита электрическая ПЭ29П-02, </t>
    </r>
    <r>
      <rPr>
        <b/>
        <u/>
        <sz val="9"/>
        <color theme="1"/>
        <rFont val="Tahoma"/>
      </rPr>
      <t>2 конфорки</t>
    </r>
    <r>
      <rPr>
        <sz val="9"/>
        <color theme="1"/>
        <rFont val="Tahoma"/>
      </rPr>
      <t>, 0,12,  полностью из нержавейки,без духовки, на разборной подставке нерж,в комплекте воздуховод из нерж, без столешниц</t>
    </r>
  </si>
  <si>
    <r>
      <rPr>
        <sz val="9"/>
        <color theme="1"/>
        <rFont val="Tahoma"/>
      </rPr>
      <t>Плита электрическая ПЭ49П,</t>
    </r>
    <r>
      <rPr>
        <b/>
        <sz val="9"/>
        <color theme="1"/>
        <rFont val="Tahoma"/>
      </rPr>
      <t xml:space="preserve"> </t>
    </r>
    <r>
      <rPr>
        <b/>
        <u/>
        <sz val="9"/>
        <color theme="1"/>
        <rFont val="Tahoma"/>
      </rPr>
      <t>4 конфорки 0,12</t>
    </r>
    <r>
      <rPr>
        <sz val="9"/>
        <color theme="1"/>
        <rFont val="Tahoma"/>
      </rPr>
      <t>,  лицевая нерж, в комплекте боковые столешницы из нерж,без духовки, на разборной краш. подставке, без  воздуховода,12кВт, 400В</t>
    </r>
  </si>
  <si>
    <r>
      <rPr>
        <sz val="9"/>
        <color theme="1"/>
        <rFont val="Tahoma"/>
      </rPr>
      <t xml:space="preserve">Плита электрическая ПЭ49П-02, </t>
    </r>
    <r>
      <rPr>
        <b/>
        <sz val="9"/>
        <color theme="1"/>
        <rFont val="Tahoma"/>
      </rPr>
      <t>4 конфорки</t>
    </r>
    <r>
      <rPr>
        <sz val="9"/>
        <color theme="1"/>
        <rFont val="Tahoma"/>
      </rPr>
      <t>, 0,12, без духовки, на разборной подставке нерж , в комплекте воздуховод и боковые столешницы из нерж.</t>
    </r>
  </si>
  <si>
    <r>
      <rPr>
        <sz val="9"/>
        <color theme="1"/>
        <rFont val="Tahoma"/>
      </rPr>
      <t>Плита электрическая ПЭ69П,</t>
    </r>
    <r>
      <rPr>
        <u/>
        <sz val="9"/>
        <color theme="1"/>
        <rFont val="Tahoma"/>
      </rPr>
      <t xml:space="preserve"> </t>
    </r>
    <r>
      <rPr>
        <b/>
        <u/>
        <sz val="9"/>
        <color theme="1"/>
        <rFont val="Tahoma"/>
      </rPr>
      <t>6 конфорок 0,12</t>
    </r>
    <r>
      <rPr>
        <b/>
        <sz val="9"/>
        <color theme="1"/>
        <rFont val="Tahoma"/>
      </rPr>
      <t>,</t>
    </r>
    <r>
      <rPr>
        <sz val="9"/>
        <color theme="1"/>
        <rFont val="Tahoma"/>
      </rPr>
      <t xml:space="preserve">  лицевая нерж,в комплекте боковые столешницы из нерж,без духовки, на разборной краш. подставке, без воздуховода,  18кВт, 400В</t>
    </r>
  </si>
  <si>
    <r>
      <rPr>
        <sz val="9"/>
        <color theme="1"/>
        <rFont val="Tahoma"/>
      </rPr>
      <t xml:space="preserve">Плита электрическая ПЭ69П-02, </t>
    </r>
    <r>
      <rPr>
        <b/>
        <u/>
        <sz val="9"/>
        <color theme="1"/>
        <rFont val="Tahoma"/>
      </rPr>
      <t>6 конфорок</t>
    </r>
    <r>
      <rPr>
        <sz val="9"/>
        <color theme="1"/>
        <rFont val="Tahoma"/>
      </rPr>
      <t>, 0,12,полностью из нержавейки, без духовки, на разборной подставке нерж,в комплекте боковые столешницы и воздуховод  из нерж</t>
    </r>
  </si>
  <si>
    <r>
      <rPr>
        <sz val="9"/>
        <color theme="1"/>
        <rFont val="Tahoma"/>
      </rPr>
      <t>Плита электрическая ПЭ29Ж,</t>
    </r>
    <r>
      <rPr>
        <u/>
        <sz val="9"/>
        <color theme="1"/>
        <rFont val="Tahoma"/>
      </rPr>
      <t xml:space="preserve"> </t>
    </r>
    <r>
      <rPr>
        <b/>
        <u/>
        <sz val="9"/>
        <color theme="1"/>
        <rFont val="Tahoma"/>
      </rPr>
      <t>2 конфорки 0,12</t>
    </r>
    <r>
      <rPr>
        <sz val="9"/>
        <color theme="1"/>
        <rFont val="Tahoma"/>
      </rPr>
      <t>,  лицевая нерж, стандартная духовка из угл.  стали, в комплекте 3 противня из угл стали, 4 направляющих, без воздуховод и боковых столешниц, 9,2кВт ,400В</t>
    </r>
  </si>
  <si>
    <r>
      <rPr>
        <sz val="9"/>
        <color theme="1"/>
        <rFont val="Tahoma"/>
      </rPr>
      <t xml:space="preserve">Плита электрическая ПЭ29Ж-01, </t>
    </r>
    <r>
      <rPr>
        <b/>
        <u/>
        <sz val="9"/>
        <color theme="1"/>
        <rFont val="Tahoma"/>
      </rPr>
      <t>2 конфорки 0,12</t>
    </r>
    <r>
      <rPr>
        <sz val="9"/>
        <color theme="1"/>
        <rFont val="Tahoma"/>
      </rPr>
      <t>,  лицевая, духовка из нерж. стали, в комплекте 3 противня из нерж. стали, 4 направляющих,без воздуховод и боковых столешниц,9,2кВт, 400В</t>
    </r>
  </si>
  <si>
    <r>
      <rPr>
        <sz val="9"/>
        <color theme="1"/>
        <rFont val="Tahoma"/>
      </rPr>
      <t xml:space="preserve">Плита электрическая ПЭ29Ж-02, </t>
    </r>
    <r>
      <rPr>
        <b/>
        <sz val="9"/>
        <color theme="1"/>
        <rFont val="Tahoma"/>
      </rPr>
      <t>2 конфорки,</t>
    </r>
    <r>
      <rPr>
        <sz val="9"/>
        <color theme="1"/>
        <rFont val="Tahoma"/>
      </rPr>
      <t xml:space="preserve"> 0,12, полностью нерж. в комплекте воздуховод из нерж,3 противня из нерж.стали, 4 направляющих,без боковых столешниц.</t>
    </r>
  </si>
  <si>
    <r>
      <rPr>
        <sz val="9"/>
        <color theme="1"/>
        <rFont val="Tahoma"/>
      </rPr>
      <t>Плита электрическая ПЭ49Ж,</t>
    </r>
    <r>
      <rPr>
        <u/>
        <sz val="9"/>
        <color theme="1"/>
        <rFont val="Tahoma"/>
      </rPr>
      <t xml:space="preserve"> </t>
    </r>
    <r>
      <rPr>
        <b/>
        <u/>
        <sz val="9"/>
        <color theme="1"/>
        <rFont val="Tahoma"/>
      </rPr>
      <t>4 конфорки 0,12</t>
    </r>
    <r>
      <rPr>
        <sz val="9"/>
        <color theme="1"/>
        <rFont val="Tahoma"/>
      </rPr>
      <t>, лицевая нерж,  стандартная духовка из угл.стали,в комплекте боковые столешницы из нерж , 3 противня из угл стали, 4 направляющих,без воздуховода,  16,8кВт, 400В</t>
    </r>
  </si>
  <si>
    <r>
      <rPr>
        <sz val="9"/>
        <color theme="1"/>
        <rFont val="Tahoma"/>
      </rPr>
      <t xml:space="preserve">Плита электрическая ПЭ49Ж-01, </t>
    </r>
    <r>
      <rPr>
        <b/>
        <u/>
        <sz val="9"/>
        <color theme="1"/>
        <rFont val="Tahoma"/>
      </rPr>
      <t>4 конфорки 0,12</t>
    </r>
    <r>
      <rPr>
        <sz val="9"/>
        <color theme="1"/>
        <rFont val="Tahoma"/>
      </rPr>
      <t>,  лицевая, духовка из нерж. стали, в комплекте боковые столешницы из нерж, 3 противня из нерж.стали, 4 направляющих,без воздуховода,16,8кВт, 400В</t>
    </r>
  </si>
  <si>
    <r>
      <rPr>
        <sz val="9"/>
        <color theme="1"/>
        <rFont val="Tahoma"/>
      </rPr>
      <t xml:space="preserve">Плита электрическая ПЭ49Ж-02, </t>
    </r>
    <r>
      <rPr>
        <b/>
        <u/>
        <sz val="9"/>
        <color theme="1"/>
        <rFont val="Tahoma"/>
      </rPr>
      <t>4 конфорки</t>
    </r>
    <r>
      <rPr>
        <sz val="9"/>
        <color theme="1"/>
        <rFont val="Tahoma"/>
      </rPr>
      <t>, 0,12, полностью нерж, в комплекте боковые столешницы и воздуховод из нерж,3 противня из нерж.стали, 4 направляющих</t>
    </r>
  </si>
  <si>
    <r>
      <rPr>
        <sz val="9"/>
        <color theme="1"/>
        <rFont val="Tahoma"/>
      </rPr>
      <t xml:space="preserve">Плита электрическая ПЭ69Ж, </t>
    </r>
    <r>
      <rPr>
        <b/>
        <u/>
        <sz val="9"/>
        <color theme="1"/>
        <rFont val="Tahoma"/>
      </rPr>
      <t>6 конфорок 0,12</t>
    </r>
    <r>
      <rPr>
        <sz val="9"/>
        <color theme="1"/>
        <rFont val="Tahoma"/>
      </rPr>
      <t>,  лицевая нерж,  стандартная духовка из угл. стали,  в комплекте боковые столешницы из нерж, 3 противня из угл стали, 4 направляющих,без воздуховода,22,8 кВт, 400В</t>
    </r>
  </si>
  <si>
    <r>
      <rPr>
        <sz val="9"/>
        <color theme="1"/>
        <rFont val="Tahoma"/>
      </rPr>
      <t xml:space="preserve">Плита электрическая ПЭ69Ж-01,  </t>
    </r>
    <r>
      <rPr>
        <b/>
        <u/>
        <sz val="9"/>
        <color theme="1"/>
        <rFont val="Tahoma"/>
      </rPr>
      <t>6 конфорок 0,12</t>
    </r>
    <r>
      <rPr>
        <sz val="9"/>
        <color theme="1"/>
        <rFont val="Tahoma"/>
      </rPr>
      <t>,  лицевая, духовка из нерж. стали, в комплекте боковые столешницы из нерж, 3 противня из нерж. стали, 4 направляющих,без воздуховода,,22,8кВт, 400В</t>
    </r>
  </si>
  <si>
    <r>
      <rPr>
        <sz val="9"/>
        <color theme="1"/>
        <rFont val="Tahoma"/>
      </rPr>
      <t xml:space="preserve">Плита электрическая ПЭ69Ж-02, </t>
    </r>
    <r>
      <rPr>
        <b/>
        <u/>
        <sz val="9"/>
        <color theme="1"/>
        <rFont val="Tahoma"/>
      </rPr>
      <t>6 конфорок</t>
    </r>
    <r>
      <rPr>
        <sz val="9"/>
        <color theme="1"/>
        <rFont val="Tahoma"/>
      </rPr>
      <t>, 0,12, полностью нерж., в комплекте боковые столешницы и воздуховод из нерж.,3 противня из нерж.стали, 4 направляющих</t>
    </r>
  </si>
  <si>
    <t>Плиты электрические одноконфорочные</t>
  </si>
  <si>
    <r>
      <rPr>
        <sz val="10"/>
        <color theme="1"/>
        <rFont val="Arial"/>
      </rPr>
      <t xml:space="preserve">Плита электрическая ПЭ15-02, </t>
    </r>
    <r>
      <rPr>
        <b/>
        <u/>
        <sz val="11"/>
        <color theme="1"/>
        <rFont val="Calibri"/>
      </rPr>
      <t>1 конфорка</t>
    </r>
    <r>
      <rPr>
        <sz val="10"/>
        <color theme="1"/>
        <rFont val="Arial"/>
      </rPr>
      <t xml:space="preserve"> 0.12 на подставке , полностью нерж., 550х550х500 мм.</t>
    </r>
  </si>
  <si>
    <t>Плита электрическая  ПЭ15Н-02 1 конфорка 0,12,настольная,полностью нерж., регулируемые опоры,550*550*240 мм</t>
  </si>
  <si>
    <t>Плиты Индукционные (900 серии)</t>
  </si>
  <si>
    <t>Плиты Индукционные (900 серии) с цельной стеклокерамической поверхностью  независимые индукторы по 3,5кВт</t>
  </si>
  <si>
    <r>
      <rPr>
        <b/>
        <sz val="9"/>
        <color theme="1"/>
        <rFont val="Tahoma"/>
      </rPr>
      <t>Плита индукционная ПИ29ПС–3,5</t>
    </r>
    <r>
      <rPr>
        <sz val="9"/>
        <color theme="1"/>
        <rFont val="Tahoma"/>
      </rPr>
      <t xml:space="preserve"> цельная стеклокерамическая поверхность 640х320х6 мм, 2 независимых индуктора  мощностью 3,5кВт, 9 ур. мощности, +60…+240 С, 7 кВт, 400 В, 900 серии, без воздуховода, на крашеной подставке;</t>
    </r>
  </si>
  <si>
    <t>860/940</t>
  </si>
  <si>
    <r>
      <rPr>
        <b/>
        <sz val="9"/>
        <color theme="1"/>
        <rFont val="Tahoma"/>
      </rPr>
      <t>Плита индукционная ПИ29ПС–3,5-02</t>
    </r>
    <r>
      <rPr>
        <sz val="9"/>
        <color theme="1"/>
        <rFont val="Tahoma"/>
      </rPr>
      <t xml:space="preserve"> цельная стеклокерамическая поверхность 640х320х6 мм, 2 независимых индуктора  мощностью 3,5кВт, 9 ур. мощности, +60…+240 С, 7 кВт, 400 В, 900 серии, на подставке, с воздуховодом, полностью из нержавеющей стали;</t>
    </r>
  </si>
  <si>
    <r>
      <rPr>
        <b/>
        <sz val="9"/>
        <color rgb="FF000000"/>
        <rFont val="Tahoma"/>
      </rPr>
      <t>Плита индукционная ПИ49ПС–3,5</t>
    </r>
    <r>
      <rPr>
        <sz val="9"/>
        <color rgb="FF000000"/>
        <rFont val="Tahoma"/>
      </rPr>
      <t xml:space="preserve"> цельная стеклокерамическая поверхность 640х640х6 мм, 4 независимых иидуктора мощностью 3,5 кВт ,9 ур. мощности ,+60..+240º С , 14кВт , 400В , 900 серии, без воздуховода, на крашеной подставке;</t>
    </r>
  </si>
  <si>
    <r>
      <rPr>
        <b/>
        <sz val="9"/>
        <color rgb="FF000000"/>
        <rFont val="Tahoma"/>
      </rPr>
      <t xml:space="preserve">Плита индукционная ПИ49ПС–3,5-02  </t>
    </r>
    <r>
      <rPr>
        <sz val="9"/>
        <color rgb="FF000000"/>
        <rFont val="Tahoma"/>
      </rPr>
      <t>цельная стеклокерамическая поверхность 640х640х6 мм, 4 независимых индуктора мощностью 3,5 кВт ,9 ур. мощности ,+60..+240º С , 14кВт , 400В , 900 серии, на подставке , с воздуховодом, полностью из нержавеющей стали;</t>
    </r>
  </si>
  <si>
    <t>Плиты Индукционные (900 серии) с цельной стеклокерамической поверхностью  независимые индукторы  по 5,0 кВт</t>
  </si>
  <si>
    <r>
      <rPr>
        <b/>
        <sz val="9"/>
        <color theme="1"/>
        <rFont val="Tahoma"/>
      </rPr>
      <t>Плита индукционная ПИ29ПС–5,0</t>
    </r>
    <r>
      <rPr>
        <sz val="9"/>
        <color theme="1"/>
        <rFont val="Tahoma"/>
      </rPr>
      <t xml:space="preserve">  цельная стеклокерамическая поверхность 640х640х6 мм,2 независимых иидуктора мощностью 5 кВт ,9 ур. мощности ,+60..+240º С , 10кВт , 400В , 900 серии, без воздуховода, на крашеной подставке;</t>
    </r>
  </si>
  <si>
    <r>
      <rPr>
        <b/>
        <sz val="9"/>
        <color theme="1"/>
        <rFont val="Tahoma"/>
      </rPr>
      <t>Плита индукционная ПИ29ПС 5,0-02</t>
    </r>
    <r>
      <rPr>
        <sz val="9"/>
        <color theme="1"/>
        <rFont val="Tahoma"/>
      </rPr>
      <t xml:space="preserve"> цельная стеклокерамическая поверхность 640х320х6 мм, 2 независимых индуктора  мощностью 5кВт, 9 ур. мощности, +60…+240 С, 10 кВт, 400 В,900 серии, на подставке, с воздуховодом, полностью из нержавеющей стали;</t>
    </r>
  </si>
  <si>
    <r>
      <rPr>
        <b/>
        <sz val="9"/>
        <color rgb="FF000000"/>
        <rFont val="Tahoma"/>
      </rPr>
      <t>Плита индукционная ПИ49ПС–5,0</t>
    </r>
    <r>
      <rPr>
        <sz val="9"/>
        <color rgb="FF000000"/>
        <rFont val="Tahoma"/>
      </rPr>
      <t xml:space="preserve"> цельная стеклокерамическая поверхность 640х640х6 мм, 4 независимых иидуктора мощностью 5 кВт ,9 ур. мощности ,+60..+240º С , 20кВт , 400В , 900 серии, без воздуховода, на крашеной подставке;</t>
    </r>
  </si>
  <si>
    <r>
      <rPr>
        <b/>
        <sz val="9"/>
        <color rgb="FF000000"/>
        <rFont val="Tahoma"/>
      </rPr>
      <t>Плита индукционная ПИ49ПС–5,0-02</t>
    </r>
    <r>
      <rPr>
        <sz val="9"/>
        <color rgb="FF000000"/>
        <rFont val="Tahoma"/>
      </rPr>
      <t xml:space="preserve"> цельная стеклокерамическая поверхность 640х640х6 мм, 4 независимых индуктора мощностью 5 кВт ,9 ур. мощности ,+60..+240º С , 20 кВт , 400В , 900 серии, на подставке , с воздуховодом, полностью из нержавеющей стали;</t>
    </r>
  </si>
  <si>
    <t>Плиты Индукционные (900 серии) стеклокерамика независимые индукторы  по 3,5 кВт</t>
  </si>
  <si>
    <r>
      <rPr>
        <b/>
        <sz val="9"/>
        <color rgb="FF000000"/>
        <rFont val="Tahoma"/>
      </rPr>
      <t>Плита индукционная ПИ29П–3,5</t>
    </r>
    <r>
      <rPr>
        <sz val="9"/>
        <color rgb="FF000000"/>
        <rFont val="Tahoma"/>
      </rPr>
      <t xml:space="preserve"> стеклокерамика 6 мм, 2 независимых индуктора  мощностью 3,5кВт, 9 ур. мощности, +60…+240 С, 7 кВт, 400 В, 900 серии, без воздуховода, на крашеной подставке ;</t>
    </r>
  </si>
  <si>
    <r>
      <rPr>
        <b/>
        <sz val="9"/>
        <color rgb="FF000000"/>
        <rFont val="Tahoma"/>
      </rPr>
      <t>Плита индукционная ПИ29П–3,5-02</t>
    </r>
    <r>
      <rPr>
        <sz val="9"/>
        <color rgb="FF000000"/>
        <rFont val="Tahoma"/>
      </rPr>
      <t xml:space="preserve">  стеклокерамика 6 мм, 2 независимых индуктора  мощностью 3,5кВт, 9 ур. мощности, +60…+240 С, 7 кВт, 400 В, 900 серии, на подставке, с воздуховодом, полностью из нержавеющей стали;</t>
    </r>
  </si>
  <si>
    <r>
      <rPr>
        <b/>
        <sz val="9"/>
        <color rgb="FF000000"/>
        <rFont val="Tahoma"/>
      </rPr>
      <t xml:space="preserve">Плита индукционная ПИ49П–3,5 </t>
    </r>
    <r>
      <rPr>
        <sz val="9"/>
        <color rgb="FF000000"/>
        <rFont val="Tahoma"/>
      </rPr>
      <t>стеклокерамика 6 мм, 4 независимых индуктора мощностью  3,5кВт, 9 ур. Мощности ,+60..+240º С 14кВт , 400В, 900 серии, без воздуховода, на крашеной подставке;</t>
    </r>
  </si>
  <si>
    <r>
      <rPr>
        <b/>
        <sz val="9"/>
        <color rgb="FF000000"/>
        <rFont val="Tahoma"/>
      </rPr>
      <t>Плита индукционная ПИ49П–3,5-02</t>
    </r>
    <r>
      <rPr>
        <sz val="9"/>
        <color rgb="FF000000"/>
        <rFont val="Tahoma"/>
      </rPr>
      <t xml:space="preserve">  стеклокерамика 6 мм, 4 независимых индуктора мощностью  3,5кВт, 9 ур. Мощности ,+60..+240º С 14кВт , 400В, 900 серии, на подставке, с воздуховода,полностью из нержавеющей стали;</t>
    </r>
  </si>
  <si>
    <r>
      <rPr>
        <b/>
        <sz val="9"/>
        <color rgb="FF000000"/>
        <rFont val="Tahoma"/>
      </rPr>
      <t>Плита индукционная ПИ69П–3,5</t>
    </r>
    <r>
      <rPr>
        <sz val="9"/>
        <color rgb="FF000000"/>
        <rFont val="Tahoma"/>
      </rPr>
      <t xml:space="preserve"> стеклокерамика 6 мм, 6 независимых индукторов  мощностью 3,5кВт, 9 ур. мощности, +60…+240 С, 21 кВт, 400 В, 900 серии, без воздуховода, на крашеной подставке;</t>
    </r>
  </si>
  <si>
    <r>
      <rPr>
        <b/>
        <sz val="9"/>
        <color rgb="FF000000"/>
        <rFont val="Tahoma"/>
      </rPr>
      <t>Плита индукционная ПИ69П–3,5-02</t>
    </r>
    <r>
      <rPr>
        <sz val="9"/>
        <color rgb="FF000000"/>
        <rFont val="Tahoma"/>
      </rPr>
      <t xml:space="preserve">  стеклокерамика 6 мм, 6 независимых индукторов  мощностью 3,5кВт, 9 ур. мощности, +60…+240 С, 21 кВт, 400 В,900 серии, на подставке, с воздуховодом, полностью из нержавеющей стали;</t>
    </r>
  </si>
  <si>
    <t>Плиты Индукционные (900 серии) стеклокерамика   независимые индукторы  по 5,0 кВт</t>
  </si>
  <si>
    <r>
      <rPr>
        <b/>
        <sz val="9"/>
        <color rgb="FF000000"/>
        <rFont val="Tahoma"/>
      </rPr>
      <t>Плита индукционная ПИ29П–5,0</t>
    </r>
    <r>
      <rPr>
        <sz val="9"/>
        <color rgb="FF000000"/>
        <rFont val="Tahoma"/>
      </rPr>
      <t xml:space="preserve"> стеклокерамика 6 мм, 2 независимых индуктора  мощностью 5кВт, 9 ур. мощности, +60…+240 С, 10 кВт, 400 В, 900 серии, без воздуховода, на крашеной подставке;</t>
    </r>
  </si>
  <si>
    <r>
      <rPr>
        <b/>
        <sz val="9"/>
        <color rgb="FF000000"/>
        <rFont val="Tahoma"/>
      </rPr>
      <t>Плита индукционная ПИ29П–5,0-02</t>
    </r>
    <r>
      <rPr>
        <sz val="9"/>
        <color rgb="FF000000"/>
        <rFont val="Tahoma"/>
      </rPr>
      <t xml:space="preserve">  стеклокерамика 6 мм, 2 независимых индуктора  мощностью 5кВт, 9 ур. мощности, +60…+240 С, 10 кВт, 400 В, 900 серии, на подставке, с воздуховодом, полностью из нержавеющей стали;</t>
    </r>
  </si>
  <si>
    <r>
      <rPr>
        <b/>
        <sz val="9"/>
        <color rgb="FF000000"/>
        <rFont val="Tahoma"/>
      </rPr>
      <t>Плита индукционная ПИ49П–5,0</t>
    </r>
    <r>
      <rPr>
        <sz val="9"/>
        <color rgb="FF000000"/>
        <rFont val="Tahoma"/>
      </rPr>
      <t xml:space="preserve"> стеклокерамика 6 мм, 4 независимых индуктора мощностью  5кВт, 9 ур. Мощности ,+60..+240º С 20кВт , 400В, 900 серии, без воздуховода, на крашеной подставке;</t>
    </r>
  </si>
  <si>
    <r>
      <rPr>
        <b/>
        <sz val="9"/>
        <color rgb="FF000000"/>
        <rFont val="Tahoma"/>
      </rPr>
      <t xml:space="preserve">Плита индукционная ПИ49П–5,0-02 </t>
    </r>
    <r>
      <rPr>
        <sz val="9"/>
        <color rgb="FF000000"/>
        <rFont val="Tahoma"/>
      </rPr>
      <t>стеклокерамика 6 мм, 4 независимых индуктора мощностью 5кВт, 9 ур. Мощности ,+60..+240º С, 20кВт , 400В, 900 серии, на подставке,  с воздуховода,полностью из нержавеющей стали;</t>
    </r>
  </si>
  <si>
    <r>
      <rPr>
        <b/>
        <sz val="9"/>
        <color rgb="FF000000"/>
        <rFont val="Tahoma"/>
      </rPr>
      <t>Плита индукционная ПИ69П–5,0</t>
    </r>
    <r>
      <rPr>
        <sz val="9"/>
        <color rgb="FF000000"/>
        <rFont val="Tahoma"/>
      </rPr>
      <t xml:space="preserve"> стеклокерамика 6 мм, 6 независимых индукторов  мощностью 5кВт, 9 ур. мощности, +60…+240 С, 30 кВт, 400 В, 900 серии, без воздуховода, на крашеной подставке;</t>
    </r>
  </si>
  <si>
    <r>
      <rPr>
        <b/>
        <sz val="9"/>
        <color rgb="FF000000"/>
        <rFont val="Tahoma"/>
      </rPr>
      <t>Плита индукционная ПИ69П–5,0-02</t>
    </r>
    <r>
      <rPr>
        <sz val="9"/>
        <color rgb="FF000000"/>
        <rFont val="Tahoma"/>
      </rPr>
      <t xml:space="preserve"> стеклокерамика 6 мм, 6 независимых индукторов  мощностью 5кВт, 9 ур. мощности, +60…+240 С, 30 кВт, 400 В, 900 серии, на подставке, с воздуховодом, полностью из нержавеющей стали;</t>
    </r>
  </si>
  <si>
    <t>Поверхность жарочная электрическая 900 серии</t>
  </si>
  <si>
    <t>Поверхность жарочная электрическая ПЖЭ90-П(на подставке , поверхность 1/2 гладкая, 1/2 рифленная)</t>
  </si>
  <si>
    <t>Поверхность жарочная электрическая ПЖЭ90-П-01 (на подставке, поверхность полностью гладкая)</t>
  </si>
  <si>
    <t>Поверхность жарочная электрическая ПЖЭ90-П-02 (на подставке, поверхность полностью рифленная)</t>
  </si>
  <si>
    <t>Печь конвекционная хлебопекарная электрическая программируемая ПКХП5</t>
  </si>
  <si>
    <t>Печь конвекционная хлебопекарная электрическая программируемая ПКХП5 с функцией мойки , зонтом и подставкой</t>
  </si>
  <si>
    <t>Шкафы жарочные электрические 900 серии</t>
  </si>
  <si>
    <t>Шкаф жарочный электрический ШЖЭ91, лицевая нерж., модульная, одна стандартная духовка из угл. стали под противень 470*530*30 мм.,  крашенная подставка, разборная конструкция, нерж ТЭН-ы,раздельная регулировка верхних и нижних ТЭН-ов (+20…+270 С) ,4,8 кВт,230/400В</t>
  </si>
  <si>
    <t>Шкаф жарочный электрический ШЖЭ91-01, лицевая нерж., модульная, одна духовка из нерж. стали под противень 470*530*30 мм.,  крашенная подставка, разборная конструкция, нерж ТЭН-ы, раздельная регулировка верхних и нижних ТЭН-ов (+20…+270 С) ,4,8 кВт,230/400В</t>
  </si>
  <si>
    <r>
      <rPr>
        <sz val="9"/>
        <color theme="1"/>
        <rFont val="Tahoma"/>
      </rPr>
      <t>Шкаф жарочный электрический ШЖЭ92, лицевая нерж., модульная, две стандартных духовки из угл. стали  под противень 470*530*30 мм.,  крашенная подставка, разборная конструкция,нерж ТЭН-ы, раздельная регулировка верхних и нижних ТЭН-ов (+20…+270 С), 9,6кВт,</t>
    </r>
    <r>
      <rPr>
        <sz val="9"/>
        <color theme="1"/>
        <rFont val="Tahoma"/>
      </rPr>
      <t>230/400В</t>
    </r>
  </si>
  <si>
    <t>Шкаф жарочный электрический ШЖЭ92-01, лицевая нерж., модульная, две духовки из нерж. стали под противень 470*530*30 мм.,  крашенная подставка, разборная конструкция, нерж ТЭН-ы, раздельная регулировка верхних и нижних ТЭН-ов (+20…+270 С) , 9,6 кВт,230/400В</t>
  </si>
  <si>
    <t>Шкаф жарочный электрический ШЖЭ93, лицевая нерж., модульная, три стандартных духовки из угл. стали под противень 470*530*30 мм.,нерж ТЭН-ы,раздельная регулировка верхних и нижних ТЭН-ов (+20…+270 С)14.4кВт,230/400В</t>
  </si>
  <si>
    <t>Шкаф жарочный электрический ШЖЭ93-01, лицевая нерж., модульная, три духовки из нерж. стали под противень 470*530*30 мм.,  крашенная подставка, разборная конструкция, нерж ТЭН-ы, раздельная регулировка верхних и нижних ТЭН-ов (+20…+270 С) , 14,4 кВт,230/400В</t>
  </si>
  <si>
    <t>Шкаф жарочный электрический ШЖЭ93-02 , полностью нерж., модульная , три духовки из нерж. стали под противень 470*530*30 мм., нерж ТЭН-ы , раздельная регулировка верхних и нижних ТЭН-ов (+20…+270 С ) 14,4кВТ, 400В</t>
  </si>
  <si>
    <t>Шкафы пекарные электрические, подовые</t>
  </si>
  <si>
    <t>Шкафы пекарные электрические ШПЭ101, лицевая нерж., модульная, одна пекарная камера ,внутренний размер камеры 1000*800*180мм , нерж ТЭН-ы, раздельная регулировка верхних и нижних ТЭН-ов (+20…+270 С), под -углеродистая сталь,  подставка крашенная ,сварная конструкция,  5,2кВт, 230В</t>
  </si>
  <si>
    <t>Шкафы пекарные электрические ШПЭ102, лицевая нерж., модульная, две  пекарные камеры,внутренний размер камеры 1000*800*180 мм.,нерж ТЭН-ы, раздельная регулировка верхних и нижних ТЭН-ов (+20…+270 С),под углеродистая сталь, подставка крашенная  сварная конструкция ,10.4кВт,400/230В</t>
  </si>
  <si>
    <t>Шкафы пекарные электрические ШПЭ103, лицевая нерж., модульная, три  пекарные камеры, внутренний размер камеры 1000*800*180 мм., нерж ТЭН-ы, раздельная регулировка верхних и нижних ТЭН-ов (+20…+270 С),под углеродистая сталь ,подставка крашенная  сварная конструкция, 15,6 кВт,400/230В</t>
  </si>
  <si>
    <t>Шкафы пекарные электрические ШПЭ104, лицевая нерж., модульная, четыре   пекарные камеры,внутренний  размер камеры 1000*800*180 мм.,нерж ТЭН-ы, раздельная регулировка верхних и нижних ТЭН-ов (+20…+270 С),под углеродистая сталь ,подставка крашенная  сварная конструкция, 20,8 кВт,400/230В</t>
  </si>
  <si>
    <t>Шкафы пекарные электрические ШПЭ101, , лицевая нерж., модульная, одна пекарная камера,внутренний  размер камеры 1000*800*170 мм., нерж ТЭН-ы, раздельная регулировка верхних и нижних ТЭН-ов (+20…+270 С), под каменный, подставка крашенная  сварная конструкция,  5,2кВт, 230В</t>
  </si>
  <si>
    <t>Шкафы пекарные электрические ШПЭ102, лицевая нерж., модульная, две  пекарные камеры, внутренний размер камеры 1000*800*170 мм.,нерж ТЭН-ы, раздельная регулировка верхних и нижних ТЭН-ов (+20…+270 С), под каменный, подставка крашенная  сварная конструкция, 10.4кВт,400/230В</t>
  </si>
  <si>
    <t>Шкафы пекарные электрические ШПЭ103, лицевая нерж., модульная, три  пекарные камеры,внутренний размер камеры 1000*800*170 мм.,нерж ТЭН-ы, раздельная регулировка верхних и нижних ТЭН-ов (+20…+270 С),под каменный, подставка крашенная  сварная конструкция ,15,6 кВт,400/230В</t>
  </si>
  <si>
    <t>Шкафы пекарные электрические ШПЭ104, лицевая нерж., модульная,  четыре   пекарные камеры,внутренний  размер камеры 1000*800*170 мм.,нерж ТЭН-ы, раздельная регулировка верхних и нижних ТЭН-ов (+20…+270 С), под каменный,подставка крашенная  сварная конструкция , 20,8кВт,400/230В</t>
  </si>
  <si>
    <t>Шкафы расстоечные электрические</t>
  </si>
  <si>
    <t>Шкаф расстоечный электрический ШРЭ104, 4 полки-решетки, стекл. дверь, лицо нерж., на подставке, с крышей, 1300*1025*1190 мм.</t>
  </si>
  <si>
    <t>Шкаф расстоечный  электрический ШРЭ104-01,  4 полки-решетки, стекл. дверь, лицо нерж., на ножках, без крыши, 1300*1025*680 мм.</t>
  </si>
  <si>
    <t>Шкаф расстоечный  электрический ШРЭ104-02,  4 полки-решетки, стекл. дверь, лицо нерж., встраиваемый,  без ножек, без крыши, 1300*1025*500 мм.</t>
  </si>
  <si>
    <t>Шкаф расстоечный  электрический ШРЭ106, 6 полок-решеток, стекл. дверь, лицо нерж., на подставке, с крышей, 1300*1025*1340 мм.</t>
  </si>
  <si>
    <t>Шкаф расстоечный  электрический ШРЭ106-01, 6 полок-решеток, стекл. дверь, лицо нерж., на ножках, без крыши, 1300*1025*830 мм.</t>
  </si>
  <si>
    <t>Шкаф расстоечный  электрический ШРЭ106-02,  6 полок-решеток, стекл. дверь, лицо нерж., встраиваемый, без ножек, без крыши, , 1300*1025*650 мм.</t>
  </si>
  <si>
    <t>Шкаф расстоечный ШРЭ68</t>
  </si>
  <si>
    <t>Котлы пищеварочные</t>
  </si>
  <si>
    <t>Котел пищеварочный КПЭТ250/9 электрический, 900 серия, 250л., сливной кран, пароводяная рубашка, сварной сосуд, 18 кВт, 400 В.</t>
  </si>
  <si>
    <t>900/1045</t>
  </si>
  <si>
    <t>Котел пищеварочный КПЭТ200/9 электрический, 900 серия, 200л., сливной кран, пароводяная рубашка, сварной сосуд, 18 кВт, 400 В.</t>
  </si>
  <si>
    <t>Котел пищеварочный КПЭТ160/9 электрический, 900 серия, 160л., сливной кран, пароводяная рубашка, сварной сосуд, 18 кВт, 400 В.</t>
  </si>
  <si>
    <t>Котел пищеварочный КПЭТ100/9 электрический, 900 серия, 100л., сливной кран, пароводяная рубашка, сварной сосуд, 18 кВт, 400 В.</t>
  </si>
  <si>
    <t>Котел пищеварочный КПЭТ60/9 электрический, 900 серия, 60л., сливной кран, пароводяная рубашка, сварной сосуд, 9 кВт, 400 В.</t>
  </si>
  <si>
    <t>Сковороды электрические серии 900</t>
  </si>
  <si>
    <t>Сковорода электрическая СЭ49 сварная чаша 577*470*197, площадь дна чаши 0,27м2, 40л, опрокидываемая, 900 серия, 840*1045*910, +20...+270С, 9кВт, 400В, облиц нерж., воздуховод</t>
  </si>
  <si>
    <t>Сковорода электрическая СЭ79 сварная чаша 754*622*197, площадь дна чаши 0,47м2, 70л, опрокидываемая, 900 серия, 840*1045*910, +20...+270С, 12кВт, 400В, облиц нерж., воздуховод</t>
  </si>
  <si>
    <t>глубина/ глубина с направляющими</t>
  </si>
  <si>
    <t>Линия раздачи  питания "ШЕФ",нерж</t>
  </si>
  <si>
    <t>Прилавок для столовых приборов ППС6 (630 мм, нерж. стаканы 4 шт.)</t>
  </si>
  <si>
    <t>Прилавок для столовых приборов с хлебницей ППСХ6 (630 мм, нерж. стаканы 4 шт., хлебница)</t>
  </si>
  <si>
    <t>Прилавок-витрина холодильный открытый ПВХЭ11В (охлажд.ванна, 1 полка, диодн.подсветка, 1120мм)</t>
  </si>
  <si>
    <t>705/1030</t>
  </si>
  <si>
    <t>Прилавок-витрина холодильный открытый ПВХЭ11В (охлажд. Ванна, одна полка, диодная подсветка , 6 комплектов гастроемкостей с крышками, 1120 мм)</t>
  </si>
  <si>
    <t>Прилавок-витрина холодильный открытый ПВХЭ15В (охлажд.ванна, 1 полка, диодн.подсветка, 1120мм)</t>
  </si>
  <si>
    <t>Прилавок- витрина холодильный открытый ПВХЭ110 (охлажд. Столешница , одна полка , диодная подстветка , 1120мм)</t>
  </si>
  <si>
    <t>Прилавок-витрина холодильный открытый ПВХЭ150( охлажд. Столешница , одна полка , диодная подсветка , 1500 мм)</t>
  </si>
  <si>
    <t>Прилавок - витрина холодильный закрытый ПВХЭ11(ровная столешница,6 полок,диодная подсветка, 1120 мм)</t>
  </si>
  <si>
    <t>Прилавок - витрина холодильный закрытый ПВХЭ15(ровная столешница,6 полок,диодная подсветка, 1500 мм)</t>
  </si>
  <si>
    <t>Прилавок-мармит первых блюд ПМПЭ11 (2 конфорки, одна полка, диодная подсветка, противокашлевый экран,1120 мм)</t>
  </si>
  <si>
    <t>Прилавок-мармит первых блюд ПМПЭ15 (3 конфорки, одна полка, диодная подсветка, противокашлевый экран,1500 мм)</t>
  </si>
  <si>
    <t>Прилавок-мармит вторых блюд ПМВЭ11 (две полки, паровой, диодная подсветка, 6 комплектов гастроемкостей с крышками,противокашлевый экран, 1120 мм)</t>
  </si>
  <si>
    <t>Прилавок-мармит вторых блюд ПМВЭ15 (две полки, паровой, диодная подсветка, 7 комплектов гастроемкостей с крышками,противокашлевый экран, 1500мм)</t>
  </si>
  <si>
    <t>Прилавок-мармит вторых блюд ПМВЭ15У универсальный( одна полка , паровой, 1 конфорка, диодная подсветка, 5 комплектов гастроемкостей с крышками, противокашлевый экран, 1500 мм)</t>
  </si>
  <si>
    <t>870/1484</t>
  </si>
  <si>
    <t>Прилавок-витрина нейтральный закрытый ПН11В (ровная столешница, 6 полок, диодная подсветка, 1120мм)</t>
  </si>
  <si>
    <t>870/1720</t>
  </si>
  <si>
    <t>Прилавок нейтральный без полок ПН11 (1120мм)</t>
  </si>
  <si>
    <t>Прилавок нейтральный без полок ПН15 (1500мм)</t>
  </si>
  <si>
    <t>Прилавок нейтральный с полками ПНП11 (две полки, противокашлевый экран, диодная подсветка, 1120мм)</t>
  </si>
  <si>
    <t>Прилавок нейтральный с полками ПНП15 (две полки, противокашлевый экран, диодная подсветка, 1500мм)</t>
  </si>
  <si>
    <t>Прилавок кассовый (универсальный, левый/правый)ПК11(1120мм)</t>
  </si>
  <si>
    <t>Прилавок нейтральный узкий без полок ПН6-У (630мм)</t>
  </si>
  <si>
    <t xml:space="preserve">Прилавок угловой ПУ90-В (внутренний угол90" без направляющих ) </t>
  </si>
  <si>
    <t xml:space="preserve">Прилавок угловой ПУ90 (внешний угол90") </t>
  </si>
  <si>
    <t>Декор лицевой панели 630 , дерево клён</t>
  </si>
  <si>
    <t>Декор лицевой панели 630, дерево дуб шеффилдский</t>
  </si>
  <si>
    <t xml:space="preserve">Декор лицевой панели 630, дерево каштан темный </t>
  </si>
  <si>
    <t>Декор лицевой панели 630, дерево японский дуб</t>
  </si>
  <si>
    <t>Декор лицевой панели1120 (пленка с/к Дерево клен,)</t>
  </si>
  <si>
    <t>Декор лицевой панели1120 (пленка с/к ,Дерево дуб шеффилдский</t>
  </si>
  <si>
    <t>Декор лицевой панели1120 (пленка с/кДерево каштан темный)</t>
  </si>
  <si>
    <t>Декор лицевой панели1120 (пленка с/к Дерево  японский дуб)</t>
  </si>
  <si>
    <t>Декор лицевой панели1500 (пленка с/к Дерево клен,)</t>
  </si>
  <si>
    <t>Декор лицевой панели1500(пленка с/к ,Дерево дуб шеффилдский</t>
  </si>
  <si>
    <t>Декор лицевой панели1500 (пленка с/кДерево каштан темный)</t>
  </si>
  <si>
    <t>Декор лицевой панели1500 (пленка с/к Дерево  японский дуб)</t>
  </si>
  <si>
    <t>С/диодная подсветка лицевой панели 1120 ( кроме ППС6,ППСХ6)</t>
  </si>
  <si>
    <t>С/диодная подсветка лицевой панели 1500 ( кроме ППС6,ППСХ6)</t>
  </si>
  <si>
    <t>Комплект направляющих для линий раздачи 1120</t>
  </si>
  <si>
    <t>Комплект направляющих для линий раздачи 1500</t>
  </si>
  <si>
    <t>Комплект направляющих га прилавок ПН6-У L=630мм</t>
  </si>
  <si>
    <t>Дополнительные опции</t>
  </si>
  <si>
    <t>Комплект подового камня, фельзит, 4 шт. 380*495*20 мм., для одной секции ШПЭ</t>
  </si>
  <si>
    <t>Комплект боковых столешниц для ПЭ29, нерж</t>
  </si>
  <si>
    <t>Комплект воздуховодов ВПЭ для плит ПЭ29, нерж</t>
  </si>
  <si>
    <t>Комплект воздуховодов ВПЭ для плит ПЭ49, нерж</t>
  </si>
  <si>
    <t>Комплект воздуховодов ВПЭ для плит ПЭ69, нерж</t>
  </si>
  <si>
    <t>Комплект воздуховодов ВПЭ для плит ПЭ27, нерж</t>
  </si>
  <si>
    <t>Комплект воздуховодов ВПЭ для плит ПЭ47, нерж</t>
  </si>
  <si>
    <t>Комплект воздуховодов ВПЭ для плит ПЭ67, нерж</t>
  </si>
  <si>
    <t>Противень для ПЭ 530*470*30 мм, углеродистая сталь</t>
  </si>
  <si>
    <t xml:space="preserve">Противень для ПЭ 530*470*30 мм, нерж. </t>
  </si>
  <si>
    <t>Противень для ПЭ 530*325*20 мм (GN 1/1), углеродистая сталь</t>
  </si>
  <si>
    <t xml:space="preserve">Противень для ПЭ 530*325*20 мм (GN 1/1), нерж, </t>
  </si>
  <si>
    <t>Противень для ПЭ 530*325*40 мм (GN 1/1), углеродистая сталь</t>
  </si>
  <si>
    <t xml:space="preserve">Противень для ПЭ 530*325*40 мм (GN 1/1) ,нерж. </t>
  </si>
  <si>
    <t>Блок управления котла КПЭТ 250/9</t>
  </si>
  <si>
    <t>Решетка для ПЭ,ШЖЭ 530*470*10 черная сталь</t>
  </si>
  <si>
    <t>Крышка для пекарского шкафа ШПЭ, расстоечного шкафа ШРЭ (1300*1022*40)</t>
  </si>
  <si>
    <t xml:space="preserve">Модуль пекарского шкафа ШПЭ(1300*1025*325 мм) , без крыши </t>
  </si>
  <si>
    <t>Подставка из углеродистой стали крашенная ПШП низкая  для ШПЭ104</t>
  </si>
  <si>
    <t>Подставка из углеродистой стали крашенная ПШП высокая   для ШПЭ101,ШПЭ102,ШПЭ103</t>
  </si>
  <si>
    <t>Комплект направляющих для линии раздачи 1120 мм</t>
  </si>
  <si>
    <t>Комплект стекол для ПНП11</t>
  </si>
  <si>
    <t>Комплект стекол для ПМПЭ 11</t>
  </si>
  <si>
    <t>Комплект стекол для ПМВЭ15 с креплением и крепежом</t>
  </si>
  <si>
    <t>Комплект стекол для ПМВЭ15</t>
  </si>
  <si>
    <t>0…+7</t>
  </si>
  <si>
    <t>-6…+6</t>
  </si>
  <si>
    <t>без боковин</t>
  </si>
  <si>
    <t>0…+5</t>
  </si>
  <si>
    <t>-5…+5</t>
  </si>
  <si>
    <t>Боковины</t>
  </si>
  <si>
    <t>1000х600х850</t>
  </si>
  <si>
    <t>Цена, руб</t>
  </si>
  <si>
    <t>Глубина выкладки, мм</t>
  </si>
  <si>
    <t>Темп. режим</t>
  </si>
  <si>
    <t xml:space="preserve">Корпус </t>
  </si>
  <si>
    <t>Сталь нерж.</t>
  </si>
  <si>
    <t>Дополнительные опции:</t>
  </si>
  <si>
    <t xml:space="preserve"> </t>
  </si>
  <si>
    <t>1000х700х850</t>
  </si>
  <si>
    <t>1500х700х850</t>
  </si>
  <si>
    <t>Температурный режим</t>
  </si>
  <si>
    <t>Габаритные размеры</t>
  </si>
  <si>
    <t>-18...-25</t>
  </si>
  <si>
    <t>ПРАЙС-ЛИСТ МХМ Моноблоки, Сплит-системы, Агрегат комп-конд</t>
  </si>
  <si>
    <t>Код изделия</t>
  </si>
  <si>
    <r>
      <rPr>
        <b/>
        <sz val="10"/>
        <color theme="1"/>
        <rFont val="Tahoma"/>
      </rPr>
      <t>Холодопроизводительность, Вт
0 / 30</t>
    </r>
    <r>
      <rPr>
        <b/>
        <vertAlign val="superscript"/>
        <sz val="10"/>
        <color theme="1"/>
        <rFont val="Tahoma"/>
      </rPr>
      <t xml:space="preserve"> о</t>
    </r>
    <r>
      <rPr>
        <b/>
        <sz val="10"/>
        <color theme="1"/>
        <rFont val="Tahoma"/>
      </rPr>
      <t>С</t>
    </r>
  </si>
  <si>
    <r>
      <rPr>
        <b/>
        <sz val="10"/>
        <color theme="1"/>
        <rFont val="Tahoma"/>
      </rPr>
      <t>Холодопроизводительность, Вт
-20 / 30</t>
    </r>
    <r>
      <rPr>
        <b/>
        <vertAlign val="superscript"/>
        <sz val="10"/>
        <color theme="1"/>
        <rFont val="Tahoma"/>
      </rPr>
      <t xml:space="preserve"> о</t>
    </r>
    <r>
      <rPr>
        <b/>
        <sz val="10"/>
        <color theme="1"/>
        <rFont val="Tahoma"/>
      </rPr>
      <t>С</t>
    </r>
  </si>
  <si>
    <r>
      <rPr>
        <b/>
        <sz val="10"/>
        <color theme="1"/>
        <rFont val="Tahoma"/>
      </rPr>
      <t>Объём камеры (t=80мм), м</t>
    </r>
    <r>
      <rPr>
        <b/>
        <vertAlign val="superscript"/>
        <sz val="10"/>
        <color theme="1"/>
        <rFont val="Tahoma"/>
      </rPr>
      <t>3</t>
    </r>
  </si>
  <si>
    <r>
      <rPr>
        <b/>
        <sz val="10"/>
        <color theme="1"/>
        <rFont val="Tahoma"/>
      </rPr>
      <t>Температура во внутреннем объёме камеры,</t>
    </r>
    <r>
      <rPr>
        <b/>
        <vertAlign val="superscript"/>
        <sz val="10"/>
        <color theme="1"/>
        <rFont val="Tahoma"/>
      </rPr>
      <t>о</t>
    </r>
    <r>
      <rPr>
        <b/>
        <sz val="10"/>
        <color theme="1"/>
        <rFont val="Tahoma"/>
      </rPr>
      <t xml:space="preserve">С </t>
    </r>
  </si>
  <si>
    <t>Длина, мм</t>
  </si>
  <si>
    <t>Ширина, мм</t>
  </si>
  <si>
    <t>Высота, мм</t>
  </si>
  <si>
    <t>1 серия</t>
  </si>
  <si>
    <t>4.030.106-01</t>
  </si>
  <si>
    <t>MMN 106</t>
  </si>
  <si>
    <t>4.030.108-01</t>
  </si>
  <si>
    <t>MMN 108</t>
  </si>
  <si>
    <t>4.030.110-01</t>
  </si>
  <si>
    <t>MMN 110</t>
  </si>
  <si>
    <t>4.030.112-01</t>
  </si>
  <si>
    <t>MMN 112</t>
  </si>
  <si>
    <t>4.030.114-01</t>
  </si>
  <si>
    <t>MMN 114</t>
  </si>
  <si>
    <t>4.030.107</t>
  </si>
  <si>
    <t>LMN 107</t>
  </si>
  <si>
    <t>4.030.109</t>
  </si>
  <si>
    <t>LMN 109</t>
  </si>
  <si>
    <t>2 серия</t>
  </si>
  <si>
    <t>4.030.222</t>
  </si>
  <si>
    <t>МMN 222</t>
  </si>
  <si>
    <t>4.030.228</t>
  </si>
  <si>
    <t>МMN 228</t>
  </si>
  <si>
    <t>4.030.213</t>
  </si>
  <si>
    <t>LMN 213</t>
  </si>
  <si>
    <t>4.030.217</t>
  </si>
  <si>
    <t>LMN 217</t>
  </si>
  <si>
    <t>3 серия</t>
  </si>
  <si>
    <t>4.030.338</t>
  </si>
  <si>
    <t>MMN 338</t>
  </si>
  <si>
    <t>4.030.344</t>
  </si>
  <si>
    <t>MMN 344</t>
  </si>
  <si>
    <t>4.030.331</t>
  </si>
  <si>
    <t>LMN 331</t>
  </si>
  <si>
    <t>4.030.327</t>
  </si>
  <si>
    <t>LMN 327</t>
  </si>
  <si>
    <t>Таблица Быстрого выбора моноблоков с разными температурными режимами под объёмы камер с толщиной изоляции 80мм.</t>
  </si>
  <si>
    <t>Моноблок</t>
  </si>
  <si>
    <t>Температура окружающей среды</t>
  </si>
  <si>
    <r>
      <rPr>
        <b/>
        <sz val="11"/>
        <color theme="1"/>
        <rFont val="Times New Roman"/>
      </rPr>
      <t>минус 5</t>
    </r>
    <r>
      <rPr>
        <b/>
        <vertAlign val="superscript"/>
        <sz val="11"/>
        <color theme="1"/>
        <rFont val="Times New Roman"/>
      </rPr>
      <t xml:space="preserve"> о</t>
    </r>
    <r>
      <rPr>
        <b/>
        <sz val="11"/>
        <color theme="1"/>
        <rFont val="Times New Roman"/>
      </rPr>
      <t>С</t>
    </r>
  </si>
  <si>
    <r>
      <rPr>
        <b/>
        <sz val="11"/>
        <color theme="1"/>
        <rFont val="Times New Roman"/>
      </rPr>
      <t>0</t>
    </r>
    <r>
      <rPr>
        <b/>
        <vertAlign val="superscript"/>
        <sz val="11"/>
        <color theme="1"/>
        <rFont val="Times New Roman"/>
      </rPr>
      <t xml:space="preserve"> о</t>
    </r>
    <r>
      <rPr>
        <b/>
        <sz val="11"/>
        <color theme="1"/>
        <rFont val="Times New Roman"/>
      </rPr>
      <t>С</t>
    </r>
  </si>
  <si>
    <r>
      <rPr>
        <b/>
        <sz val="11"/>
        <color theme="1"/>
        <rFont val="Times New Roman"/>
      </rPr>
      <t>5</t>
    </r>
    <r>
      <rPr>
        <b/>
        <vertAlign val="superscript"/>
        <sz val="11"/>
        <color theme="1"/>
        <rFont val="Times New Roman"/>
      </rPr>
      <t xml:space="preserve"> о</t>
    </r>
    <r>
      <rPr>
        <b/>
        <sz val="11"/>
        <color theme="1"/>
        <rFont val="Times New Roman"/>
      </rPr>
      <t>С</t>
    </r>
  </si>
  <si>
    <t>Холодопроизводительность, Вт</t>
  </si>
  <si>
    <t>Объём камеры, м3</t>
  </si>
  <si>
    <t>MMN 222</t>
  </si>
  <si>
    <t>MMN 228</t>
  </si>
  <si>
    <r>
      <rPr>
        <b/>
        <sz val="11"/>
        <color theme="1"/>
        <rFont val="Times New Roman"/>
      </rPr>
      <t>минус 25</t>
    </r>
    <r>
      <rPr>
        <b/>
        <vertAlign val="superscript"/>
        <sz val="11"/>
        <color theme="1"/>
        <rFont val="Times New Roman"/>
      </rPr>
      <t xml:space="preserve"> о</t>
    </r>
    <r>
      <rPr>
        <b/>
        <sz val="11"/>
        <color theme="1"/>
        <rFont val="Times New Roman"/>
      </rPr>
      <t>С</t>
    </r>
  </si>
  <si>
    <r>
      <rPr>
        <b/>
        <sz val="11"/>
        <color theme="1"/>
        <rFont val="Times New Roman"/>
      </rPr>
      <t>минус 20</t>
    </r>
    <r>
      <rPr>
        <b/>
        <vertAlign val="superscript"/>
        <sz val="11"/>
        <color theme="1"/>
        <rFont val="Times New Roman"/>
      </rPr>
      <t xml:space="preserve"> о</t>
    </r>
    <r>
      <rPr>
        <b/>
        <sz val="11"/>
        <color theme="1"/>
        <rFont val="Times New Roman"/>
      </rPr>
      <t>С</t>
    </r>
  </si>
  <si>
    <r>
      <rPr>
        <b/>
        <sz val="11"/>
        <color theme="1"/>
        <rFont val="Times New Roman"/>
      </rPr>
      <t>минус 15</t>
    </r>
    <r>
      <rPr>
        <b/>
        <vertAlign val="superscript"/>
        <sz val="11"/>
        <color theme="1"/>
        <rFont val="Times New Roman"/>
      </rPr>
      <t xml:space="preserve"> о</t>
    </r>
    <r>
      <rPr>
        <b/>
        <sz val="11"/>
        <color theme="1"/>
        <rFont val="Times New Roman"/>
      </rPr>
      <t>С</t>
    </r>
  </si>
  <si>
    <r>
      <rPr>
        <b/>
        <sz val="10"/>
        <color theme="1"/>
        <rFont val="Tahoma"/>
      </rPr>
      <t>Холодопроизводительность, Вт
0 / 30</t>
    </r>
    <r>
      <rPr>
        <b/>
        <vertAlign val="superscript"/>
        <sz val="10"/>
        <color theme="1"/>
        <rFont val="Tahoma"/>
      </rPr>
      <t xml:space="preserve"> о</t>
    </r>
    <r>
      <rPr>
        <b/>
        <sz val="10"/>
        <color theme="1"/>
        <rFont val="Tahoma"/>
      </rPr>
      <t>С</t>
    </r>
  </si>
  <si>
    <r>
      <rPr>
        <b/>
        <sz val="10"/>
        <color theme="1"/>
        <rFont val="Tahoma"/>
      </rPr>
      <t>Холодопроизводительность, Вт
-20 / 30</t>
    </r>
    <r>
      <rPr>
        <b/>
        <vertAlign val="superscript"/>
        <sz val="10"/>
        <color theme="1"/>
        <rFont val="Tahoma"/>
      </rPr>
      <t xml:space="preserve"> о</t>
    </r>
    <r>
      <rPr>
        <b/>
        <sz val="10"/>
        <color theme="1"/>
        <rFont val="Tahoma"/>
      </rPr>
      <t>С</t>
    </r>
  </si>
  <si>
    <r>
      <rPr>
        <b/>
        <sz val="10"/>
        <color theme="1"/>
        <rFont val="Tahoma"/>
      </rPr>
      <t>Объём камеры (t=80мм), м</t>
    </r>
    <r>
      <rPr>
        <b/>
        <vertAlign val="superscript"/>
        <sz val="10"/>
        <color theme="1"/>
        <rFont val="Tahoma"/>
      </rPr>
      <t>3</t>
    </r>
  </si>
  <si>
    <r>
      <rPr>
        <b/>
        <sz val="10"/>
        <color theme="1"/>
        <rFont val="Tahoma"/>
      </rPr>
      <t>Температура во внутреннем объёме камеры,</t>
    </r>
    <r>
      <rPr>
        <b/>
        <vertAlign val="superscript"/>
        <sz val="10"/>
        <color theme="1"/>
        <rFont val="Tahoma"/>
      </rPr>
      <t>о</t>
    </r>
    <r>
      <rPr>
        <b/>
        <sz val="10"/>
        <color theme="1"/>
        <rFont val="Tahoma"/>
      </rPr>
      <t xml:space="preserve">С </t>
    </r>
  </si>
  <si>
    <t xml:space="preserve">Длина БКК/испаритель,  мм </t>
  </si>
  <si>
    <t xml:space="preserve">Ширина БКК/испаритель,  мм </t>
  </si>
  <si>
    <t xml:space="preserve">Высота БКК/испаритель,  мм </t>
  </si>
  <si>
    <t>4.031.222</t>
  </si>
  <si>
    <t>МSN 222</t>
  </si>
  <si>
    <t>780,5/783</t>
  </si>
  <si>
    <t>345/380,5</t>
  </si>
  <si>
    <t>744/284</t>
  </si>
  <si>
    <t>4.031.228</t>
  </si>
  <si>
    <t>МSN 228</t>
  </si>
  <si>
    <t>4.031.213</t>
  </si>
  <si>
    <t>LSN 213</t>
  </si>
  <si>
    <t>4.031.217</t>
  </si>
  <si>
    <t>LSN 217</t>
  </si>
  <si>
    <t>Зимний комплект ( регулятор скорости вращения вентилятора, ТЭН подогрева картера компрессора, дополнительный термодатчик и комплект проводов</t>
  </si>
  <si>
    <t>Длина, мм без выступающих частей</t>
  </si>
  <si>
    <t xml:space="preserve">Длина, мм с выступающими частями </t>
  </si>
  <si>
    <t>Ширина, мм без выступающих частей</t>
  </si>
  <si>
    <t>Ширина, мм  с выступающими частями</t>
  </si>
  <si>
    <t>Скидка вынос 30%</t>
  </si>
  <si>
    <t>4.200.013</t>
  </si>
  <si>
    <t>Агрегат компрессорный-конденсаторный низкотемпературный БКК ZF-13</t>
  </si>
  <si>
    <t>4.200.015</t>
  </si>
  <si>
    <r>
      <rPr>
        <sz val="10"/>
        <color theme="1"/>
        <rFont val="Tahoma"/>
      </rPr>
      <t>Агрегат компрессорный-конденсаторный среднетемпературный</t>
    </r>
    <r>
      <rPr>
        <b/>
        <sz val="10"/>
        <color theme="1"/>
        <rFont val="Tahoma"/>
      </rPr>
      <t xml:space="preserve"> </t>
    </r>
    <r>
      <rPr>
        <sz val="10"/>
        <color theme="1"/>
        <rFont val="Tahoma"/>
      </rPr>
      <t>БКК ZB-15</t>
    </r>
  </si>
  <si>
    <t>4.200.026</t>
  </si>
  <si>
    <r>
      <rPr>
        <sz val="10"/>
        <color theme="1"/>
        <rFont val="Tahoma"/>
      </rPr>
      <t>Агрегат компрессорный-конденсаторный среднетемпературный</t>
    </r>
    <r>
      <rPr>
        <b/>
        <sz val="10"/>
        <color theme="1"/>
        <rFont val="Tahoma"/>
      </rPr>
      <t xml:space="preserve"> </t>
    </r>
    <r>
      <rPr>
        <sz val="10"/>
        <color theme="1"/>
        <rFont val="Tahoma"/>
      </rPr>
      <t>БКК ZB-26</t>
    </r>
  </si>
  <si>
    <t>4.200.019</t>
  </si>
  <si>
    <t>Агрегат компрессорный-конденсаторный среднетемпературный БКК ZB-19</t>
  </si>
  <si>
    <t>4.200.021</t>
  </si>
  <si>
    <t>Агрегат компрессорный-конденсаторный среднетемпературный БКК ZB-21</t>
  </si>
  <si>
    <t>4.200.030</t>
  </si>
  <si>
    <t>Агрегат компрессорный-конденсаторный среднетемпературный БКК ZB-30</t>
  </si>
  <si>
    <t>4.200.005</t>
  </si>
  <si>
    <t>Агрегат компрессорный-конденсаторный среднетемпературный БКК ZB-45</t>
  </si>
  <si>
    <t>4.200.048</t>
  </si>
  <si>
    <t>Агрегат компрессорный-конденсаторный среднетемпературный БКК ZB-48</t>
  </si>
  <si>
    <t>4.200.058</t>
  </si>
  <si>
    <t>Агрегат компрессорный-конденсаторный среднетемпературный БКК ZB-58</t>
  </si>
  <si>
    <t>4.200.038</t>
  </si>
  <si>
    <t>Агрегат компрессорный-конденсаторный среднетемпературный БКК ZB-38</t>
  </si>
  <si>
    <t>Стеклянные двери для холодильных и морозильных камер</t>
  </si>
  <si>
    <t>Количество дверей</t>
  </si>
  <si>
    <t>Ширина двери, мм</t>
  </si>
  <si>
    <t>Установочная ширина, мм</t>
  </si>
  <si>
    <t>Установочная высота, мм</t>
  </si>
  <si>
    <t>Примечание</t>
  </si>
  <si>
    <t>5.240.140-01</t>
  </si>
  <si>
    <t>стеклянный фронт 700х1640</t>
  </si>
  <si>
    <t>по запросу</t>
  </si>
  <si>
    <t>5.240.140-02</t>
  </si>
  <si>
    <t>стеклянный фронт 1374х1640</t>
  </si>
  <si>
    <t>5.240.140-03</t>
  </si>
  <si>
    <t>стеклянный фронт 2048х1640</t>
  </si>
  <si>
    <t>5.240.140-04</t>
  </si>
  <si>
    <t>стеклянный фронт 2722х1640</t>
  </si>
  <si>
    <t>5.240.140-05</t>
  </si>
  <si>
    <t>стеклянный фронт 3396х1640</t>
  </si>
  <si>
    <t>Продукция соответствует последнему слову техники, а так же всем требованиям технической безопасности.</t>
  </si>
  <si>
    <t xml:space="preserve">    Рама:</t>
  </si>
  <si>
    <r>
      <rPr>
        <sz val="11"/>
        <color theme="1"/>
        <rFont val="Arial"/>
      </rPr>
      <t>•</t>
    </r>
    <r>
      <rPr>
        <sz val="11"/>
        <color rgb="FF000000"/>
        <rFont val="Times New Roman"/>
      </rPr>
      <t xml:space="preserve">    рама из анодированного алюминия, профили с холодопрерывающими вставками</t>
    </r>
  </si>
  <si>
    <r>
      <rPr>
        <sz val="11"/>
        <color theme="1"/>
        <rFont val="Arial"/>
      </rPr>
      <t>•</t>
    </r>
    <r>
      <rPr>
        <sz val="11"/>
        <color rgb="FF000000"/>
        <rFont val="Times New Roman"/>
      </rPr>
      <t xml:space="preserve">    низкотемпературное исполнение с электроподогревом</t>
    </r>
  </si>
  <si>
    <t xml:space="preserve">   Двери:</t>
  </si>
  <si>
    <r>
      <rPr>
        <sz val="11"/>
        <color theme="1"/>
        <rFont val="Arial"/>
      </rPr>
      <t>•</t>
    </r>
    <r>
      <rPr>
        <sz val="11"/>
        <color rgb="FF000000"/>
        <rFont val="Times New Roman"/>
      </rPr>
      <t xml:space="preserve">    двухкамерный стеклопакет</t>
    </r>
  </si>
  <si>
    <r>
      <rPr>
        <sz val="11"/>
        <color theme="1"/>
        <rFont val="Arial"/>
      </rPr>
      <t>•</t>
    </r>
    <r>
      <rPr>
        <sz val="11"/>
        <color rgb="FF000000"/>
        <rFont val="Times New Roman"/>
      </rPr>
      <t xml:space="preserve">    внешняя рама дверей из анодированного алюминия с электроподогревом</t>
    </r>
  </si>
  <si>
    <r>
      <rPr>
        <sz val="10"/>
        <color theme="1"/>
        <rFont val="Arial"/>
      </rPr>
      <t xml:space="preserve">•    </t>
    </r>
    <r>
      <rPr>
        <sz val="10"/>
        <color rgb="FF000000"/>
        <rFont val="Times New Roman"/>
      </rPr>
      <t>пленка ANTI-FOG исключающая образование конденсата</t>
    </r>
  </si>
  <si>
    <t xml:space="preserve">   Фурнитура:</t>
  </si>
  <si>
    <r>
      <rPr>
        <sz val="10"/>
        <color theme="1"/>
        <rFont val="Arial"/>
      </rPr>
      <t>•</t>
    </r>
    <r>
      <rPr>
        <sz val="10"/>
        <color rgb="FF000000"/>
        <rFont val="Times New Roman"/>
      </rPr>
      <t xml:space="preserve">    магнитная уплотнительная резина</t>
    </r>
  </si>
  <si>
    <r>
      <rPr>
        <sz val="10"/>
        <color theme="1"/>
        <rFont val="Arial"/>
      </rPr>
      <t>•</t>
    </r>
    <r>
      <rPr>
        <sz val="10"/>
        <color rgb="FF000000"/>
        <rFont val="Times New Roman"/>
      </rPr>
      <t xml:space="preserve">    самозакрывающиеся петли</t>
    </r>
  </si>
  <si>
    <r>
      <rPr>
        <sz val="10"/>
        <color theme="1"/>
        <rFont val="Arial"/>
      </rPr>
      <t>•</t>
    </r>
    <r>
      <rPr>
        <sz val="10"/>
        <color rgb="FF000000"/>
        <rFont val="Times New Roman"/>
      </rPr>
      <t xml:space="preserve">    светодиодная подсветка</t>
    </r>
  </si>
  <si>
    <t>Температурный режим, °С</t>
  </si>
  <si>
    <t>Витрины серия Нова</t>
  </si>
  <si>
    <t>4.322.110-16</t>
  </si>
  <si>
    <t xml:space="preserve">Витрина холодильная Нова ВХС-1,0 </t>
  </si>
  <si>
    <t>970*770*1170</t>
  </si>
  <si>
    <t>4.322.110-10</t>
  </si>
  <si>
    <t xml:space="preserve">Витрина холодильная Нова ВХС-1,2 </t>
  </si>
  <si>
    <t>1170*770*1170</t>
  </si>
  <si>
    <t>4.322.110-11</t>
  </si>
  <si>
    <t xml:space="preserve">Витрина холодильная Нова ВХС-1,5 </t>
  </si>
  <si>
    <t>1470*770*1170</t>
  </si>
  <si>
    <t>4.322.110-12</t>
  </si>
  <si>
    <t xml:space="preserve">Витрина холодильная Нова ВХС-1,8 </t>
  </si>
  <si>
    <t>1770*770*1170</t>
  </si>
  <si>
    <t>4.322.110-17</t>
  </si>
  <si>
    <t xml:space="preserve">Витрина холодильная Нова ВХСн-1,0 </t>
  </si>
  <si>
    <t>4.322.110-13</t>
  </si>
  <si>
    <t xml:space="preserve">Витрина холодильная Нова ВХСн-1,2 </t>
  </si>
  <si>
    <t>4.322.110-14</t>
  </si>
  <si>
    <t xml:space="preserve">Витрина холодильная Нова ВХСн-1,5 </t>
  </si>
  <si>
    <t>4.322.110-15</t>
  </si>
  <si>
    <t xml:space="preserve">Витрина холодильная Нова ВХСн-1,8 </t>
  </si>
  <si>
    <t>4.320.016-13</t>
  </si>
  <si>
    <t xml:space="preserve">Витрина холодильная Нова ВХН-1,0  </t>
  </si>
  <si>
    <t>-13…</t>
  </si>
  <si>
    <t>4.320.016-10</t>
  </si>
  <si>
    <t xml:space="preserve">Витрина холодильная Нова ВХН-1,2  </t>
  </si>
  <si>
    <t>4.320.016-11</t>
  </si>
  <si>
    <t xml:space="preserve">Витрина холодильная Нова ВХН-1,5  </t>
  </si>
  <si>
    <t>4.320.016-12</t>
  </si>
  <si>
    <t xml:space="preserve">Витрина холодильная Нова ВХН-1,8  </t>
  </si>
  <si>
    <t>Витрины серии Таир</t>
  </si>
  <si>
    <t>4.322.084-84</t>
  </si>
  <si>
    <t>Витрина холодильная Таир ВХС-1.2</t>
  </si>
  <si>
    <t>1180*970*1185</t>
  </si>
  <si>
    <t>4.322.084-85</t>
  </si>
  <si>
    <t>Витрина холодильная Таир ВХС-1.5</t>
  </si>
  <si>
    <t>1480*970*1185</t>
  </si>
  <si>
    <t>4.322.084-86</t>
  </si>
  <si>
    <t>Витрина холодильная Таир ВХС-1.8</t>
  </si>
  <si>
    <t>1780*970*1185</t>
  </si>
  <si>
    <t>4.322.084-94</t>
  </si>
  <si>
    <t>Витрина холодильная Таир ВХСн-1.2</t>
  </si>
  <si>
    <t>4.322.084-95</t>
  </si>
  <si>
    <t>Витрина холодильная Таир ВХСн-1.5</t>
  </si>
  <si>
    <t>4.322.084-96</t>
  </si>
  <si>
    <t>Витрина холодильная Таир ВХСн-1.8</t>
  </si>
  <si>
    <t>4.320.013-84</t>
  </si>
  <si>
    <t>Витрина холодильная Таир ВХН-1,2</t>
  </si>
  <si>
    <t>4.320.013-85</t>
  </si>
  <si>
    <t>Витрина холодильная Таир ВХН-1,5</t>
  </si>
  <si>
    <t>4.320.013-86</t>
  </si>
  <si>
    <t>Витрина холодильная Таир ВХН-1,8</t>
  </si>
  <si>
    <t>4.322.084-101</t>
  </si>
  <si>
    <t>Витрина холодильная Таир ВХСд-1,2</t>
  </si>
  <si>
    <t>1180*1015*1300</t>
  </si>
  <si>
    <t>4.322.084-102</t>
  </si>
  <si>
    <t>Витрина холодильная Таир ВХСд-1,5</t>
  </si>
  <si>
    <t>1480*1015*1300</t>
  </si>
  <si>
    <t>4.322.060-20</t>
  </si>
  <si>
    <t>Витрина холодильная Таир ВХС-УВ (угол внутренний)</t>
  </si>
  <si>
    <t>1600*1070*1185</t>
  </si>
  <si>
    <t>4.322.061-20</t>
  </si>
  <si>
    <t>Витрина холодильная Таир ВХС-УН (угол наружный)</t>
  </si>
  <si>
    <t>1670*1030*1185</t>
  </si>
  <si>
    <t>Витрины серии Таир Cube</t>
  </si>
  <si>
    <t>4.322.103-40</t>
  </si>
  <si>
    <t xml:space="preserve">Витрина холодильная Таир ВХС-1.0 Cube </t>
  </si>
  <si>
    <t>966*945*1190</t>
  </si>
  <si>
    <t>4.322.103-41</t>
  </si>
  <si>
    <t>Витрина холодильная Таир ВХС-1.2 Cube</t>
  </si>
  <si>
    <t>1166*945*1190</t>
  </si>
  <si>
    <t>4.322.103-42</t>
  </si>
  <si>
    <t>Витрина холодильная Таир ВХС-1.5 Cube</t>
  </si>
  <si>
    <t>1466*945*1190</t>
  </si>
  <si>
    <t>4.322.103-43</t>
  </si>
  <si>
    <t xml:space="preserve">Витрина холодильная Таир ВХС-1.8 Cube </t>
  </si>
  <si>
    <t>1766*945*1190</t>
  </si>
  <si>
    <t>4.322.103-44</t>
  </si>
  <si>
    <t>Витрина холодильная Таир ВХС-2.0 Cube</t>
  </si>
  <si>
    <t>1966*945*1190</t>
  </si>
  <si>
    <t>4.322.103-50</t>
  </si>
  <si>
    <t>Витрина холодильная Таир ВХСн-1.0 Cube</t>
  </si>
  <si>
    <t>4.322.103-51</t>
  </si>
  <si>
    <t>Витрина холодильная Таир ВХСн-1.2 Cube</t>
  </si>
  <si>
    <t>4.322.103-52</t>
  </si>
  <si>
    <t>Витрина холодильная Таир ВХСн-1.5 Cube</t>
  </si>
  <si>
    <t>4.322.103-53</t>
  </si>
  <si>
    <t>Витрина холодильная Таир ВХСн-1.8 Cube</t>
  </si>
  <si>
    <t>4.322.103-54</t>
  </si>
  <si>
    <t>Витрина холодильная Таир ВХСн-2.0 Cube</t>
  </si>
  <si>
    <t>4.320.103-10</t>
  </si>
  <si>
    <t>Витрина холодильная Таир ВХН-1.0 Cube</t>
  </si>
  <si>
    <t>4.320.103-11</t>
  </si>
  <si>
    <t>Витрина холодильная Таир ВХН-1.2 Cube</t>
  </si>
  <si>
    <t>4.320.103-12</t>
  </si>
  <si>
    <t>Витрина холодильная Таир ВХН-1.5 Cube</t>
  </si>
  <si>
    <t>4.320.103-13</t>
  </si>
  <si>
    <t>Витрина холодильная Таир ВХН-1.8 Cube</t>
  </si>
  <si>
    <t>4.320.103-14</t>
  </si>
  <si>
    <t>Витрина холодильная Таир ВХН-2.0 Cube</t>
  </si>
  <si>
    <t>4.322.103-70</t>
  </si>
  <si>
    <t>Витрина холодильная Таир ВХС-1.0 Cube (черные боковины)</t>
  </si>
  <si>
    <t>4.322.103-71</t>
  </si>
  <si>
    <t>Витрина холодильная Таир ВХС-1.2 Cube (черные боковины)</t>
  </si>
  <si>
    <t>4.322.103-72</t>
  </si>
  <si>
    <t>Витрина холодильная Таир ВХС-1.5 Cube (черные боковины)</t>
  </si>
  <si>
    <t>4.322.103-73</t>
  </si>
  <si>
    <t>Витрина холодильная Таир ВХС-1.8 Cube (черные боковины)</t>
  </si>
  <si>
    <t>4.322.103-74</t>
  </si>
  <si>
    <t>Витрина холодильная Таир ВХС-2.0 Cube (черные боковины)</t>
  </si>
  <si>
    <t>4.322.103-80</t>
  </si>
  <si>
    <t>Витрина холодильная Таир ВХСн-1.0 Cube (черные боковины)</t>
  </si>
  <si>
    <t>4.322.103-81</t>
  </si>
  <si>
    <t>Витрина холодильная Таир ВХСн-1.2 Cube (черные боковины)</t>
  </si>
  <si>
    <t>4.322.103-82</t>
  </si>
  <si>
    <t>Витрина холодильная Таир ВХСн-1.5 Cube (черные боковины)</t>
  </si>
  <si>
    <t>4.322.103-83</t>
  </si>
  <si>
    <t>Витрина холодильная Таир ВХСн-1.8 Cube (черные боковины)</t>
  </si>
  <si>
    <t>4.322.103-84</t>
  </si>
  <si>
    <t>Витрина холодильная Таир ВХСн-2.0 Cube (черные боковины)</t>
  </si>
  <si>
    <t>4.320.103-30</t>
  </si>
  <si>
    <t>Витрина холодильная Таир ВХН-1.0 Cube (черные боковины)</t>
  </si>
  <si>
    <t>4.320.103-31</t>
  </si>
  <si>
    <t>Витрина холодильная Таир ВХН-1.2 Cube (черные боковины)</t>
  </si>
  <si>
    <t>4.320.103-32</t>
  </si>
  <si>
    <t>Витрина холодильная Таир ВХН-1.5 Cube (черные боковины)</t>
  </si>
  <si>
    <t>4.320.103-33</t>
  </si>
  <si>
    <t>Витрина холодильная Таир ВХН-1.8 Cube (черные боковины)</t>
  </si>
  <si>
    <t>4.320.103-34</t>
  </si>
  <si>
    <t>Витрина холодильная Таир ВХН-2.0 Cube (черные боковины)</t>
  </si>
  <si>
    <t>Витрины серии Таир Classic</t>
  </si>
  <si>
    <t>4.322.105-30</t>
  </si>
  <si>
    <t>Витрина холодильная Таир ВХС-1,0 Classic</t>
  </si>
  <si>
    <t>955*925*1180</t>
  </si>
  <si>
    <t>4.322.105-31</t>
  </si>
  <si>
    <t>Витрина холодильная Таир ВХС-1,2 Classic</t>
  </si>
  <si>
    <t>1155*925*1180</t>
  </si>
  <si>
    <t>4.322.105-32</t>
  </si>
  <si>
    <t>Витрина холодильная Таир ВХС-1,5 Classic</t>
  </si>
  <si>
    <t>1455*925*1180</t>
  </si>
  <si>
    <t>4.322.105-33</t>
  </si>
  <si>
    <t>Витрина холодильная Таир ВХС-1,8 Classic</t>
  </si>
  <si>
    <t>1755*925*1180</t>
  </si>
  <si>
    <t>4.322.105-34</t>
  </si>
  <si>
    <t>Витрина холодильная Таир ВХС-2,0 Classic</t>
  </si>
  <si>
    <t>1955*925*1180</t>
  </si>
  <si>
    <t>Витрины серии Илеть new</t>
  </si>
  <si>
    <t>4.322.101-100</t>
  </si>
  <si>
    <t xml:space="preserve">Витрина холодильная Илеть new ВХС-1,2 </t>
  </si>
  <si>
    <t>1200*1090*1170</t>
  </si>
  <si>
    <t>4.322.101-101</t>
  </si>
  <si>
    <t xml:space="preserve">Витрина холодильная Илеть new ВХС-1,5 </t>
  </si>
  <si>
    <t>1500*1090*1170</t>
  </si>
  <si>
    <t>4.322.101-102</t>
  </si>
  <si>
    <t>Витрина холодильная Илеть new ВХС-1,8</t>
  </si>
  <si>
    <t>1800*1090*1170</t>
  </si>
  <si>
    <t>4.322.101-110</t>
  </si>
  <si>
    <t>Витрина холодильная Илеть new ВХСн-1,2</t>
  </si>
  <si>
    <t>4.322.101-111</t>
  </si>
  <si>
    <t>Витрина холодильная Илеть new ВХСн-1,5</t>
  </si>
  <si>
    <t>4.322.101-112</t>
  </si>
  <si>
    <t>Витрина холодильная Илеть new ВХСн-1,8</t>
  </si>
  <si>
    <t>4.320.101-100</t>
  </si>
  <si>
    <t xml:space="preserve">Витрина холодильная Илеть new ВХН-1,2 </t>
  </si>
  <si>
    <t>-16…</t>
  </si>
  <si>
    <t>4.320.101-101</t>
  </si>
  <si>
    <t>Витрина холодильная Илеть new ВХН-1,5</t>
  </si>
  <si>
    <t>4.320.101-102</t>
  </si>
  <si>
    <t xml:space="preserve">Витрина холодильная Илеть new ВХН-1,8 </t>
  </si>
  <si>
    <t>Витрины серии Илеть</t>
  </si>
  <si>
    <t>4.322.100-100</t>
  </si>
  <si>
    <t>Витрина холодильная Илеть ВХС-1,2 (динамика)</t>
  </si>
  <si>
    <t>1200*1100*1230</t>
  </si>
  <si>
    <t>4.322.100-101</t>
  </si>
  <si>
    <t>Витрина холодильная Илеть ВХС-1,5 (динамика)</t>
  </si>
  <si>
    <t>1500*1100*1230</t>
  </si>
  <si>
    <t>4.322.100-102</t>
  </si>
  <si>
    <t>Витрина холодильная Илеть ВХС-1,8 (динамика)</t>
  </si>
  <si>
    <t>1800*1100*1230</t>
  </si>
  <si>
    <t>4.322.100-103</t>
  </si>
  <si>
    <t>Витрина холодильная Илеть ВХС-2,1 (динамика)</t>
  </si>
  <si>
    <t>2080*1100*1230</t>
  </si>
  <si>
    <t>4.322.100-111</t>
  </si>
  <si>
    <t>Витрина холодильная Илеть ВХС-2,4 (динамика)</t>
  </si>
  <si>
    <t>2400*1100*1230</t>
  </si>
  <si>
    <t>4.322.100-112</t>
  </si>
  <si>
    <t>Витрина холодильная Илеть ВХС-2,7 (динамика)</t>
  </si>
  <si>
    <t>2700*1100*1230</t>
  </si>
  <si>
    <t>4.322.100-113</t>
  </si>
  <si>
    <t>Витрина холодильная Илеть ВХС-3,0 (динамика)</t>
  </si>
  <si>
    <t>3000*1100*1230</t>
  </si>
  <si>
    <t>4.322.100-150</t>
  </si>
  <si>
    <t>Витрина холодильная Илеть ВХС-1,2 (cтатика)</t>
  </si>
  <si>
    <t>4.322.100-151</t>
  </si>
  <si>
    <t>Витрина холодильная Илеть ВХС-1,5 (статика)</t>
  </si>
  <si>
    <t>4.322.100-152</t>
  </si>
  <si>
    <t>Витрина холодильная Илеть ВХС-1,8 (статика)</t>
  </si>
  <si>
    <t>4.322.100-153</t>
  </si>
  <si>
    <t>Витрина холодильная Илеть ВХС-2,1 (статика)</t>
  </si>
  <si>
    <t>4.322.100-154</t>
  </si>
  <si>
    <t>Витрина холодильная Илеть ВХС-2,4 (статика)</t>
  </si>
  <si>
    <t>4.322.100-155</t>
  </si>
  <si>
    <t>Витрина холодильная Илеть ВХС-2,7 (статика)</t>
  </si>
  <si>
    <t>4.322.100-156</t>
  </si>
  <si>
    <t>Витрина холодильная Илеть ВХС-3,0 (статика)</t>
  </si>
  <si>
    <t>4.322.100-107</t>
  </si>
  <si>
    <t xml:space="preserve">Витрина холодильная Илеть ВХСн-1,2 </t>
  </si>
  <si>
    <t>4.322.100-108</t>
  </si>
  <si>
    <t xml:space="preserve">Витрина холодильная Илеть ВХСн-1,5 </t>
  </si>
  <si>
    <t>4.322.100-109</t>
  </si>
  <si>
    <t>Витрина холодильная Илеть ВХСн-1,8</t>
  </si>
  <si>
    <t>4.322.100-110</t>
  </si>
  <si>
    <t xml:space="preserve">Витрина холодильная Илеть ВХСн-2,1 </t>
  </si>
  <si>
    <t>4.322.100-114</t>
  </si>
  <si>
    <t xml:space="preserve">Витрина холодильная Илеть ВХСн-2,4 </t>
  </si>
  <si>
    <t>4.322.100-115</t>
  </si>
  <si>
    <t xml:space="preserve">Витрина холодильная Илеть ВХСн-2,7 </t>
  </si>
  <si>
    <t>4.322.100-116</t>
  </si>
  <si>
    <t xml:space="preserve">Витрина холодильная Илеть ВХСн-3,0 </t>
  </si>
  <si>
    <t>4.322.100-131</t>
  </si>
  <si>
    <t xml:space="preserve">Витрина холодильная Илеть ВХСо-1,2  </t>
  </si>
  <si>
    <t>1200*1100*875</t>
  </si>
  <si>
    <t>4.322.100-132</t>
  </si>
  <si>
    <t xml:space="preserve">Витрина холодильная Илеть ВХСо-1,5  </t>
  </si>
  <si>
    <t>1500*1100*875</t>
  </si>
  <si>
    <t>4.322.100-133</t>
  </si>
  <si>
    <t xml:space="preserve">Витрина холодильная Илеть ВХСо-1,8 </t>
  </si>
  <si>
    <t>1800*1100*875</t>
  </si>
  <si>
    <t>4.322.100-134</t>
  </si>
  <si>
    <t>Витрина холодильная Илеть ВХСо-2,1</t>
  </si>
  <si>
    <t>2080*1100*875</t>
  </si>
  <si>
    <t>4.322.100-136</t>
  </si>
  <si>
    <t xml:space="preserve">Витрина холодильная Илеть ВХСно-1,2 </t>
  </si>
  <si>
    <t>-2…+5</t>
  </si>
  <si>
    <t>4.322.100-137</t>
  </si>
  <si>
    <t xml:space="preserve">Витрина холодильная Илеть ВХСно-1,5 </t>
  </si>
  <si>
    <t>4.322.100-138</t>
  </si>
  <si>
    <t xml:space="preserve">Витрина холодильная Илеть ВХСно-1,8 </t>
  </si>
  <si>
    <t>4.322.100-135</t>
  </si>
  <si>
    <t xml:space="preserve">Витрина холодильная Илеть ВХСно-2,1 </t>
  </si>
  <si>
    <t>4.320.015-100</t>
  </si>
  <si>
    <t>Витрина холодильная Илеть ВХН-1,2</t>
  </si>
  <si>
    <t>4.320.015-101</t>
  </si>
  <si>
    <t>Витрина холодильная Илеть ВХН-1,5</t>
  </si>
  <si>
    <t>4.320.015-102</t>
  </si>
  <si>
    <t>Витрина холодильная Илеть ВХН-1,8</t>
  </si>
  <si>
    <t>4.320.015-103</t>
  </si>
  <si>
    <t>Витрина холодильная Илеть ВХН-2,1</t>
  </si>
  <si>
    <t>4.322.100-117</t>
  </si>
  <si>
    <t xml:space="preserve">Витрина холодильная Илеть ВХСд-1,5 </t>
  </si>
  <si>
    <t>1500*1020*1350</t>
  </si>
  <si>
    <t>4.322.100-118</t>
  </si>
  <si>
    <t xml:space="preserve">Витрина холодильная Илеть ВХСд-2,1  </t>
  </si>
  <si>
    <t>2080*1020*1350</t>
  </si>
  <si>
    <t>4.322.092-102</t>
  </si>
  <si>
    <t>Витрина холодильная Илеть ВХС-УВ (угол внутренний)</t>
  </si>
  <si>
    <t>1500*1500*1230</t>
  </si>
  <si>
    <t>4.322.093-102</t>
  </si>
  <si>
    <t>Витрина холодильная Илеть ВХС-УН (угол наружный)</t>
  </si>
  <si>
    <t>1465*1465*1230</t>
  </si>
  <si>
    <t>4.322.093-04</t>
  </si>
  <si>
    <t>Витрина холодильная Илеть ВХСо-УН (угол наружный)</t>
  </si>
  <si>
    <t>1465*1465*875</t>
  </si>
  <si>
    <t>Витрины серии Илеть Cube</t>
  </si>
  <si>
    <t>4.322.102-100</t>
  </si>
  <si>
    <t>Витрина холодильная Илеть Cube ВХС-1,2 (статика)</t>
  </si>
  <si>
    <t>1145*1109*1225</t>
  </si>
  <si>
    <t>4.322.102-101</t>
  </si>
  <si>
    <t>Витрина холодильная Илеть Cube ВХС-1,5 (статика)</t>
  </si>
  <si>
    <t>1445*1109*1225</t>
  </si>
  <si>
    <t>4.322.102-102</t>
  </si>
  <si>
    <t>Витрина холодильная Илеть Cube ВХС-1,8 (статика)</t>
  </si>
  <si>
    <t>1745*1109*1225</t>
  </si>
  <si>
    <t>4.322.102-103</t>
  </si>
  <si>
    <t>Витрина холодильная Илеть Cube ВХС-2,1 (статика)</t>
  </si>
  <si>
    <t>2025*1109*1225</t>
  </si>
  <si>
    <t>4.322.102-110</t>
  </si>
  <si>
    <t>Витрина холодильная Илеть Cube ВХС-1,2 (динамика)</t>
  </si>
  <si>
    <t>4.322.102-111</t>
  </si>
  <si>
    <t>Витрина холодильная Илеть Cube ВХС-1,5 (динамика)</t>
  </si>
  <si>
    <t>4.322.102-112</t>
  </si>
  <si>
    <t>Витрина холодильная Илеть Cube ВХС-1,8 (динамика)</t>
  </si>
  <si>
    <t>4.322.102-113</t>
  </si>
  <si>
    <t>Витрина холодильная Илеть Cube ВХС-2,1 (динамика)</t>
  </si>
  <si>
    <t>4.322.102-120</t>
  </si>
  <si>
    <t>Витрина холодильная Илеть Cube ВХСн-1,2</t>
  </si>
  <si>
    <t>4.322.102-121</t>
  </si>
  <si>
    <t>Витрина холодильная Илеть Cube ВХСн-1,5</t>
  </si>
  <si>
    <t>4.322.102-122</t>
  </si>
  <si>
    <t>Витрина холодильная Илеть Cube ВХСн-1,8</t>
  </si>
  <si>
    <t>4.322.102-123</t>
  </si>
  <si>
    <t>Витрина холодильная Илеть Cube ВХСн-2,1</t>
  </si>
  <si>
    <t>4.322.102-40</t>
  </si>
  <si>
    <t>Витрина холодильная Илеть Cube ВХСл-1,2</t>
  </si>
  <si>
    <t>-5…0</t>
  </si>
  <si>
    <t>4.322.102-41</t>
  </si>
  <si>
    <t>Витрина холодильная Илеть Cube ВХСл-1,5</t>
  </si>
  <si>
    <t>4.322.102-42</t>
  </si>
  <si>
    <t>Витрина холодильная Илеть Cube ВХСл-1,8</t>
  </si>
  <si>
    <t>4.322.102-43</t>
  </si>
  <si>
    <t>Витрина холодильная Илеть Cube ВХСл-2,1</t>
  </si>
  <si>
    <t>4.320.102</t>
  </si>
  <si>
    <t>Витрина холодильная Илеть Cube ВХН-1,2</t>
  </si>
  <si>
    <t>-18…-12</t>
  </si>
  <si>
    <t>1145*1080*1225</t>
  </si>
  <si>
    <t>4.320.102-01</t>
  </si>
  <si>
    <t>Витрина холодильная Илеть Cube ВХН-1,5</t>
  </si>
  <si>
    <t>1445*1080*1225</t>
  </si>
  <si>
    <t>4.320.102-02</t>
  </si>
  <si>
    <t>Витрина холодильная Илеть Cube ВХН-1,8</t>
  </si>
  <si>
    <t>1745*1080*1225</t>
  </si>
  <si>
    <t>4.320.102-03</t>
  </si>
  <si>
    <t>Витрина холодильная Илеть Cube ВХН-2,1</t>
  </si>
  <si>
    <t>2025*1080*1225</t>
  </si>
  <si>
    <t>Комплектующие</t>
  </si>
  <si>
    <t>7.245.001-06-К</t>
  </si>
  <si>
    <t>Щиток передний Нова (1.0) (красный)</t>
  </si>
  <si>
    <t>7.245.001-К</t>
  </si>
  <si>
    <t>Щиток передний Илеть (1,2), Нова (1.2), Таир (1,2) (красный)</t>
  </si>
  <si>
    <t>7.245.001-01-К</t>
  </si>
  <si>
    <t>Щиток передний Илеть (1,5), Нова (1.5), Таир (1,5) (красный)</t>
  </si>
  <si>
    <t>7.245.001-02-К</t>
  </si>
  <si>
    <t>Щиток передний Илеть (1,8), Нова (1.8), Таир (1,8) (красный)</t>
  </si>
  <si>
    <t>7.245.001-09-К</t>
  </si>
  <si>
    <t>Щиток передний Таир (2,0) (красный)</t>
  </si>
  <si>
    <t>7.245.001-06</t>
  </si>
  <si>
    <t>Щиток передний Нова (1.0) (синий)</t>
  </si>
  <si>
    <t>7.245.001</t>
  </si>
  <si>
    <t xml:space="preserve">Щиток передний Илеть (1,2), Нова (1.2), Таир (1,2) (синий) </t>
  </si>
  <si>
    <t>7.245.001-01</t>
  </si>
  <si>
    <t>Щиток передний Илеть (1,5), Нова (1.5), Таир (1,5) (синий)</t>
  </si>
  <si>
    <t>7.245.001-02</t>
  </si>
  <si>
    <t>Щиток передний Илеть (1,8), Нова (1.8), Таир (1,8) (синий)</t>
  </si>
  <si>
    <t>7.245.001-09</t>
  </si>
  <si>
    <t>Щиток передний Таир (2,0) (синий)</t>
  </si>
  <si>
    <t>7.245.001-06-Ц</t>
  </si>
  <si>
    <t>Щиток передний Нова (1.0) (спец. цвет)</t>
  </si>
  <si>
    <t>7.245.001-Ц</t>
  </si>
  <si>
    <t>Щиток передний Илеть (1,2), Нова (1.2), Таир (1,2) (спец. цвет)</t>
  </si>
  <si>
    <t>7.245.001-01-Ц</t>
  </si>
  <si>
    <t>Щиток передний Илеть (1,5), Нова (1.5), Таир (1,5) (спец. цвет)</t>
  </si>
  <si>
    <t>7.245.001-02-Ц</t>
  </si>
  <si>
    <t>Щиток передний Илеть (1,8), Нова (1.8), Таир (1,8) (спец. цвет)</t>
  </si>
  <si>
    <t>7.245.001-09-Ц</t>
  </si>
  <si>
    <t>Щиток передний Таир (2,0) (спец.цвет)</t>
  </si>
  <si>
    <t>7.245.001-03-К</t>
  </si>
  <si>
    <t xml:space="preserve">Щиток передний Илеть (2,1)  (красный)  </t>
  </si>
  <si>
    <t>7.245.001-05-К</t>
  </si>
  <si>
    <t>Комплект щитков Илеть (2,4) (красный)</t>
  </si>
  <si>
    <t>5.245.001-02-К</t>
  </si>
  <si>
    <t>Комплект щитков Илеть (2,7) (красный)</t>
  </si>
  <si>
    <t>5.245.001-03-К</t>
  </si>
  <si>
    <t>Комплект щитков Илеть (3,0) (красный)</t>
  </si>
  <si>
    <t>7.245.001-03</t>
  </si>
  <si>
    <t xml:space="preserve">Щиток передний Илеть (2,1)  (синий)  </t>
  </si>
  <si>
    <t>7.245.001-05</t>
  </si>
  <si>
    <t>Комплект щитков Илеть (2,4) (синий)</t>
  </si>
  <si>
    <t>5.245.001-02</t>
  </si>
  <si>
    <t>Комплект щитков Илеть (2,7) (синий)</t>
  </si>
  <si>
    <t>5.245.001-03</t>
  </si>
  <si>
    <t>Комплект щитков Илеть (3,0) (синий)</t>
  </si>
  <si>
    <t>7.245.001-03-Ц</t>
  </si>
  <si>
    <t>Щиток передний Илеть (2,1) (спец. цвет)</t>
  </si>
  <si>
    <t>7.245.001-05-Ц</t>
  </si>
  <si>
    <t>Комплект щитков Илеть (2,4) (спец. цвет)</t>
  </si>
  <si>
    <t>5.245.001-02-Ц</t>
  </si>
  <si>
    <t>Комплект щитков Илеть (2,7) (спец. цвет)</t>
  </si>
  <si>
    <t>5.245.001-03-Ц</t>
  </si>
  <si>
    <t>Комплект щитков Илеть (3,0) (спец. цвет)</t>
  </si>
  <si>
    <t>7.245.010-К</t>
  </si>
  <si>
    <t>Щиток передний Илеть УВ (красный)</t>
  </si>
  <si>
    <t>7.245.010</t>
  </si>
  <si>
    <t>Щиток передний Илеть УВ (синий)</t>
  </si>
  <si>
    <t>7.245.010-Ц</t>
  </si>
  <si>
    <t>Щиток передний Илеть УВ (спец. цвет)</t>
  </si>
  <si>
    <t>5.245.002-01-К</t>
  </si>
  <si>
    <t>Комплект щитков Илеть УН (красный)</t>
  </si>
  <si>
    <t>5.245.002-01</t>
  </si>
  <si>
    <t>Комплект щитков Илеть УН (синий)</t>
  </si>
  <si>
    <t>5.245.002-01-Ц</t>
  </si>
  <si>
    <t>Комплект щитков Илеть УН (спец. цвет)</t>
  </si>
  <si>
    <t>Щитки Таир для углов прозведенные после 1.10.2014</t>
  </si>
  <si>
    <t>7.245.093-К</t>
  </si>
  <si>
    <t>Щиток передний Таир УВ (красный)</t>
  </si>
  <si>
    <t>7.245.093</t>
  </si>
  <si>
    <t>Щиток передний Таир УВ (синий)</t>
  </si>
  <si>
    <t>7.245.093-Ц</t>
  </si>
  <si>
    <t>Щиток передний Таир УВ (спец. цвет)</t>
  </si>
  <si>
    <t>5.245.014-К</t>
  </si>
  <si>
    <t>Комплект щитков Таир УН (красный)</t>
  </si>
  <si>
    <t>5.245.014</t>
  </si>
  <si>
    <t>Комплект щитков Таир УН (синий)</t>
  </si>
  <si>
    <t>5.245.014-Ц</t>
  </si>
  <si>
    <t>Комплект щитков Таир УН (спец. цвет)</t>
  </si>
  <si>
    <t>5.680.058</t>
  </si>
  <si>
    <t>Комплект соединительный Илеть</t>
  </si>
  <si>
    <t>Витрины серии Клио</t>
  </si>
  <si>
    <t>4.322.221-100</t>
  </si>
  <si>
    <t>Витрина холодильная Клио ВХСд-1,0</t>
  </si>
  <si>
    <t>+6…+12</t>
  </si>
  <si>
    <t>1260*580*700</t>
  </si>
  <si>
    <t>4.322.223-100</t>
  </si>
  <si>
    <t>Витрина холодильная Клио ВХСд-1,0 (стеклопакет)</t>
  </si>
  <si>
    <t>+1…+7</t>
  </si>
  <si>
    <t>1265*605*700</t>
  </si>
  <si>
    <t>4.322.222-100</t>
  </si>
  <si>
    <t>Витрина холодильная Клио ВХС-1,5 пицца</t>
  </si>
  <si>
    <t>0…+6</t>
  </si>
  <si>
    <t>1510*385*442</t>
  </si>
  <si>
    <t>4.322.220-100</t>
  </si>
  <si>
    <t>Витрина холодильная Клио ВХС-1,0 суши кейс</t>
  </si>
  <si>
    <t>+5…+10</t>
  </si>
  <si>
    <t>1104*391*328</t>
  </si>
  <si>
    <t>4.322.220-101</t>
  </si>
  <si>
    <t>Витрина холодильная Клио ВХС-1,5 суши кейс</t>
  </si>
  <si>
    <t>1504*391*328</t>
  </si>
  <si>
    <t>4.322.220-102</t>
  </si>
  <si>
    <t>Витрина холодильная Клио ВХС-1,8 суши кейс</t>
  </si>
  <si>
    <t>1804*391*328</t>
  </si>
  <si>
    <t>4.322.240</t>
  </si>
  <si>
    <t>Клио ВХСд-1,0 Куб</t>
  </si>
  <si>
    <t>-1 … +7</t>
  </si>
  <si>
    <t>900х600х720</t>
  </si>
  <si>
    <t>4.322.230-100</t>
  </si>
  <si>
    <t>Клио ВХС 0,7 Люкс</t>
  </si>
  <si>
    <t>+1 … +10</t>
  </si>
  <si>
    <t>670х555х677</t>
  </si>
  <si>
    <t>Наименования</t>
  </si>
  <si>
    <t>Полезный (охлаждаемый) объем, м3</t>
  </si>
  <si>
    <t>Витрины для мороженого серии Veneto</t>
  </si>
  <si>
    <t>4.320.136-102</t>
  </si>
  <si>
    <t>Витрина холодильная Veneto VN-1,3</t>
  </si>
  <si>
    <t>-18...</t>
  </si>
  <si>
    <t>1300*865*1320</t>
  </si>
  <si>
    <t>4.320.136-101</t>
  </si>
  <si>
    <t>Витрина холодильная Veneto VN-1,65</t>
  </si>
  <si>
    <t>1650*865*1320</t>
  </si>
  <si>
    <t>4.320.136-103</t>
  </si>
  <si>
    <t>Витрина холодильная Veneto VN-1,75</t>
  </si>
  <si>
    <t>1760*865*1320</t>
  </si>
  <si>
    <t>Витрины серии Veneto</t>
  </si>
  <si>
    <t>4.322.136-104</t>
  </si>
  <si>
    <t>Витрина холодильная Veneto VS-0,75 крашенная</t>
  </si>
  <si>
    <t>750*705*1255</t>
  </si>
  <si>
    <t>4.322.136-105</t>
  </si>
  <si>
    <t>Витрина холодильная Veneto VS-0,75 нержавейка</t>
  </si>
  <si>
    <t>4.322.136-100</t>
  </si>
  <si>
    <t>Витрина холодильная Veneto VS-0,95, крашенная</t>
  </si>
  <si>
    <t>950*705*1255</t>
  </si>
  <si>
    <t>4.322.136-102</t>
  </si>
  <si>
    <t>Витрина холодильная Veneto VS-0,95, нержавейка</t>
  </si>
  <si>
    <t>4.322.130-34</t>
  </si>
  <si>
    <t>Витрина холодильная Veneto VS-0,95 (статика) крашенная</t>
  </si>
  <si>
    <t>950*730*1265</t>
  </si>
  <si>
    <t>4.322.136-101</t>
  </si>
  <si>
    <t>Витрина холодильная Veneto VS-1,3, крашенная</t>
  </si>
  <si>
    <t>1305*705*1255</t>
  </si>
  <si>
    <t>4.322.136-103</t>
  </si>
  <si>
    <t>Витрина холодильная Veneto VS-1,3, нержавейка</t>
  </si>
  <si>
    <t>4.322.132-10</t>
  </si>
  <si>
    <t>Витрина холодильная Veneto VS-0,95 (new) крашенная</t>
  </si>
  <si>
    <t xml:space="preserve"> +5..+12</t>
  </si>
  <si>
    <t>945*692*1265</t>
  </si>
  <si>
    <t>4.322.132-12</t>
  </si>
  <si>
    <t>Витрина холодильная Veneto VS-0,95 (new) нержавейка</t>
  </si>
  <si>
    <t>4.322.132-11</t>
  </si>
  <si>
    <t>Витрина холодильная Veneto VS-1,3 (new) крашенная</t>
  </si>
  <si>
    <t>1300*692*1265</t>
  </si>
  <si>
    <t>4.322.132-13</t>
  </si>
  <si>
    <t>Витрина холодильная Veneto VS-1,3 (new) нержавейка</t>
  </si>
  <si>
    <t>Витрины серии Veneto Cube</t>
  </si>
  <si>
    <t>4.322.135-100</t>
  </si>
  <si>
    <t>Витрина холодильная Veneto VS-0,95 Cube крашенная</t>
  </si>
  <si>
    <t>950*695*1255</t>
  </si>
  <si>
    <t>4.322.135-102</t>
  </si>
  <si>
    <t>Витрина холодильная Veneto VS-0,95 Cube нержавейка</t>
  </si>
  <si>
    <t>4.322.135-101</t>
  </si>
  <si>
    <t>Витрина холодильная Veneto VS-1,3 Cube крашенная</t>
  </si>
  <si>
    <t>1305*695*1255</t>
  </si>
  <si>
    <t>4.322.135-103</t>
  </si>
  <si>
    <t>Витрина холодильная Veneto VS-1,3 Cube нержавейка</t>
  </si>
  <si>
    <t>Витрины открытые серии Veneto</t>
  </si>
  <si>
    <t>4.322.136-114</t>
  </si>
  <si>
    <t>Витрина холодильная Veneto VSо-0,75 крашенная</t>
  </si>
  <si>
    <t xml:space="preserve"> +1..+10</t>
  </si>
  <si>
    <t>750*750*1255</t>
  </si>
  <si>
    <t>4.322.136-115</t>
  </si>
  <si>
    <t>Витрина холодильная Veneto VSо-0,75 нержавейка</t>
  </si>
  <si>
    <t>4.322.136-110</t>
  </si>
  <si>
    <t>Витрина холодильная Veneto VSо-0,95 крашенная</t>
  </si>
  <si>
    <t>950*750*1255</t>
  </si>
  <si>
    <t>4.322.136-112</t>
  </si>
  <si>
    <t>Витрина холодильная Veneto VSо-0,95 нержавейка</t>
  </si>
  <si>
    <t>4.322.136-111</t>
  </si>
  <si>
    <t>Витрина холодильная Veneto VSо-1,3 крашенная</t>
  </si>
  <si>
    <t>1305*750*1255</t>
  </si>
  <si>
    <t>4.322.136-113</t>
  </si>
  <si>
    <t>Витрина холодильная Veneto VSо-1,3 нержавейка</t>
  </si>
  <si>
    <t>4.322.136-140</t>
  </si>
  <si>
    <t>Витрина холодильная Veneto VSo-0,95 GK крашенная</t>
  </si>
  <si>
    <t>4.322.136-142</t>
  </si>
  <si>
    <t>Витрина холодильная Veneto VSo-0,95 GK нержавейка</t>
  </si>
  <si>
    <t>4.322.136-141</t>
  </si>
  <si>
    <t>Витрина холодильная Veneto VSo-1,3 GK крашенная</t>
  </si>
  <si>
    <t>4.322.136-143</t>
  </si>
  <si>
    <t>Витрина холодильная Veneto VSo-1,3 GK нержавейка</t>
  </si>
  <si>
    <t>Витрины угловые серии Veneto</t>
  </si>
  <si>
    <t>4.322.131-30</t>
  </si>
  <si>
    <t>Витрина холодильная Veneto VS-UN, крашенная (угол наружный), раздвижная дверь</t>
  </si>
  <si>
    <t>1200*685*1265</t>
  </si>
  <si>
    <t>4.322.131-31</t>
  </si>
  <si>
    <t>Витрина холодильная Veneto VS-UN, нерж. (угол наружный), раздвижная дверь</t>
  </si>
  <si>
    <t>Витрины кассовые серии Veneto</t>
  </si>
  <si>
    <t>4.322.130-70</t>
  </si>
  <si>
    <t>Витрина холодильная Veneto Vsk-0,95, крашенная</t>
  </si>
  <si>
    <t>950*740*865</t>
  </si>
  <si>
    <t>4.322.130-22</t>
  </si>
  <si>
    <t>Витрина холодильная Veneto Vsk-0,95, нержавейка</t>
  </si>
  <si>
    <t>Витрины настольные серии Veneto</t>
  </si>
  <si>
    <t>4.322.140</t>
  </si>
  <si>
    <t>Витрина холодильная Veneto VSn-0.95, крашенная</t>
  </si>
  <si>
    <t>950*730*875</t>
  </si>
  <si>
    <t>4.322.140-02</t>
  </si>
  <si>
    <t>Витрина холодильная Veneto Vsn-0.95, нержавейка</t>
  </si>
  <si>
    <t>Витрины пристенные серии Veneto</t>
  </si>
  <si>
    <t>4.324.050-02</t>
  </si>
  <si>
    <t>Витрина холодильная Veneto VSp-0,95 крашенная (пристенная)</t>
  </si>
  <si>
    <t>950*870*2012</t>
  </si>
  <si>
    <t>Шкаф серии Veneto</t>
  </si>
  <si>
    <t>4.300.300-100</t>
  </si>
  <si>
    <t>Шкаф холодильный Veneto RS-0,4 крашенный (стекл.полки)</t>
  </si>
  <si>
    <t xml:space="preserve"> +2...+10</t>
  </si>
  <si>
    <t>600*600*1990</t>
  </si>
  <si>
    <t>4.300.310-100</t>
  </si>
  <si>
    <t>Шкаф холодильный Veneto RS-0,4 нержавейка (полки-решетка)</t>
  </si>
  <si>
    <t>Витрины нейтральные серии Veneto</t>
  </si>
  <si>
    <t>4.331.130-10</t>
  </si>
  <si>
    <t>Витрина неохлаждаемая Veneto VS-0,95 крашенная</t>
  </si>
  <si>
    <t>950*740*1265</t>
  </si>
  <si>
    <t>4.331.130-12</t>
  </si>
  <si>
    <t>Витрина неохлаждаемая Veneto VS-0,95 нержавейка</t>
  </si>
  <si>
    <t>4.331.130-11</t>
  </si>
  <si>
    <t>Витрина неохлаждаемая Veneto VS-1,3 крашенная</t>
  </si>
  <si>
    <t>1305*740*1265</t>
  </si>
  <si>
    <t>4.331.130-13</t>
  </si>
  <si>
    <t>Витрина неохлаждаемая Veneto VS-1,3 нержавейка</t>
  </si>
  <si>
    <t>4.331.130</t>
  </si>
  <si>
    <t>Прилавок неохлаждаемый Veneto, крашенный</t>
  </si>
  <si>
    <t>4.331.130-01</t>
  </si>
  <si>
    <t>Прилавок неохлаждаемый Veneto, нержавейка</t>
  </si>
  <si>
    <t>Витрины серии Бордо</t>
  </si>
  <si>
    <t>4.322.160-101</t>
  </si>
  <si>
    <t>Витрина холодильная Бордо ВХС-0,937</t>
  </si>
  <si>
    <t>985*935*1530</t>
  </si>
  <si>
    <t>4.322.160-100</t>
  </si>
  <si>
    <t>Витрина холодильная Бордо ВХС-1,25</t>
  </si>
  <si>
    <t>1295*935*1530</t>
  </si>
  <si>
    <t>4.322.161-101</t>
  </si>
  <si>
    <t>Витрина холодильная Бордо ВХСо-0,937</t>
  </si>
  <si>
    <t xml:space="preserve"> +1…+10</t>
  </si>
  <si>
    <t>4.322.161-100</t>
  </si>
  <si>
    <t>Витрина холодильная Бордо ВХСо-1,25</t>
  </si>
  <si>
    <t xml:space="preserve">Код изделия </t>
  </si>
  <si>
    <t>Наименование изделий</t>
  </si>
  <si>
    <r>
      <rPr>
        <b/>
        <sz val="10"/>
        <color theme="1"/>
        <rFont val="Arial"/>
      </rPr>
      <t>Площадь охлаждения, м</t>
    </r>
    <r>
      <rPr>
        <b/>
        <sz val="10"/>
        <color theme="1"/>
        <rFont val="Calibri"/>
      </rPr>
      <t>²</t>
    </r>
  </si>
  <si>
    <t>Количество полок</t>
  </si>
  <si>
    <t>Витрины серии Нова</t>
  </si>
  <si>
    <t>4.324.007</t>
  </si>
  <si>
    <t>Витрина холодильная Нова ВХСп-0,5/1,46</t>
  </si>
  <si>
    <t xml:space="preserve"> +2…+10</t>
  </si>
  <si>
    <t>500*610*1460</t>
  </si>
  <si>
    <t>4.324.008</t>
  </si>
  <si>
    <t>Витрина холодильная Нова ВХСп-0,5/1,75</t>
  </si>
  <si>
    <t>500*650*1750</t>
  </si>
  <si>
    <t>Витрины серии Флоренция</t>
  </si>
  <si>
    <t>4.324.060-300</t>
  </si>
  <si>
    <t>Витрина холодильная Флоренция ВХСп-0,6</t>
  </si>
  <si>
    <t>591*697*2070</t>
  </si>
  <si>
    <t>4.324.061-300</t>
  </si>
  <si>
    <t xml:space="preserve">Витрина холодильная Флоренция ВХСп-0,8 </t>
  </si>
  <si>
    <t>791*697*2070</t>
  </si>
  <si>
    <t>4.324.062-300</t>
  </si>
  <si>
    <t xml:space="preserve">Витрина холодильная Флоренция ВХСп-1,0 </t>
  </si>
  <si>
    <t>991*697*2070</t>
  </si>
  <si>
    <t>4.324.063-300</t>
  </si>
  <si>
    <t xml:space="preserve">Витрина холодильная Флоренция ВХСп-1,2 </t>
  </si>
  <si>
    <t>1191*697*2070</t>
  </si>
  <si>
    <t>4.324.064-300</t>
  </si>
  <si>
    <t>Витрина холодильная Флоренция ВХСп-1,6</t>
  </si>
  <si>
    <t>1591*697*2070</t>
  </si>
  <si>
    <t>4.324.065-300</t>
  </si>
  <si>
    <t xml:space="preserve">Витрина холодильная Флоренция ВХСп-1,9 </t>
  </si>
  <si>
    <t>1906*697*2070</t>
  </si>
  <si>
    <t>4.324.216</t>
  </si>
  <si>
    <t>Витрина холодильная Флоренция Micra ВХСп-0,6</t>
  </si>
  <si>
    <t xml:space="preserve"> +1…+7</t>
  </si>
  <si>
    <t>570*620*804</t>
  </si>
  <si>
    <t>4.324.215</t>
  </si>
  <si>
    <t>Витрина холодильная Флоренция Mini ВХСп-0,6</t>
  </si>
  <si>
    <t>640*775*1500</t>
  </si>
  <si>
    <t>Витрины серии Флоренция Cube</t>
  </si>
  <si>
    <t>4.324.060-310</t>
  </si>
  <si>
    <t>Витрина холодильная Флоренция Cube ВХСп-0,6</t>
  </si>
  <si>
    <t>591*670*2070</t>
  </si>
  <si>
    <t>4.324.061-310</t>
  </si>
  <si>
    <t>Витрина холодильная Флоренция Cube ВХСп-0,8</t>
  </si>
  <si>
    <t>791*670*2070</t>
  </si>
  <si>
    <t>4.324.062-310</t>
  </si>
  <si>
    <t>Витрина холодильная Флоренция Cube ВХСп-1,0</t>
  </si>
  <si>
    <t>991*670*2070</t>
  </si>
  <si>
    <t>4.324.063-310</t>
  </si>
  <si>
    <t>Витрина холодильная Флоренция Cube ВХСп-1,2</t>
  </si>
  <si>
    <t>1191*670*2070</t>
  </si>
  <si>
    <t>4.324.064-310</t>
  </si>
  <si>
    <t>Витрина холодильная Флоренция Cube ВХСп-1,6</t>
  </si>
  <si>
    <t>1591*670*2070</t>
  </si>
  <si>
    <t>4.324.065-310</t>
  </si>
  <si>
    <t>Витрина холодильная Флоренция Cube ВХСп-1,9</t>
  </si>
  <si>
    <t>1906*670*2070</t>
  </si>
  <si>
    <t>Витрины серии Купец new</t>
  </si>
  <si>
    <t>Витрина открытая со шторкой</t>
  </si>
  <si>
    <t>4.324.180-300</t>
  </si>
  <si>
    <t>Витрина холодильная Купец ВХСп-1,25 new</t>
  </si>
  <si>
    <t>боковины стеклопакет</t>
  </si>
  <si>
    <t>1330*820*2100</t>
  </si>
  <si>
    <t>4.324.180-310</t>
  </si>
  <si>
    <t>боковины зеркало</t>
  </si>
  <si>
    <t>6.350.180-300</t>
  </si>
  <si>
    <t>1250*820*2100</t>
  </si>
  <si>
    <t>4.324.180-301</t>
  </si>
  <si>
    <t>Витрина холодильная Купец ВХСп-1,875 new</t>
  </si>
  <si>
    <t>1955*820*2100</t>
  </si>
  <si>
    <t>4.324.180-311</t>
  </si>
  <si>
    <t>6.350.180-301</t>
  </si>
  <si>
    <t>1875*820*2100</t>
  </si>
  <si>
    <t>4.324.180-302</t>
  </si>
  <si>
    <t>Витрина холодильная Купец ВХСп-2,5 new</t>
  </si>
  <si>
    <t>2585*820*2100</t>
  </si>
  <si>
    <t>4.324.180-312</t>
  </si>
  <si>
    <t>2500*820*2100</t>
  </si>
  <si>
    <t>Витрина закрытая со одинарным стеклом</t>
  </si>
  <si>
    <t>4.324.181-300</t>
  </si>
  <si>
    <t>Витрина холодильная Купец ВХСп-1,25 new с дверями стекло</t>
  </si>
  <si>
    <t xml:space="preserve"> -1…+5</t>
  </si>
  <si>
    <t>4.324.181-320</t>
  </si>
  <si>
    <t>6.350.181-300</t>
  </si>
  <si>
    <t>4.324.181-301</t>
  </si>
  <si>
    <t>Витрина холодильная Купец ВХСп-1,875 new с дверями стекло</t>
  </si>
  <si>
    <t>4.324.181-321</t>
  </si>
  <si>
    <t>6.350.181-301</t>
  </si>
  <si>
    <t>4.324.181-302</t>
  </si>
  <si>
    <t>Витрина холодильная Купец ВХСп-2,5 new с дверями стекло</t>
  </si>
  <si>
    <t>4.324.181-322</t>
  </si>
  <si>
    <t>Витрина закрытая со стеклопакетом</t>
  </si>
  <si>
    <t>4.324.181-340</t>
  </si>
  <si>
    <t>Витрина холодильная Купец ВХСп-1,25 new с дверями стеклопакет</t>
  </si>
  <si>
    <t>1330*850*2100</t>
  </si>
  <si>
    <t>4.324.181-360</t>
  </si>
  <si>
    <t>6.350.181-340</t>
  </si>
  <si>
    <t>1250*850*2100</t>
  </si>
  <si>
    <t>4.324.181-341</t>
  </si>
  <si>
    <t>Витрина холодильная Купец ВХСп-1,875 new с дверями стеклопакет</t>
  </si>
  <si>
    <t>1955*850*2100</t>
  </si>
  <si>
    <t>4.324.181-361</t>
  </si>
  <si>
    <t>6.350.181-341</t>
  </si>
  <si>
    <t>1875*850*2100</t>
  </si>
  <si>
    <t>4.324.181-342</t>
  </si>
  <si>
    <t>Витрина холодильная Купец ВХСп-2,5 new с дверями стеклопакет</t>
  </si>
  <si>
    <t>2585*850*2100</t>
  </si>
  <si>
    <t>4.324.181-362</t>
  </si>
  <si>
    <t>2500*850*2100</t>
  </si>
  <si>
    <t>Комплектующие к Купец new</t>
  </si>
  <si>
    <t>5.222.524</t>
  </si>
  <si>
    <t>Боковина Купец глухая левая</t>
  </si>
  <si>
    <t>с установкой на горку</t>
  </si>
  <si>
    <t>5.222.524-01</t>
  </si>
  <si>
    <t>Боковина Купец глухая правая</t>
  </si>
  <si>
    <t>5.222.512</t>
  </si>
  <si>
    <t>Боковина Купец стеклопакет левая</t>
  </si>
  <si>
    <t>5.222.512-01</t>
  </si>
  <si>
    <t>Боковина Купец стеклопакет правая</t>
  </si>
  <si>
    <t>5.222.522</t>
  </si>
  <si>
    <t>Боковина Купец с зеркалом левая</t>
  </si>
  <si>
    <t>5.222.522-01</t>
  </si>
  <si>
    <t>Боковина Купец с зеркалом правая</t>
  </si>
  <si>
    <t>5.222.512-06</t>
  </si>
  <si>
    <t>Боковина Купец СП левая для Купец Двери СП</t>
  </si>
  <si>
    <t>5.222.512-07</t>
  </si>
  <si>
    <t>Боковина Купец СП правая для Купец Двери СП</t>
  </si>
  <si>
    <t>5.222.524-02</t>
  </si>
  <si>
    <t>Боковина Купец глухая левая с упаковкой</t>
  </si>
  <si>
    <t>5.222.524-03</t>
  </si>
  <si>
    <t>Боковина Купец глухая правая с упаковкой</t>
  </si>
  <si>
    <t>5.222.512-08</t>
  </si>
  <si>
    <t>Боковина Купец стеклопакет левая с упаковкой</t>
  </si>
  <si>
    <t>5.222.512-09</t>
  </si>
  <si>
    <t>Боковина Купец стеклопакет правая с упаковкой</t>
  </si>
  <si>
    <t>5.222.522-02</t>
  </si>
  <si>
    <t>Боковина Купец с зеркалом левая с упаковкой</t>
  </si>
  <si>
    <t>5.222.522-03</t>
  </si>
  <si>
    <t>Боковина Купец с зеркалом правая с упаковкой</t>
  </si>
  <si>
    <t>5.222.512-10</t>
  </si>
  <si>
    <t>Боковина Купец СП левая для Купец Двери СП с упаковкой</t>
  </si>
  <si>
    <t>5.222.512-11</t>
  </si>
  <si>
    <t>Боковина Купец СП правая для Купец Двери СП с упаковкой</t>
  </si>
  <si>
    <t>5.680.027</t>
  </si>
  <si>
    <t>Соединительный комплект Купец new</t>
  </si>
  <si>
    <t>5.550.063</t>
  </si>
  <si>
    <t>Зеркало и кронштейны для Купец-1,25 new</t>
  </si>
  <si>
    <t>5.550.063-01</t>
  </si>
  <si>
    <t>Зеркало и кронштейны для Купец-1,875 new</t>
  </si>
  <si>
    <t>5.240.100</t>
  </si>
  <si>
    <t>Комплект дверей для Купец ВХСп-1,25 new</t>
  </si>
  <si>
    <t>5.240.100-01</t>
  </si>
  <si>
    <t>Комплект дверей для Купец ВХСп-1,875 new</t>
  </si>
  <si>
    <t>Делитель межсекционный Купец new с двумя зеркалами</t>
  </si>
  <si>
    <t>5.222.525</t>
  </si>
  <si>
    <t>Делитель межсекционный Купец new стеклопакет</t>
  </si>
  <si>
    <t>4.970.748</t>
  </si>
  <si>
    <t>Усиленная упаковка (полная обрешетка) 1,25</t>
  </si>
  <si>
    <t>4.970.748-01</t>
  </si>
  <si>
    <t>Усиленная упаковка (полная обрешетка) 1,875</t>
  </si>
  <si>
    <t>5.245.005-К</t>
  </si>
  <si>
    <t>Комплект щитков ВХСп-1,25 Нова; ВХСп-1,25 Купец (красный)</t>
  </si>
  <si>
    <t>5.245.005</t>
  </si>
  <si>
    <t>Комплект щитков ВХСп-1,25 Нова; ВХСп-1,25 Купец (синий)</t>
  </si>
  <si>
    <t>5.245.005-Ц</t>
  </si>
  <si>
    <t>Комплект щитков ВХСп-1,25 Нова; ВХСп-1,25 Купец (спец. цвет)</t>
  </si>
  <si>
    <t>5.245.005-01-К</t>
  </si>
  <si>
    <t>Комплект щитков ВХСп-2,5п Купец (красный)</t>
  </si>
  <si>
    <t>5.245.005-01</t>
  </si>
  <si>
    <t>Комплект щитков ВХСп-2,5п Купец (синий)</t>
  </si>
  <si>
    <t>5.245.005-01-Ц</t>
  </si>
  <si>
    <t>Комплект щитков ВХСп-2,5п Купец (спец. цвет)</t>
  </si>
  <si>
    <t>5.245.005-02-К</t>
  </si>
  <si>
    <t>Комплект щитков ВХСп-3,75п Купец (красный)</t>
  </si>
  <si>
    <t>5.245.005-02</t>
  </si>
  <si>
    <t>Комплект щитков ВХСп-3,75п Купец (синий)</t>
  </si>
  <si>
    <t>5.245.005-02-Ц</t>
  </si>
  <si>
    <t>Комплект щитков ВХСп-3,75п Купец (спец. цвет)</t>
  </si>
  <si>
    <t>5.245.005-03-К</t>
  </si>
  <si>
    <t>Комплект щитков ВХСп-1,875 Нова; ВХСп-1,875 Купец (красный)</t>
  </si>
  <si>
    <t>5.245.005-03</t>
  </si>
  <si>
    <t>Комплект щитков ВХСп-1,875 Нова; ВХСп-1,875 Купец (синий)</t>
  </si>
  <si>
    <t>5.245.005-03-Ц</t>
  </si>
  <si>
    <t>Комплект щитков ВХСп-1,875 Нова; ВХСп-1,875 Купец (спец. цвет)</t>
  </si>
  <si>
    <t>Витрины серии Варшава mini</t>
  </si>
  <si>
    <t>4.324.211-200</t>
  </si>
  <si>
    <t>Варшава mini ВХСп-1,25 (встройка)</t>
  </si>
  <si>
    <t>1315*820*1615</t>
  </si>
  <si>
    <t>4.324.211-201</t>
  </si>
  <si>
    <t>Варшава mini ВХСп-1,875 (встройка)</t>
  </si>
  <si>
    <t>1940*820*1615</t>
  </si>
  <si>
    <t>4.324.211-202</t>
  </si>
  <si>
    <t>Варшава mini ВХСп-2,5 (встройка)</t>
  </si>
  <si>
    <t>2565*820*1615</t>
  </si>
  <si>
    <t>Цена с НДС 20%, руб.</t>
  </si>
  <si>
    <t>4.330.061-15</t>
  </si>
  <si>
    <t>Прилавок холодильный среднетемпературный ПХС-1,0/0,85 (мясной, встроенное холодоснабжение)</t>
  </si>
  <si>
    <t>4.330.061-15-Ц</t>
  </si>
  <si>
    <t>Прилавок холодильный среднетемпературный ПХС-1,0/0,85 (мясной, встроенное холодоснабжение) цветной</t>
  </si>
  <si>
    <t>4.330.061-14</t>
  </si>
  <si>
    <t>Прилавок холодильный среднетемпературный ПХС-1,0/0,85 (мясной, встроенное холодоснабжение с креплением для перекладины)</t>
  </si>
  <si>
    <t>4.330.061-14-Ц</t>
  </si>
  <si>
    <t>Прилавок холодильный среднетемпературный ПХС-1,0/0,85 (мясной, встроенное холодоснабжение с креплением для перекладины) цветной</t>
  </si>
  <si>
    <t>4.330.061-05</t>
  </si>
  <si>
    <t>Прилавок холодильный среднетемпературный ПХС-1,25/0,85 (мясной, встроенное холодоснабжение)</t>
  </si>
  <si>
    <t>4.330.061-05-Ц</t>
  </si>
  <si>
    <t>4.330.061-34</t>
  </si>
  <si>
    <t>Прилавок холодильный среднетемпературный ПХС-1,25/0,85 (мясной, встроенное холодоснабжение со стеклянным бортом)</t>
  </si>
  <si>
    <t>4.330.061-03</t>
  </si>
  <si>
    <t>Прилавок холодильный среднетемпературный ПХС-1,25/0,85 (мясной, встроенное холодоснабжение с креплением для перекладины)</t>
  </si>
  <si>
    <t>4.330.061-03-Ц</t>
  </si>
  <si>
    <t>Прилавок холодильный среднетемпературный ПХС-1,25/0,85 (мясной, встроенное холодоснабжение с креплением для перекладины) цветной</t>
  </si>
  <si>
    <t>4.330.061-31</t>
  </si>
  <si>
    <t>Прилавок холодильный среднетемпературный ПХС-1,25/0,85 (мясной, встроенное холодоснабжение с креплением для перекладины со стеклянным бортом)</t>
  </si>
  <si>
    <t>4.330.061-04</t>
  </si>
  <si>
    <t>Прилавок холодильный среднетемпературный ПХС-1,55/0,85 (мясной, встроенное холодоснабжение)</t>
  </si>
  <si>
    <t>4.330.061-04-Ц</t>
  </si>
  <si>
    <t>Прилавок холодильный среднетемпературный ПХС-1,55/0,85 (мясной, встроенное холодоснабжение) цветной</t>
  </si>
  <si>
    <t>4.330.061-33</t>
  </si>
  <si>
    <t>Прилавок холодильный среднетемпературный ПХС-1,55/0,85 (мясной, встроенное холодоснабжение со стеклянным бортом)</t>
  </si>
  <si>
    <t>4.330.061-02</t>
  </si>
  <si>
    <t>Прилавок холодильный среднетемпературный ПХС-1,55/0,85 (мясной, встроенное холодоснабжение с креплением для перекладины)</t>
  </si>
  <si>
    <t>4.330.061-02-Ц</t>
  </si>
  <si>
    <t>Прилавок холодильный среднетемпературный ПХС-1,55/0,85 (мясной, встроенное холодоснабжение с креплением для перекладины) цветной</t>
  </si>
  <si>
    <t>4.330.061-30</t>
  </si>
  <si>
    <t>Прилавок холодильный среднетемпературный ПХС-1,55/0,85 (мясной, встроенное холодоснабжение с креплением для перекладины со стеклянным бортом)</t>
  </si>
  <si>
    <t>695133.008-04</t>
  </si>
  <si>
    <t>Прилавок холодильный среднетемпературный ПХС-УН (мясной, встроенное холодоснабжение)</t>
  </si>
  <si>
    <t>695133.008-04 Ц</t>
  </si>
  <si>
    <t>Прилавок холодильный среднетемпературный ПХС-УН (мясной, встроенное холодоснабжение) цветной</t>
  </si>
  <si>
    <t>695133.008-05</t>
  </si>
  <si>
    <t>Прилавок холодильный среднетемпературный ПХС-УН (мясной, встроенное холодоснабжение с креплением для перекладины)</t>
  </si>
  <si>
    <t>695133.008-05 Ц</t>
  </si>
  <si>
    <t>Прилавок холодильный среднетемпературный ПХС-УН (мясной, встроенное холодоснабжение с креплением для перекладины)  цветной</t>
  </si>
  <si>
    <t>Прилавок холодильный среднетемпературный ПХС (мясной, под выносное холодоснабжение)</t>
  </si>
  <si>
    <t xml:space="preserve">Температура охлаждаемой поверности стола:                         +0˚С/-2˚С </t>
  </si>
  <si>
    <t>при +25˚С и влажности 60%</t>
  </si>
  <si>
    <t xml:space="preserve">Стандартная комплектация:      </t>
  </si>
  <si>
    <t>Столешница из нержавеющей стали AISI 304-2В</t>
  </si>
  <si>
    <t>Дополнительный стол для кассового аппарата из нержавеющей         стали AISI 304-2В</t>
  </si>
  <si>
    <t>Ящик с креплением для навесного замка</t>
  </si>
  <si>
    <t>Деревянная упаковка</t>
  </si>
  <si>
    <t>комплект ТРВ, вентиль                                                             соленоидный Honeywell</t>
  </si>
  <si>
    <t>труба-перекладина из нержавеющей стали AISI 304-2В</t>
  </si>
  <si>
    <t>крючок на трубу-перекладину из нержавеющей стали AISI 304-2В</t>
  </si>
  <si>
    <t>Цены указаны в рублях с учётом НДС</t>
  </si>
  <si>
    <t>4.330.061-19</t>
  </si>
  <si>
    <t>Прилавок холодильный среднетемпературный ПХС-1,0/0,85 (мясной, под выносное холодоснабжение)</t>
  </si>
  <si>
    <t>4.330.061-18</t>
  </si>
  <si>
    <t>Прилавок холодильный среднетемпературный ПХС-1,0/0,85 (мясной, под выносное холодоснабжение с креплением для перекладины)</t>
  </si>
  <si>
    <t>4.330.061-13</t>
  </si>
  <si>
    <t>Прилавок холодильный среднетемпературный ПХС-1,25/0,85 (мясной, под выносное холодоснабжение)</t>
  </si>
  <si>
    <t>4.330.061-11</t>
  </si>
  <si>
    <t>Прилавок холодильный среднетемпературный ПХС-1,25/0,85 (мясной, под выносное холодоснабжение с креплением для перекладины)</t>
  </si>
  <si>
    <t>4.330.061-12</t>
  </si>
  <si>
    <t>Прилавок холодильный среднетемпературный ПХС-1,55/0,85 (мясной, под выносное холодоснабжение)</t>
  </si>
  <si>
    <t>4.330.061-10</t>
  </si>
  <si>
    <t>Прилавок холодильный среднетемпературный ПХС-1,55/0,85 (мясной, под выносное холодоснабжение с креплением для перекладины)</t>
  </si>
  <si>
    <t>4.330.061-36</t>
  </si>
  <si>
    <t>Прилавок холодильный среднетемпературный ПХС-1,55/0,85 (мясной, под выносное холодоснабжение с креплением для перекладины со стеклянным бортом)</t>
  </si>
  <si>
    <t>Прилавок холодильный среднетемпературный ПХС-УН (мясной, под выносное холодоснабжение)</t>
  </si>
  <si>
    <t>комплект ТРВ, вентиль соленоидный Honeywell</t>
  </si>
  <si>
    <t>695133.008-02</t>
  </si>
  <si>
    <t>695133.008-03</t>
  </si>
  <si>
    <t>Прилавок холодильный среднетемпературный ПХС-УН (мясной, под выносное холодоснабжение с креплением для перекладины)</t>
  </si>
  <si>
    <t>Дополнительные опции Прилавок холодильный среднетемпературный ПХС мясной</t>
  </si>
  <si>
    <t>5.021.003-02</t>
  </si>
  <si>
    <t>комплект ТРВ, вентиль соленоидный для прилавка холодильного среднетемпературного ПХС (под выносное холодоснабжение)</t>
  </si>
  <si>
    <t>применяется для ПХС (мясной), ПХС ("рыба-на-льду")</t>
  </si>
  <si>
    <t>301319.007-08</t>
  </si>
  <si>
    <t>труба-перекладина для прилавка холодильного среднетемпературного ПХС-1,0/0,85 (мясной)</t>
  </si>
  <si>
    <t>применяется для ПХС (мясной), ПН неохлаждаемый</t>
  </si>
  <si>
    <t>301319.007-07</t>
  </si>
  <si>
    <t>труба-перекладина для прилавка холодильного среднетемпературного ПХС-1,25/0,85 (мясной)</t>
  </si>
  <si>
    <t>301319.007-06</t>
  </si>
  <si>
    <t>труба-перекладина для прилавка холодильного среднетемпературного ПХС-1,55/0,85 (мясной)</t>
  </si>
  <si>
    <t>301319.007-09</t>
  </si>
  <si>
    <t>труба-перекладина для прилавка холодильного среднетемпературного ПХС-УН (мясной)</t>
  </si>
  <si>
    <t>применяется для ПХС-УН (мясной), ПН-УН неохлаждаемый</t>
  </si>
  <si>
    <t>7.604.116</t>
  </si>
  <si>
    <t>крючок на трубу-перекладину прилавка холодильного среднетемпературного ПХС (мясной) (1шт.)</t>
  </si>
  <si>
    <t>4.330.070-02</t>
  </si>
  <si>
    <t>Прилавок холодильный среднетемпературный ПХС-1,55/0,85 ("рыба-на-льду", встроенное холодоснабжение)</t>
  </si>
  <si>
    <t>4.330.070-07</t>
  </si>
  <si>
    <t>Прилавок холодильный среднетемпературный ПХС-1,25/1,1 ("рыба-на-льду", встроенное холодоснабжение)</t>
  </si>
  <si>
    <t>4.330.070-06</t>
  </si>
  <si>
    <t>Прилавок холодильный среднетемпературный ПХС- 1.25/0,85 ("рыба на льду" , встроенное холодоснабжение)</t>
  </si>
  <si>
    <t>4.330.070-03</t>
  </si>
  <si>
    <t>Прилавок холодильный среднетемпературный ПХС-1,55/1,1 ("рыба-на-льду", встроенное холодоснабжение)</t>
  </si>
  <si>
    <t>Прилавок холодильный среднетемпературный ПХС ("рыба-на-льду", под выносное холодоснабжение)</t>
  </si>
  <si>
    <t xml:space="preserve">Температура охлаждаемой поверности стола:                          +0˚С/-2˚С </t>
  </si>
  <si>
    <t>Корпус и охлаждаемый рабочий стол из нержавеющей стали</t>
  </si>
  <si>
    <t xml:space="preserve">Поддоны </t>
  </si>
  <si>
    <t>4.330.070</t>
  </si>
  <si>
    <t>Прилавок холодильный среднетемпературный ПХС-1,55/0,85 ("рыба-на-льду, под выносное холодоснабжение)</t>
  </si>
  <si>
    <t>4.330.070-01</t>
  </si>
  <si>
    <t>Прилавок холодильный среднетемпературный ПХС-1,55/1,1 ("рыба-на-льду, под выносное холодоснабжение)</t>
  </si>
  <si>
    <t>Дополнительные опции Прилавок холодильный среднетемпературный ПХС "рыба-на-льду"</t>
  </si>
  <si>
    <t>695413.002-01</t>
  </si>
  <si>
    <t>Форма для изготовления ледяных бортиков для прилавка "рыба на льду" 1000х100х90мм</t>
  </si>
  <si>
    <t>применяется для ПХС ("рыба-на-льду")  встроенное и выносное холодоснабжение</t>
  </si>
  <si>
    <t>глубина ванны</t>
  </si>
  <si>
    <t>695122.006</t>
  </si>
  <si>
    <t>Ванна встраиваемая ВВХС -1,153/0,7 (3 GN 1/1, встроенное холодоснабжение, агрегат в кожухе)</t>
  </si>
  <si>
    <t>695122.006-01</t>
  </si>
  <si>
    <t>Ванна встраиваемая ВВХС -1,48/0,7 (4 GN 1/1, встроенное холодоснабжение, агрегат в кожухе)</t>
  </si>
  <si>
    <t>* Примечание: гастроемкости в комплект не входят</t>
  </si>
  <si>
    <t>Дополнительные опции Ванна встраиваемая ВВХС (встроенное холодоснабжение, агрегат в кожухе)</t>
  </si>
  <si>
    <t>695426.005</t>
  </si>
  <si>
    <t>Комплект деталей крепления полки ванны ВВХС-1,153/0,7 (светильник со светодиодными лампами, О-образные опоры, без стекла)*</t>
  </si>
  <si>
    <t>695426.005-01</t>
  </si>
  <si>
    <t>Комплект деталей крепления полки ванны ВВХС-1,48/0,7 (светильник со светодиодными лампами, О-образные опоры, без стекла)*</t>
  </si>
  <si>
    <t>* Примечание: Полка из закаленного стекла заказывается отдельно</t>
  </si>
  <si>
    <t>695133.002-01</t>
  </si>
  <si>
    <t>Ванна встраиваемая для мармита парового ВВМП-1,153/0,7 (для 3-х гастроемкостей GN1/1)</t>
  </si>
  <si>
    <t>695133.002</t>
  </si>
  <si>
    <t>Ванна встраиваемая  для мармита парового ВВМП-1,48/0,7 (4*GN1/1)</t>
  </si>
  <si>
    <t>Дополнительные опции Ванна встраиваемая ВВМП для мармита парового</t>
  </si>
  <si>
    <t>695426.004-01</t>
  </si>
  <si>
    <t>Комплект деталей крепления полки 1,0/0,62 (светильник с галогенными лампами , О-образные опоры , без стекла)</t>
  </si>
  <si>
    <t>695426.004</t>
  </si>
  <si>
    <t>Комплект деталей крепления полки 1,33/0,62 (светильник с галогенными лампами,О-образные опоры,без стекла)*</t>
  </si>
  <si>
    <t>4.330.059-К</t>
  </si>
  <si>
    <t>Кассовый бокс КБ-1,5-1Н одинарный накопитель (красный)</t>
  </si>
  <si>
    <t>4.330.059</t>
  </si>
  <si>
    <t>Кассовый бокс КБ-1,5-1Н одинарный накопитель (синий)</t>
  </si>
  <si>
    <t>4.330.059-Ц</t>
  </si>
  <si>
    <t>Кассовый бокс КБ-1,5-1Н одинарный накопитель (Ц)</t>
  </si>
  <si>
    <t>4.330.059-01К</t>
  </si>
  <si>
    <t>Кассовый бокс КБ-1,5-1Н одинарный накопитель (красный) (в разобранном виде)</t>
  </si>
  <si>
    <t>4.330.059-01</t>
  </si>
  <si>
    <t>Кассовый бокс КБ-1,5-1Н одинарный накопитель (синий) (в разобранном виде)</t>
  </si>
  <si>
    <t>4.330.059-01Ц</t>
  </si>
  <si>
    <t>Кассовый бокс КБ-1,5-1Н одинарный накопитель (Ц) (в разобранном виде)</t>
  </si>
  <si>
    <t>Кассовый бокс КБ-1,9-2Н двойной накопитель</t>
  </si>
  <si>
    <t>Цельнометаллический накопитель из нержавеющей стали</t>
  </si>
  <si>
    <t>Защитно-декоративное покрытие тумб и передней панели эпоксидно-полиэфирной краской</t>
  </si>
  <si>
    <t>Цены указаны в рублях с учетом НДС</t>
  </si>
  <si>
    <t>4.330.060-К</t>
  </si>
  <si>
    <t>Кассовый бокс КБ-1,9-2Н двойной накопитель (красный)</t>
  </si>
  <si>
    <t>4.330.060</t>
  </si>
  <si>
    <t>Кассовый бокс КБ-1,9-2Н двойной накопитель (синий)</t>
  </si>
  <si>
    <t>4.330.060-Ц</t>
  </si>
  <si>
    <t>Кассовый бокс КБ-1,9-2Н двойной накопитель (Ц)</t>
  </si>
  <si>
    <t>4.330.060-01К</t>
  </si>
  <si>
    <t>Кассовый бокс КБ-1,9-2Н двойной накопитель (красный)(в разобранном виде)</t>
  </si>
  <si>
    <t>4.330.060-01</t>
  </si>
  <si>
    <t>Кассовый бокс КБ-1,9-2Н двойной накопитель (синий)(в разобранном виде)</t>
  </si>
  <si>
    <t>4.330.060-01Ц</t>
  </si>
  <si>
    <t>Кассовый бокс КБ-1,9-2Н двойной накопитель (Ц)(в разобранном виде)</t>
  </si>
  <si>
    <t>Дополнительные опции Кассовые боксы</t>
  </si>
  <si>
    <t>Защита сканера</t>
  </si>
  <si>
    <t xml:space="preserve">Защита сканера изготавливается из прочного прозрачного органического стекла t=6 мм. </t>
  </si>
  <si>
    <t>Изделия предназначены для установки на кассовые боксы         КБ-1,5-1Н и КБ-1,9-2Н</t>
  </si>
  <si>
    <t>Верхняя часть защиты сканера выполнена таким образом, что её можно использовать как лоток для сдачи.</t>
  </si>
  <si>
    <t>длина (L)</t>
  </si>
  <si>
    <t>694514.001</t>
  </si>
  <si>
    <t>Защита сканера 300</t>
  </si>
  <si>
    <t>694514.001-01</t>
  </si>
  <si>
    <t>Защита сканера 400</t>
  </si>
  <si>
    <t>* Примечание: установка и крепление защиты сканера на кассовый бокс производится согласно инструкции по сборке с помощью шаблона для разметки отверстий, который поставляется вместе с защитой сканера.</t>
  </si>
  <si>
    <t xml:space="preserve">Кронштейн "Дерево" Касса без принтера </t>
  </si>
  <si>
    <t>Предназначен для  крепления  двух мониторов и состоит из стойки высотой 433 мм и двух кронштейнов с длинами плеч 75 мм. Тип крепления мониторов — стандарт VESA 75/100.</t>
  </si>
  <si>
    <t xml:space="preserve">Кронштейны имеют возможность поворота вокруг оси стойки на 360º. Кроме того пластины крепления мониторов имеют возможность поворота в горизонтальной плоскости на 200º и  в вертикальной  плоскости - на 60º.
Возможна переустановка кронштейнов по вертикали в пределах верхней сборной части стойки.
</t>
  </si>
  <si>
    <t>301421.032</t>
  </si>
  <si>
    <t xml:space="preserve">Кронштейн "Дерево " Касса без принтера </t>
  </si>
  <si>
    <t>301421.053</t>
  </si>
  <si>
    <t>Кронштейн "Дерево МФК 295"</t>
  </si>
  <si>
    <t>Кронштейн "Дерево" Касса</t>
  </si>
  <si>
    <t>предназначен для  крепления  двух мониторов и установки принтера. Состоит из стойки высотой 433 мм, двух кронштейнов с длинами плеч 75 мм для крепления мониторов и кронштейна с длиной плеча 125 мм для установки принтера.                              Тип крепления мониторов — стандарт VESA 75/100. Установка принтера — крепление UPH (UNIVERSAL PRINTER HOLDER) – универсальное крепление для принтеров.</t>
  </si>
  <si>
    <t xml:space="preserve">Кронштейны имеют возможность поворота вокруг оси стойки на 360º. Кроме того пластины крепления мониторов имеют возможность поворота в горизонтальной плоскости на 200º и  в вертикальной  плоскости - на 60º. Платформа принтера снабжена выдвижной боковой стенкой для установки ее по ширине принтера.
Возможна переустановка кронштейнов по вертикали в пределах верхней сборной части стойки.
</t>
  </si>
  <si>
    <t>301421.029</t>
  </si>
  <si>
    <t>Кронщтейн "Дерево" Касса</t>
  </si>
  <si>
    <t>Кронштейн "Дерево" Витрина</t>
  </si>
  <si>
    <t>предназначен для  крепления  двух мониторов и установки принтера. Состоит из стойки высотой 295 мм, двух кронштейнов с длинами плеч 125 мм (верхний) и 200 мм (нижний) для крепления мониторов и кронштейна с длиной плеча 200 мм для установки принтера.</t>
  </si>
  <si>
    <t xml:space="preserve">Кронштейны имеют возможность поворота вокруг оси стойки на 360º. Кроме того пластины крепления мониторов имеют возможность поворота в горизонтальной плоскости на 200º и  в вертикальной  плоскости - на 60º.Платформа принтера снабжена выдвижной боковой стенкой для установки ее по ширине принтера а также держателем сканера.
Возможна переустановка кронштейнов по вертикали в пределах верхней сборной части стойки.
</t>
  </si>
  <si>
    <t>301421.031</t>
  </si>
  <si>
    <t>4.331.050-10-КМ</t>
  </si>
  <si>
    <t>Прилавок П2629 Таир расчетно-кассовый неохлаждаемый (красный)</t>
  </si>
  <si>
    <t>4.331.050-10</t>
  </si>
  <si>
    <t>Прилавок П2629 Таир расчетно-кассовый неохлаждаемый (синий)</t>
  </si>
  <si>
    <t>4.331.050-10-Ц</t>
  </si>
  <si>
    <t>Прилавок П2629 Таир расчетно-кассовый неохлаждаемый (Ц)</t>
  </si>
  <si>
    <t>4.331.050-10.01</t>
  </si>
  <si>
    <t>Прилавок П2629 Таир расчетно-кассовый неохлаждаемый (без щитка)</t>
  </si>
  <si>
    <t>4.331.050-13</t>
  </si>
  <si>
    <t xml:space="preserve">Прилавок П2629 Таир УВ расчетно-кассовый неохлаждаемый </t>
  </si>
  <si>
    <t>4.331.050-18-К</t>
  </si>
  <si>
    <t>Прилавок П2629 Таир 1250  расчетно-кассовый неохлаждаемый (красный)</t>
  </si>
  <si>
    <t>4.331.050-14</t>
  </si>
  <si>
    <t xml:space="preserve">Прилавок П2629 Таир УН расчетно-кассовый неохлаждаемый </t>
  </si>
  <si>
    <t>Прилавок П2629 Илеть расчетно-кассовый неохлаждаемый</t>
  </si>
  <si>
    <t>Столешница из нержавеющей стали</t>
  </si>
  <si>
    <t>Защитно-декоративное покрытие  эпоксидно-полиэфирной краской</t>
  </si>
  <si>
    <t>4.331.050-08-К</t>
  </si>
  <si>
    <t>Прилавок П2629 Илеть расчетно-кассовый неохлаждаемый (красный)</t>
  </si>
  <si>
    <t>4.331.050-08</t>
  </si>
  <si>
    <t>Прилавок П2629 Илеть расчетно-кассовый неохлаждаемый (синий)</t>
  </si>
  <si>
    <t>4.331.050-08-Ц</t>
  </si>
  <si>
    <t>Прилавок П2629 Илеть расчетно-кассовый неохлаждаемый (Ц)</t>
  </si>
  <si>
    <t>4.331.050-08.01</t>
  </si>
  <si>
    <t>Прилавок П2629 Илеть расчетно-кассовый неохлаждаемый (без щитка)</t>
  </si>
  <si>
    <t>4.331.050-16-К</t>
  </si>
  <si>
    <t>Прилавок П2629 Илеть 600 расчетно-кассовый неохлаждаемый (красный)</t>
  </si>
  <si>
    <t>4.331.050-16</t>
  </si>
  <si>
    <t>Прилавок П2629 Илеть 600 расчетно-кассовый неохлаждаемый (синий)</t>
  </si>
  <si>
    <t>4.331.050-16-Ц</t>
  </si>
  <si>
    <t>Прилавок П2629 Илеть 600 расчетно-кассовый неохлаждаемый (Ц)</t>
  </si>
  <si>
    <t>4.331.050-15-К</t>
  </si>
  <si>
    <t>Прилавок П2629 Илеть 700 расчетно-кассовый неохлаждаемый (красный)</t>
  </si>
  <si>
    <t>4.331.050-15</t>
  </si>
  <si>
    <t>Прилавок П2629 Илеть 700 расчетно-кассовый неохлаждаемый (синий)</t>
  </si>
  <si>
    <t>4.331.050-15-Ц</t>
  </si>
  <si>
    <t>Прилавок П2629 Илеть 700 расчетно-кассовый неохлаждаемый (Ц)</t>
  </si>
  <si>
    <t>4.331.050-11-К</t>
  </si>
  <si>
    <t>Прилавок 2629 Илеть УВ расчетно-кассовый неохлаждаемый (красный)</t>
  </si>
  <si>
    <t>4.331.050-12-К</t>
  </si>
  <si>
    <t>Прилавок 2629 Илеть УН расчетно-кассовый неохлаждаемый (красный)</t>
  </si>
  <si>
    <t>4.331.050-11</t>
  </si>
  <si>
    <t>Прилавок 2629 Илеть УВ расчетно-кассовый неохлаждаемый (синий)</t>
  </si>
  <si>
    <t>4.331.050-12</t>
  </si>
  <si>
    <t>Прилавок 2629 Илеть УН расчетно-кассовый неохлаждаемый (синий)</t>
  </si>
  <si>
    <t>4.331.050-11Ц</t>
  </si>
  <si>
    <t>Прилавок 2629 Илеть УВ расчетно-кассовый неохлаждаемый (Ц)</t>
  </si>
  <si>
    <t>4.331.050-12Ц</t>
  </si>
  <si>
    <t>Прилавок 2629 Илеть УН расчетно-кассовый неохлаждаемый (Ц)</t>
  </si>
  <si>
    <t>Прилавок Илеть NEW расчетно-кассовый неохлаждаемый</t>
  </si>
  <si>
    <t>Защитно-декоративное покрытие эпоксидно-полиэфирной краской</t>
  </si>
  <si>
    <t>695133.001</t>
  </si>
  <si>
    <t>Прилавок Илеть NEW расчетно-кассовый неохлаждаемый (синий)</t>
  </si>
  <si>
    <t>695133.001-к</t>
  </si>
  <si>
    <t>Прилавок Илеть NEW расчетно-кассовый неохлаждаемый (красный)</t>
  </si>
  <si>
    <t>695133.001-ц</t>
  </si>
  <si>
    <t>Прилавок Илеть NEW расчетно-кассовый неохлаждаемый (Ц)</t>
  </si>
  <si>
    <t>Прилавок Илеть Cube (760) расчетно-кассовый неохлаждаемый</t>
  </si>
  <si>
    <t xml:space="preserve">Прилавок Илеть Cube (760) расчетно-кассовый неохлаждаемый </t>
  </si>
  <si>
    <t>Прилавок П2629 Нова расчетно-кассовый неохлаждаемый</t>
  </si>
  <si>
    <t>4.331.050-09-К</t>
  </si>
  <si>
    <t>Прилавок П2629 Нова неохл. (красный)</t>
  </si>
  <si>
    <t>4.331.050-09</t>
  </si>
  <si>
    <t>Прилавок П2629 Нова неохл. (синий)</t>
  </si>
  <si>
    <t>4.331.050-09-Ц</t>
  </si>
  <si>
    <t>Прилавок П2629 Нова неохл. (Ц)</t>
  </si>
  <si>
    <t xml:space="preserve">Дополнительные опции Прилавки П2629 расчетно-кассовые неохлаждаемые </t>
  </si>
  <si>
    <t>7.245.006-К</t>
  </si>
  <si>
    <t>Щиток передний для прилавка "Илеть" расчетно-кассового неохлаждаемого (красный)</t>
  </si>
  <si>
    <t>7.245.006</t>
  </si>
  <si>
    <t>Щиток передний для прилавка "Илеть" расчетно-кассового неохлаждаемого (синий)</t>
  </si>
  <si>
    <t>7.245.006-Ц</t>
  </si>
  <si>
    <t>Щиток передний для прилавка "Илеть" расчетно-кассового неохлаждаемого (Ц)</t>
  </si>
  <si>
    <t>7.245.005-01-К</t>
  </si>
  <si>
    <t>Щиток передний для прилавка "Таир" расчетно-кассового неохлаждаемого (красный)</t>
  </si>
  <si>
    <t>7.245.005-01</t>
  </si>
  <si>
    <t>Щиток передний для прилавка "Таир" расчетно-кассового неохлаждаемого (синий)</t>
  </si>
  <si>
    <t>7.245.005-01-Ц</t>
  </si>
  <si>
    <t>Щиток передний для прилавка "Таир" расчетно-кассового неохлаждаемого (Ц)</t>
  </si>
  <si>
    <t>7.245.004-К</t>
  </si>
  <si>
    <t>Щиток передний для прилавка "Нова" расчетно-кассового неохлаждаемого (красный)</t>
  </si>
  <si>
    <t>7.245.004</t>
  </si>
  <si>
    <t>Щиток передний для прилавка "Нова" расчетно-кассового неохлаждаемого (синий)</t>
  </si>
  <si>
    <t>7.245.004-Ц</t>
  </si>
  <si>
    <t>Щиток передний для прилавка "Нова" расчетно-кассового неохлаждаемого (Ц)</t>
  </si>
  <si>
    <t>4.330.061-16</t>
  </si>
  <si>
    <t>ПРИЛАВОК ПН-1,0/0,85 неохлаждаемый</t>
  </si>
  <si>
    <t>4.330.061-16-Ц</t>
  </si>
  <si>
    <t>ПРИЛАВОК ПН-1,0/0,85 неохлаждаемый цветной</t>
  </si>
  <si>
    <t>4.330.061-09</t>
  </si>
  <si>
    <t>ПРИЛАВОК ПН-1,25/0,85 неохлаждаемый</t>
  </si>
  <si>
    <t>4.330.061-09-Ц</t>
  </si>
  <si>
    <t>ПРИЛАВОК ПН-1,25/0,85 неохлаждаемый цветной</t>
  </si>
  <si>
    <t>4.330.061-08</t>
  </si>
  <si>
    <t>ПРИЛАВОК ПН-1,55/0,85 неохлаждаемый</t>
  </si>
  <si>
    <t>4.330.061-08-Ц</t>
  </si>
  <si>
    <t>ПРИЛАВОК ПН-1,55/0,85 неохлаждаемый цветной</t>
  </si>
  <si>
    <t>Прилавки ПН-УН неохлаждаемые</t>
  </si>
  <si>
    <t>(предназначены для демонстрации и выкладки продуктов)</t>
  </si>
  <si>
    <t>Защитно-декоративное покрытие панелей эпоксидно-полиэфирной краской (RAL 3020)</t>
  </si>
  <si>
    <t>695133.008</t>
  </si>
  <si>
    <t>ПРИЛАВОК П2629 расчетно-кассовый ПН-УН неохлаждаемый, угол наружный</t>
  </si>
  <si>
    <t>695133.008 Ц</t>
  </si>
  <si>
    <t>ПРИЛАВОК П2629 расчетно-кассовый ПН-УН неохлаждаемый, угол наружный цветной</t>
  </si>
  <si>
    <t>Дополнительные опции Прилавок ПН неохлаждаемый</t>
  </si>
  <si>
    <t>труба-перекладина для прилавка холодильного среднетемпературного ПХС-1,0/85 (мясной)</t>
  </si>
  <si>
    <t>30319.007-07</t>
  </si>
  <si>
    <t>30319.007-06</t>
  </si>
  <si>
    <r>
      <rPr>
        <b/>
        <sz val="10"/>
        <color theme="1"/>
        <rFont val="Arial"/>
      </rPr>
      <t>Охлаждаемый объем, м</t>
    </r>
    <r>
      <rPr>
        <b/>
        <sz val="10"/>
        <color theme="1"/>
        <rFont val="Calibri"/>
      </rPr>
      <t>³</t>
    </r>
  </si>
  <si>
    <t>Ларь-бонета серии Корсика</t>
  </si>
  <si>
    <t>4.303.100-02</t>
  </si>
  <si>
    <t>Ларь-бонета Корсика ЛХН-1850 (торцевой)</t>
  </si>
  <si>
    <t>-18...-24</t>
  </si>
  <si>
    <t>1850х850х790</t>
  </si>
  <si>
    <t>4.303.100-03</t>
  </si>
  <si>
    <t>Ларь-Бонета Корсика ЛХН-1850</t>
  </si>
  <si>
    <t>1850х850х870</t>
  </si>
  <si>
    <t>4.303.100-01</t>
  </si>
  <si>
    <t>Ларь-Бонета Корсика ЛХН-2100</t>
  </si>
  <si>
    <t xml:space="preserve"> 2100х850х870</t>
  </si>
  <si>
    <t>4.303.100</t>
  </si>
  <si>
    <t>Ларь-Бонета Корсика ЛХН-2500</t>
  </si>
  <si>
    <t>2500х850х870</t>
  </si>
  <si>
    <t>4.303.102-02</t>
  </si>
  <si>
    <t>Ларь-Бонета Корсика ЛХСн-1850 (торцевой)</t>
  </si>
  <si>
    <t>-6...+6</t>
  </si>
  <si>
    <t>4.303.102-03</t>
  </si>
  <si>
    <t>Ларь-Бонета Корсика ЛХСн-1850</t>
  </si>
  <si>
    <t>4.303.102-01</t>
  </si>
  <si>
    <t>Ларь-Бонета Корсика ЛХСн-2100</t>
  </si>
  <si>
    <t>4.303.102</t>
  </si>
  <si>
    <t>Ларь-Бонета Корсика ЛХСн-2500</t>
  </si>
  <si>
    <t>4.303.101-02</t>
  </si>
  <si>
    <t>Ларь-Бонета Корсика ЛХС-1850 (торцевой)</t>
  </si>
  <si>
    <t xml:space="preserve">0...+10 </t>
  </si>
  <si>
    <t>4.303.101-03</t>
  </si>
  <si>
    <t>Ларь-Бонета Корсика ЛХС-1850</t>
  </si>
  <si>
    <t>4.303.101-01</t>
  </si>
  <si>
    <t>Ларь-Бонета Корсика ЛХС-2100</t>
  </si>
  <si>
    <t>4.303.101</t>
  </si>
  <si>
    <t>Ларь-Бонета Корсика ЛХС-2500</t>
  </si>
  <si>
    <t>Ларь-бонета серии Корсика Push</t>
  </si>
  <si>
    <t>4.303.600-02</t>
  </si>
  <si>
    <t>Ларь-бонета Корсика Push ЛХН-1850 (торцевой)</t>
  </si>
  <si>
    <t>4.303.600-03</t>
  </si>
  <si>
    <t>Ларь-Бонета Корсика Push ЛХН-1850</t>
  </si>
  <si>
    <t>4.303.600-01</t>
  </si>
  <si>
    <t>Ларь-Бонета Корсика Push ЛХН-2100</t>
  </si>
  <si>
    <t>4.303.600</t>
  </si>
  <si>
    <t>Ларь-Бонета Корсика Push ЛХН-2500</t>
  </si>
  <si>
    <t>Надстройки и комплектующие для ларей-бонет</t>
  </si>
  <si>
    <t>6.271.001</t>
  </si>
  <si>
    <t>Суперструктура (2 уровня, 2 стороны, с подсветкой) (для Корсика 2500)</t>
  </si>
  <si>
    <t>6.271.002</t>
  </si>
  <si>
    <t>Суперструктура (2 уровня, 2 стороны, без подсветки) (для Корсика 2500)</t>
  </si>
  <si>
    <t>6.271.003</t>
  </si>
  <si>
    <t>Суперструктура (1 уровень, 2 стороны, без подсветки) (для Корсика 2500)</t>
  </si>
  <si>
    <t>6.271.004</t>
  </si>
  <si>
    <t>Суперструктура (2 уровня, 1 сторона, с подсветкой) (для Корсика 2500)</t>
  </si>
  <si>
    <t>6.271.005</t>
  </si>
  <si>
    <t>Суперструктура (2 уровня, 1 сторона, без подсветки) (для Корсика 2500)</t>
  </si>
  <si>
    <t>6.271.006</t>
  </si>
  <si>
    <t>Суперструктура (1 уровень, 1 сторона, без подсветки) (для Корсика 2500)</t>
  </si>
  <si>
    <t>6.271.001-01</t>
  </si>
  <si>
    <t>Суперструктура (2 уровня, 2 стороны, с подсветкой) (для Корсика 2100)</t>
  </si>
  <si>
    <t>6.271.002-01</t>
  </si>
  <si>
    <t>Суперструктура (2 уровня, 2 стороны, без подсветки) (для Корсика 2100)</t>
  </si>
  <si>
    <t>6.271.003-01</t>
  </si>
  <si>
    <t>Суперструктура (1 уровень, 2 стороны, без подсветки) (для Корсика 2100)</t>
  </si>
  <si>
    <t>6.271.004-01</t>
  </si>
  <si>
    <t>Суперструктура (2 уровня, 1 сторона, с подсветкой) (для Корсика 2100)</t>
  </si>
  <si>
    <t>6.271.005-01</t>
  </si>
  <si>
    <t>Суперструктура (2 уровня, 1 сторона, без подсветки) (для Корсика 2100)</t>
  </si>
  <si>
    <t>6.271.006-01</t>
  </si>
  <si>
    <t>Суперструктура (1 уровень, 1 сторона, без подсветки) (для Корсика 2100)</t>
  </si>
  <si>
    <t>7.226.009</t>
  </si>
  <si>
    <t>Крышка (заглушка верхняя для ценникодержателей) (для Корсика 2500)</t>
  </si>
  <si>
    <t>7.226.009-01</t>
  </si>
  <si>
    <t>Крышка (заглушка верхняя для ценникодержателей) (для Корсика 2100)</t>
  </si>
  <si>
    <t>6.193.002</t>
  </si>
  <si>
    <t>Задняя панель на торцевой ларь (дугообразная)</t>
  </si>
  <si>
    <t>7.226.008</t>
  </si>
  <si>
    <t>Крышка (заглушка верхняя) (для Корсика 2500)</t>
  </si>
  <si>
    <t>7.226.008-01</t>
  </si>
  <si>
    <t>Крышка (заглушка верхняя) (для Корсика 2100)</t>
  </si>
  <si>
    <t>6.226.018</t>
  </si>
  <si>
    <t>Комплект боковой крышки (торцевая заглушка) (для Корсика)</t>
  </si>
  <si>
    <t>5.161.053</t>
  </si>
  <si>
    <t>Комплект задней подсветки (для Корсика 2500)</t>
  </si>
  <si>
    <t>5.161.053-01</t>
  </si>
  <si>
    <t>Комплект задней подсветки (для Корсика 2100)</t>
  </si>
  <si>
    <t>5.161.053-02</t>
  </si>
  <si>
    <t>Комплект задней подсветки (для Корсика 1850)</t>
  </si>
  <si>
    <t>Низкотемпературная надстройка серии Милан</t>
  </si>
  <si>
    <t>6.325.014-133</t>
  </si>
  <si>
    <t>Витрина холодильная Милан ВХН-1,875</t>
  </si>
  <si>
    <t>-18…</t>
  </si>
  <si>
    <t>1980*817*2430</t>
  </si>
  <si>
    <t>6.325.015-133</t>
  </si>
  <si>
    <t>Витрина холодильная Милан ВХН-2,1</t>
  </si>
  <si>
    <t>2100*817*2405</t>
  </si>
  <si>
    <t>6.325.012-133</t>
  </si>
  <si>
    <t>Витрина холодильная Милан ВХН-2,5</t>
  </si>
  <si>
    <t>2500*817*2405</t>
  </si>
  <si>
    <t>Лари серии Торос</t>
  </si>
  <si>
    <t>4.303.305</t>
  </si>
  <si>
    <t>Ларь морозильный Торос ЛХН-1-1,2</t>
  </si>
  <si>
    <t>1180*800*535</t>
  </si>
  <si>
    <t>4.303.304-02</t>
  </si>
  <si>
    <t>Ларь морозильный Торос ЛХН-2-1,2</t>
  </si>
  <si>
    <t>1180*865*1175</t>
  </si>
  <si>
    <t>4.303.303-02</t>
  </si>
  <si>
    <t>Ларь морозильный Торос ЛХН-3-1,2</t>
  </si>
  <si>
    <t>1180*865*1460</t>
  </si>
  <si>
    <t>Бонеты серии Купец</t>
  </si>
  <si>
    <t>4.325.002-08</t>
  </si>
  <si>
    <t xml:space="preserve">Витрина холодильная островная Купец ВХНо-1,2 (без надстройки) </t>
  </si>
  <si>
    <t>1345*1020*995</t>
  </si>
  <si>
    <t>4.325.003-08</t>
  </si>
  <si>
    <t>Витрина холодильная островная Купец ВХНо-1,8 (без надстройки)</t>
  </si>
  <si>
    <t>1945*1020*995</t>
  </si>
  <si>
    <t>4.325.004-04</t>
  </si>
  <si>
    <t xml:space="preserve">Витрина холодильная островная Купец ВХНо-2,4 (без надстройки) </t>
  </si>
  <si>
    <t>2545*1020*995</t>
  </si>
  <si>
    <t>4.325.005-02</t>
  </si>
  <si>
    <t xml:space="preserve">Витрина холодильная островная Купец ВХНо-3,6 (без надстройки) </t>
  </si>
  <si>
    <t>3770*1020*995</t>
  </si>
  <si>
    <t>4.325.004-05</t>
  </si>
  <si>
    <t>Витрина холодильная островная Купец ВХНо-2,4 (с надстройкой)</t>
  </si>
  <si>
    <t>4.325.005-03</t>
  </si>
  <si>
    <t>Витрина холодильная островная Купец ВХНо-3,6 (с надстройкой)</t>
  </si>
  <si>
    <t>6.254.118</t>
  </si>
  <si>
    <t>Комплект надстройки (ВХНо-1,2о Купец)</t>
  </si>
  <si>
    <t>6.254.118-01</t>
  </si>
  <si>
    <t>Комплект надстройки (ВХНо-1,8о Купец)</t>
  </si>
  <si>
    <t>Комплектующие к бонете Купец</t>
  </si>
  <si>
    <t>5.245.004</t>
  </si>
  <si>
    <t>Комплект щитков ВХНо-1,2 Купец (синий)</t>
  </si>
  <si>
    <t>5.245.004-01</t>
  </si>
  <si>
    <t>Комплект щитков ВХНо-1,8 Купец (синий)</t>
  </si>
  <si>
    <t>5.245.004-02</t>
  </si>
  <si>
    <t>Комплект щитков ВХНо-2,4 Купец (синий)</t>
  </si>
  <si>
    <t>5.245.004-03</t>
  </si>
  <si>
    <t>Комплект щитков ВХНо-3,6 Купец (синий)</t>
  </si>
  <si>
    <t>5.245.004-Ц</t>
  </si>
  <si>
    <t>Комплект щитков ВХНо-1,2 Купец (спец. цвет)</t>
  </si>
  <si>
    <t>5.245.004-01-Ц</t>
  </si>
  <si>
    <t>Комплект щитков ВХНо-1,8 Купец (спец. цвет)</t>
  </si>
  <si>
    <t>5.245.004-02-Ц</t>
  </si>
  <si>
    <t>Комплект щитков ВХНо-2,4 Купец (спец. цвет)</t>
  </si>
  <si>
    <t>5.245.004-03-Ц</t>
  </si>
  <si>
    <t>Комплект щитков ВХНо-3,6 Купец (спец. цвет)</t>
  </si>
  <si>
    <t>Бонета серии Мальта</t>
  </si>
  <si>
    <t>4.325.031-01</t>
  </si>
  <si>
    <t>Витрина холодильная островная Мальта ВХСо-1,5</t>
  </si>
  <si>
    <t>1500*1016*930</t>
  </si>
  <si>
    <t>4.325.031</t>
  </si>
  <si>
    <t xml:space="preserve">Витрина холодильная островная Мальта ВХСо-2,5 </t>
  </si>
  <si>
    <t>2500*1016*930</t>
  </si>
  <si>
    <t>Бонета серии Куба</t>
  </si>
  <si>
    <t>4.322.180</t>
  </si>
  <si>
    <t>Витрина холодильная островная Куба ВХСо-1,3</t>
  </si>
  <si>
    <t>1310*920*980</t>
  </si>
  <si>
    <t>Бонета серии Промо</t>
  </si>
  <si>
    <t>Витрина холодильная Промо ВХСо-1,25</t>
  </si>
  <si>
    <t>1280*1130*890</t>
  </si>
  <si>
    <t>Витрина холодильная Промо ВХСд-1,25</t>
  </si>
  <si>
    <t>1280*1115*1220</t>
  </si>
  <si>
    <t xml:space="preserve">Длина   мм </t>
  </si>
  <si>
    <t xml:space="preserve">Ширина  мм </t>
  </si>
  <si>
    <t xml:space="preserve">Высота  мм </t>
  </si>
  <si>
    <t>4.416.012-100</t>
  </si>
  <si>
    <t>Пивоохладитель 6 контуров</t>
  </si>
  <si>
    <t>4.416.011-100</t>
  </si>
  <si>
    <t>Пивоохладитель 4 контура</t>
  </si>
  <si>
    <t>4.300.501</t>
  </si>
  <si>
    <t>Кегератор ШК-8</t>
  </si>
  <si>
    <t>4.300.501-01</t>
  </si>
  <si>
    <t>Кегератор ШК-16</t>
  </si>
  <si>
    <t>Кол-во полок</t>
  </si>
  <si>
    <t xml:space="preserve">Габаритные размеры </t>
  </si>
  <si>
    <t>Нижнее расположение агрегата, стеклянная дверь</t>
  </si>
  <si>
    <t>4.300.167-03</t>
  </si>
  <si>
    <t xml:space="preserve">Шкаф холодильный Капри 0,2 С </t>
  </si>
  <si>
    <t>465*480*1990</t>
  </si>
  <si>
    <t>4.300.215-03</t>
  </si>
  <si>
    <t>Шкаф холодильный Капри П-390 С (контроллер)</t>
  </si>
  <si>
    <t>610*570*1815</t>
  </si>
  <si>
    <t>4.300.212-01</t>
  </si>
  <si>
    <t>Шкаф холодильный Капри П-390 СК (контроллер)</t>
  </si>
  <si>
    <t>610*570*1995</t>
  </si>
  <si>
    <t>4.300.218-01</t>
  </si>
  <si>
    <t>Шкаф холодильный Капри П-390 УС (контроллер)</t>
  </si>
  <si>
    <t>4.300.213</t>
  </si>
  <si>
    <t>Шкаф холодильный Капри П-390 УСК (контроллер)</t>
  </si>
  <si>
    <t>4.300.252-07</t>
  </si>
  <si>
    <t>Шкаф холодильный Капри П-490 СК (контроллер)</t>
  </si>
  <si>
    <t>680*640*1995</t>
  </si>
  <si>
    <t>4.300.255</t>
  </si>
  <si>
    <t>Шкаф холодильный Капри П-490 С (контроллер)</t>
  </si>
  <si>
    <t>680*640*1815</t>
  </si>
  <si>
    <t>4.300.277-16</t>
  </si>
  <si>
    <t>Шкаф холодильный Капри 0,5 С</t>
  </si>
  <si>
    <t>660*695*2110</t>
  </si>
  <si>
    <t>4.300.277-24</t>
  </si>
  <si>
    <t>Шкаф холодильный Капри 0,5 С (внешняя температура до +50)</t>
  </si>
  <si>
    <t xml:space="preserve"> +7…+15</t>
  </si>
  <si>
    <t>4.300.119-12</t>
  </si>
  <si>
    <t>Шкаф холодильный Капри 0,5 СК</t>
  </si>
  <si>
    <t>595*710*2030</t>
  </si>
  <si>
    <t>4.300.129-04</t>
  </si>
  <si>
    <t xml:space="preserve">Шкаф холодильный Капри 0,5 УСК </t>
  </si>
  <si>
    <t>4.300.149-09</t>
  </si>
  <si>
    <t>Шкаф холодильный Капри 0,5 НСК</t>
  </si>
  <si>
    <t>-24...-18</t>
  </si>
  <si>
    <t>635*730*2090</t>
  </si>
  <si>
    <t>4.300.278-02</t>
  </si>
  <si>
    <t>Шкаф холодильный Капри 0,5 НС</t>
  </si>
  <si>
    <t>700*710*2110</t>
  </si>
  <si>
    <t>4.300.149-12</t>
  </si>
  <si>
    <t>Шкаф холодильный Капри 0,5 Н(СК) дверь стеклянная сверху, металл снизу</t>
  </si>
  <si>
    <t>4.300.149-13</t>
  </si>
  <si>
    <t>Шкаф холодильный Капри 0,5 Н(СК) две стеклянные двери</t>
  </si>
  <si>
    <t>4.300.135-10</t>
  </si>
  <si>
    <t>Шкаф холодильный Капри 0,7 СК</t>
  </si>
  <si>
    <t>795*710*2030</t>
  </si>
  <si>
    <t>4.300.141-05</t>
  </si>
  <si>
    <t>Шкаф холодильный Капри 0,7 УСК</t>
  </si>
  <si>
    <t>4.300.120-06</t>
  </si>
  <si>
    <t>Шкаф холодильный Капри 1,12 СК</t>
  </si>
  <si>
    <t>1195*710*2030</t>
  </si>
  <si>
    <t>4.300.108-07</t>
  </si>
  <si>
    <t>Шкаф холодильный Капри 1,12 СК купе</t>
  </si>
  <si>
    <t>4.300.108-08</t>
  </si>
  <si>
    <t>Шкаф холодильный Капри 1,12 СК купе статика</t>
  </si>
  <si>
    <t>4.300.159</t>
  </si>
  <si>
    <t>Шкаф холодильный Капри 1,12 СК купе ступенчатый</t>
  </si>
  <si>
    <t>1201х735х2030</t>
  </si>
  <si>
    <t>4.300.130-02</t>
  </si>
  <si>
    <t>Шкаф холодильный Капри 1,12 УСК</t>
  </si>
  <si>
    <t>4.300.109-01</t>
  </si>
  <si>
    <t>Шкаф холодильный Капри 1,12 УСК купе</t>
  </si>
  <si>
    <t>4.300.136-03</t>
  </si>
  <si>
    <t>Шкаф холодильный Капри 1,5 СК</t>
  </si>
  <si>
    <t>1595*710*2030</t>
  </si>
  <si>
    <t>4.300.143-07</t>
  </si>
  <si>
    <t>Шкаф холодильный Капри 1,5 СК купе</t>
  </si>
  <si>
    <t>4.300.143-08</t>
  </si>
  <si>
    <t>Шкаф холодильный Капри 1,5 СК купе статика</t>
  </si>
  <si>
    <t>4.300.142-02</t>
  </si>
  <si>
    <t>Шкаф холодильный Капри 1,5 УСК</t>
  </si>
  <si>
    <t>4.300.144-02</t>
  </si>
  <si>
    <t>Шкаф холодильный Капри 1,5 УСК купе</t>
  </si>
  <si>
    <t>Нижнее расположение агрегата, металлическая дверь</t>
  </si>
  <si>
    <t>4.300.214-02</t>
  </si>
  <si>
    <t>Шкаф холодильный Капри П-390 М (контроллер)</t>
  </si>
  <si>
    <t>4.300.217-01</t>
  </si>
  <si>
    <t>Шкаф холодильный Капри П-390 УМ (контроллер)</t>
  </si>
  <si>
    <t>4.300.111-09</t>
  </si>
  <si>
    <t xml:space="preserve">Шкаф холодильный Капри 0,5 М </t>
  </si>
  <si>
    <t>4.300.111-06</t>
  </si>
  <si>
    <t>Шкаф холодильный Капри 0,5 М нержавейка</t>
  </si>
  <si>
    <t>4.300.121-04</t>
  </si>
  <si>
    <t xml:space="preserve">Шкаф холодильный Капри 0,5 УМ </t>
  </si>
  <si>
    <t>4.300.121-03</t>
  </si>
  <si>
    <t>Шкаф холодильный Капри 0,5 УМ нержавейка</t>
  </si>
  <si>
    <t>4.300.149-18</t>
  </si>
  <si>
    <t>Шкаф холодильный Капри 0,5 Н</t>
  </si>
  <si>
    <t>-18...-12</t>
  </si>
  <si>
    <t>635*730*2100</t>
  </si>
  <si>
    <t>4.300.149-19</t>
  </si>
  <si>
    <t>Шкаф холодильный Капри 0,5 Н нержавейка</t>
  </si>
  <si>
    <t>4.300.131-10</t>
  </si>
  <si>
    <t xml:space="preserve">Шкаф холодильный Капри 0,7 М </t>
  </si>
  <si>
    <t>4.300.131-11</t>
  </si>
  <si>
    <t>Шкаф холодильный Капри 0,7 М нержавейка</t>
  </si>
  <si>
    <t>4.300.137-08</t>
  </si>
  <si>
    <t>Шкаф холодильный Капри 0,7 УМ</t>
  </si>
  <si>
    <t>4.300.137-04</t>
  </si>
  <si>
    <t>Шкаф холодильный Капри 0,7 УМ нержавейка</t>
  </si>
  <si>
    <t>4.300.148-12</t>
  </si>
  <si>
    <t>Шкаф холодильный Капри 0,7 Н</t>
  </si>
  <si>
    <t>835*730*2100</t>
  </si>
  <si>
    <t>4.300.148-13</t>
  </si>
  <si>
    <t>Шкаф холодильный Капри 0,7 Н нержавейка</t>
  </si>
  <si>
    <t>4.300.113-06</t>
  </si>
  <si>
    <t>Шкаф холодильный Капри 1,12 М</t>
  </si>
  <si>
    <t>4.300.113-07</t>
  </si>
  <si>
    <t>Шкаф холодильный Капри 1,12 М нержавейка</t>
  </si>
  <si>
    <t>4.300.123-05</t>
  </si>
  <si>
    <t xml:space="preserve">Шкаф холодильный Капри 1,12 УМ </t>
  </si>
  <si>
    <t>4.300.123-06</t>
  </si>
  <si>
    <t>Шкаф холодильный Капри 1,12 УМ нержавейка</t>
  </si>
  <si>
    <t>4.300.150-08</t>
  </si>
  <si>
    <t>Шкаф холодильный Капри 1,12 Н</t>
  </si>
  <si>
    <t>1235*730*2100</t>
  </si>
  <si>
    <t>4.300.150-09</t>
  </si>
  <si>
    <t>Шкаф холодильный Капри 1,12 Н нержавейка</t>
  </si>
  <si>
    <t>4.300.133-10</t>
  </si>
  <si>
    <t>Шкаф холодильный Капри 1,5 М</t>
  </si>
  <si>
    <t>4.300.133-11</t>
  </si>
  <si>
    <t>Шкаф холодильный Капри 1,5 М нержавейка</t>
  </si>
  <si>
    <t>4.300.139-05</t>
  </si>
  <si>
    <t>Шкаф холодильный Капри 1,5 УМ</t>
  </si>
  <si>
    <t>4.300.139-03</t>
  </si>
  <si>
    <t>Шкаф холодильный Капри 1,5 УМ нержавейка</t>
  </si>
  <si>
    <t>4.300.147-11</t>
  </si>
  <si>
    <t>Шкаф холодильный Капри 1,5 Н</t>
  </si>
  <si>
    <t>1635*730*2100</t>
  </si>
  <si>
    <t>4.300.147-12</t>
  </si>
  <si>
    <t>Шкаф холодильный Капри 1,5 Н нержавейка</t>
  </si>
  <si>
    <t>Верхнее расположение агрегата, стеклянная дверь</t>
  </si>
  <si>
    <t>4.300.151-01</t>
  </si>
  <si>
    <t>Шкаф холодильный Капри 0,5 СКВ</t>
  </si>
  <si>
    <t>595*745*2090</t>
  </si>
  <si>
    <t>4.300.153</t>
  </si>
  <si>
    <t>Шкаф холодильный Капри 1,12 СКВ</t>
  </si>
  <si>
    <t>1195*745*2090</t>
  </si>
  <si>
    <t>4.300.164</t>
  </si>
  <si>
    <t>Шкаф холодильный Капри 1,12 СКВ купе</t>
  </si>
  <si>
    <t>4.300.153-02</t>
  </si>
  <si>
    <t>Шкаф холодильный Капри 1,12 СКВ нержавейка</t>
  </si>
  <si>
    <t>4.300.153-01</t>
  </si>
  <si>
    <t>Шкаф холодильный Капри 1,12 УСКВ</t>
  </si>
  <si>
    <t>4.300.153-03</t>
  </si>
  <si>
    <t>Шкаф холодильный Капри 1,12 УСКВ нержавейка</t>
  </si>
  <si>
    <t>4.300.154</t>
  </si>
  <si>
    <t>Шкаф холодильный Капри 1,5 СКВ</t>
  </si>
  <si>
    <t>1595*745*2090</t>
  </si>
  <si>
    <t>4.300.154-02</t>
  </si>
  <si>
    <t>Шкаф холодильный Капри 1,5 СКВ нержавейка</t>
  </si>
  <si>
    <t>4.300.154-01</t>
  </si>
  <si>
    <t>Шкаф холодильный Капри 1,5 УСКВ</t>
  </si>
  <si>
    <t>4.300.154-03</t>
  </si>
  <si>
    <t>Шкаф холодильный Капри 1,5 УСКВ нержавейка</t>
  </si>
  <si>
    <t>Верхнее расположение агрегата, металлическая дверь</t>
  </si>
  <si>
    <t>4.300.101-03</t>
  </si>
  <si>
    <t xml:space="preserve">Шкаф холодильный Капри 0,5 МВ </t>
  </si>
  <si>
    <t>4.300.155</t>
  </si>
  <si>
    <t>Шкаф холодильный Капри 0,5 НВ</t>
  </si>
  <si>
    <t>635*765*2100</t>
  </si>
  <si>
    <t>4.300.102-05</t>
  </si>
  <si>
    <t xml:space="preserve">Шкаф холодильный Капри 0,7 МВ </t>
  </si>
  <si>
    <t>795*745*2090</t>
  </si>
  <si>
    <t>4.300.102-03</t>
  </si>
  <si>
    <t>Шкаф холодильный Капри 0,7 УМВ</t>
  </si>
  <si>
    <t>795*795*2090</t>
  </si>
  <si>
    <t>4.300.102-04</t>
  </si>
  <si>
    <t>Шкаф холодильный Капри 0,7 УМВ нержавейка</t>
  </si>
  <si>
    <t>4.300.156-06</t>
  </si>
  <si>
    <t>Шкаф холодильный Капри 0,7 НВ</t>
  </si>
  <si>
    <t>835*765*2100</t>
  </si>
  <si>
    <t>4.300.103-04</t>
  </si>
  <si>
    <t xml:space="preserve">Шкаф холодильный Капри 1,12 МВ </t>
  </si>
  <si>
    <t>4.300.103-02</t>
  </si>
  <si>
    <t>Шкаф холодильный Капри 1,12 УМВ</t>
  </si>
  <si>
    <t>4.300.103-03</t>
  </si>
  <si>
    <t>Шкаф холодильный Капри 1,12 УМВ нержавейка</t>
  </si>
  <si>
    <t>4.300.157</t>
  </si>
  <si>
    <t>Шкаф холодильный Капри 1,12 НВ</t>
  </si>
  <si>
    <t>1235*765*2100</t>
  </si>
  <si>
    <t>4.300.104-12</t>
  </si>
  <si>
    <t xml:space="preserve">Шкаф холодильный Капри 1,5 МВ </t>
  </si>
  <si>
    <t>4.300.104-13</t>
  </si>
  <si>
    <t>Шкаф холодильный Капри 1,5 УМВ</t>
  </si>
  <si>
    <t>4.300.104-07</t>
  </si>
  <si>
    <t>Шкаф холодильный Капри 1,5 УМВ нержавейка</t>
  </si>
  <si>
    <t>4.300.158-22</t>
  </si>
  <si>
    <t>Шкаф холодильный Капри 1,5 НВ</t>
  </si>
  <si>
    <t>1635*765*2100</t>
  </si>
  <si>
    <t>4.300.158-23</t>
  </si>
  <si>
    <t>Шкаф холодильный Капри 1,5 НВ нержавейка</t>
  </si>
  <si>
    <t>Шкафы серия ШХ</t>
  </si>
  <si>
    <t>4.300.210-26</t>
  </si>
  <si>
    <t>Шкаф холодильный ШХСн-0,06 С</t>
  </si>
  <si>
    <t>490*450*770</t>
  </si>
  <si>
    <t>4.300.210-03</t>
  </si>
  <si>
    <t>Шкаф холодильный ШХСн-0,06 СК</t>
  </si>
  <si>
    <t>490*450*920</t>
  </si>
  <si>
    <t>4.300.209-17</t>
  </si>
  <si>
    <t>Шкаф холодильный ШХСн-0,10 С</t>
  </si>
  <si>
    <t>490*510*930</t>
  </si>
  <si>
    <t>4.300.209-16</t>
  </si>
  <si>
    <t>Шкаф холодильный ШХСн-0,10 С (с механическим замком)</t>
  </si>
  <si>
    <t>4.300.209-07</t>
  </si>
  <si>
    <t>Шкаф холодильный ШХСн-0,10 СК</t>
  </si>
  <si>
    <t>490*510*1070</t>
  </si>
  <si>
    <t>4.300.208-17</t>
  </si>
  <si>
    <t>Шкаф холодильный ШХСн-0,15 С</t>
  </si>
  <si>
    <t>560*600*930</t>
  </si>
  <si>
    <t>4.300.208-16</t>
  </si>
  <si>
    <t>Шкаф холодильный ШХСн-0,15 С (с механическим замком)</t>
  </si>
  <si>
    <t>4.300.208-15</t>
  </si>
  <si>
    <t>Шкаф холодильный ШХСн-0,15 СК</t>
  </si>
  <si>
    <t>560*600*1070</t>
  </si>
  <si>
    <t>4.300.207</t>
  </si>
  <si>
    <t>Шкаф холодильный ШХН-0,06 С</t>
  </si>
  <si>
    <t>-18…-24</t>
  </si>
  <si>
    <t>510*470*770</t>
  </si>
  <si>
    <t>4.300.117-03</t>
  </si>
  <si>
    <t xml:space="preserve">Шкаф холодильный ШХ-0,80 М </t>
  </si>
  <si>
    <t>1195*603*1970</t>
  </si>
  <si>
    <t>4.300.118-03</t>
  </si>
  <si>
    <t xml:space="preserve">Шкаф холодильный ШХ-0,80 С </t>
  </si>
  <si>
    <t>1195*595*1970</t>
  </si>
  <si>
    <t>4.300.145-03</t>
  </si>
  <si>
    <t>Шкаф холодильный ШХ-0,80 С купе</t>
  </si>
  <si>
    <t>4.300.145-04</t>
  </si>
  <si>
    <t>Шкаф холодильный ШХ-0,80 С купе статика</t>
  </si>
  <si>
    <t>4.300.128-04</t>
  </si>
  <si>
    <t>Шкаф холодильный ШХСн-0,80 С</t>
  </si>
  <si>
    <t>4.300.127-04</t>
  </si>
  <si>
    <t>Шкаф холодильный ШХСн-0,80 М</t>
  </si>
  <si>
    <t>4.300.146</t>
  </si>
  <si>
    <t>Шкаф холодильный ШХСн-0,80 С купе</t>
  </si>
  <si>
    <t>Шкафы серия ШХ комбинированные</t>
  </si>
  <si>
    <t>4.300.044-03</t>
  </si>
  <si>
    <t>Шкаф холодильный ШХК-400 М</t>
  </si>
  <si>
    <t>750*750*1870</t>
  </si>
  <si>
    <t>4.300.048-03</t>
  </si>
  <si>
    <t>Шкаф холодильный ШХК-800</t>
  </si>
  <si>
    <t>1500*750*1870</t>
  </si>
  <si>
    <t>Шкафы серия Эльтон</t>
  </si>
  <si>
    <t>4.300.063-10</t>
  </si>
  <si>
    <t>Шкаф холодильный Эльтон 1,5 С купе (4С)</t>
  </si>
  <si>
    <t>1655*730*1960</t>
  </si>
  <si>
    <t>Опции для шкафов Капри</t>
  </si>
  <si>
    <t>5.161.029</t>
  </si>
  <si>
    <t>Комплект освещения канапе (для шкафов Капри 0,5СК)</t>
  </si>
  <si>
    <t>5.161.034</t>
  </si>
  <si>
    <t>Комплект освещения канапе (для шкафов Капри 0,7СК)</t>
  </si>
  <si>
    <t>5.161.030</t>
  </si>
  <si>
    <t>Комплект освещения канапе (для шкафов Капри 1,12СК купе)</t>
  </si>
  <si>
    <t>Комплект освещения канапе (для шкафов Капри 1,12СК)</t>
  </si>
  <si>
    <t>5.161.031</t>
  </si>
  <si>
    <t>Комплект освещения канапе (для шкафов Капри 1,5СК купе)</t>
  </si>
  <si>
    <t>5.603.004</t>
  </si>
  <si>
    <t>Замок дистанционный (для Капри 0,5СК)</t>
  </si>
  <si>
    <t>5.603.005</t>
  </si>
  <si>
    <t>Замок дистанционный (для Капри 1,12СК купе)</t>
  </si>
  <si>
    <t>Дополнительные полки-решетки для шкафов Капри</t>
  </si>
  <si>
    <t>6.540.312-01</t>
  </si>
  <si>
    <t>Полка-решетка (Капри 0,7СК, Капри 0,7М, Капри 0,7УСК, Капри 0,7УМ)</t>
  </si>
  <si>
    <t>6.540.313-01</t>
  </si>
  <si>
    <t>Полка-решетка (Капри 1,5СК купе, Капри 1,5М, Капри 1,5УСК купе, Капри 1,5УМ)</t>
  </si>
  <si>
    <t>6.540.214</t>
  </si>
  <si>
    <t>Полка-решетка (Капри 0,5СК, Капри 0,5М, Капри 0,5УСК, Капри 0,5УМ)</t>
  </si>
  <si>
    <t>6.540.414</t>
  </si>
  <si>
    <t>Решетка усиленная (для Капри 0,5СК)</t>
  </si>
  <si>
    <t>6.540.415</t>
  </si>
  <si>
    <t>Решетка усиленная (для Капри 1,12 купе)</t>
  </si>
  <si>
    <t>6.540.416</t>
  </si>
  <si>
    <t>Полка-решетка усиленная ( для Капри 1,5СК купе)</t>
  </si>
  <si>
    <t>7.297.001</t>
  </si>
  <si>
    <t xml:space="preserve">Кронштейн к полке-решетке </t>
  </si>
  <si>
    <t>Дополнительные полки-решетки для шкафов ШХ</t>
  </si>
  <si>
    <t>6.540.211</t>
  </si>
  <si>
    <t>Полка-решетка (ШХ-0,80С купе, ШХ-0,80М, ШХ-0,80С, ШХСн-0,80С, ШХСн-0,80М)</t>
  </si>
  <si>
    <t>6.540.411</t>
  </si>
  <si>
    <t>Решетка усиленная (для ШХ-0,80М)</t>
  </si>
  <si>
    <t>6.540.189</t>
  </si>
  <si>
    <t>Полка-решетка (ШХ 370С, ШХ 370СК, ШХ 370М, ШХСн 370С, ШХСн 370М, ШХСн 370СК)</t>
  </si>
  <si>
    <t>6.540.048-01</t>
  </si>
  <si>
    <t xml:space="preserve">Полка-решетка (ШХК-400М, ШХК-800) </t>
  </si>
  <si>
    <t>ПРАЙС-ЛИСТ витрины выносной холод торговой марки Марихолодмаш</t>
  </si>
  <si>
    <t xml:space="preserve">Стандартная комплектация всех витрин Парабель:      </t>
  </si>
  <si>
    <t>Без боковин</t>
  </si>
  <si>
    <t>Динамическое охлаждение</t>
  </si>
  <si>
    <t>Рабочая поверхность их текстурированной нержавеющей стали</t>
  </si>
  <si>
    <t>Базовые поддоны из нержавеющей стали</t>
  </si>
  <si>
    <t>Охлаждаемый накопитель для товарного запаса</t>
  </si>
  <si>
    <t>Цветная вставка в переднюю панель</t>
  </si>
  <si>
    <t>Цветное исполнение тумб (опор)</t>
  </si>
  <si>
    <t>Комплект подключения к системе дренажа</t>
  </si>
  <si>
    <t>Клапан ТРВ</t>
  </si>
  <si>
    <t>Режим автоматической оттайки</t>
  </si>
  <si>
    <t xml:space="preserve">Комплект соединительный </t>
  </si>
  <si>
    <t xml:space="preserve">Дополнительная комплектация </t>
  </si>
  <si>
    <t>Освещение на суперструктуре (для ВХС, ВХСн, ВХСд, ВХН, ВХСл)</t>
  </si>
  <si>
    <t>Комплект ночных шторок (для ВХС, ВХСн, ВХСд, ВХН, ВХСл)</t>
  </si>
  <si>
    <t>Закалённое стекло, открывается на гидроподъёмниках (для ВХС, ВХСн, ВХСд, ВХН, ВХСл)</t>
  </si>
  <si>
    <t>Низкое стекло (для ВХСо, ВХСно, ВХСло)</t>
  </si>
  <si>
    <t>Базовые выдвижные поддоны, 2 стеклянные полки (для ВХСд)</t>
  </si>
  <si>
    <t>Базовые поддоны для льда со сливом (для ВХСл, ВХСло)</t>
  </si>
  <si>
    <t>Холодопроизводительность</t>
  </si>
  <si>
    <r>
      <rPr>
        <b/>
        <sz val="10"/>
        <color theme="1"/>
        <rFont val="Arial"/>
      </rPr>
      <t xml:space="preserve">Температурный режим, </t>
    </r>
    <r>
      <rPr>
        <b/>
        <sz val="10"/>
        <color theme="1"/>
        <rFont val="Calibri"/>
      </rPr>
      <t>°</t>
    </r>
    <r>
      <rPr>
        <b/>
        <sz val="8"/>
        <color theme="1"/>
        <rFont val="Arial"/>
      </rPr>
      <t>C</t>
    </r>
  </si>
  <si>
    <t>Вт</t>
  </si>
  <si>
    <t>Витрины холодильные серии Парабель ВХС гастрономические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</si>
  <si>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</si>
  <si>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6.350.120</t>
  </si>
  <si>
    <t>Витрина холодильная Парабель ВХС-1,25 (одна тумба)</t>
  </si>
  <si>
    <t xml:space="preserve"> 0…+7</t>
  </si>
  <si>
    <t>6.350.120-01</t>
  </si>
  <si>
    <t>Парабель ВХС-1,875 (без боковин)(две тумбы)</t>
  </si>
  <si>
    <t>6.350.120-02</t>
  </si>
  <si>
    <t>Парабель ВХС-2,5 (без боковин)(две тумбы)</t>
  </si>
  <si>
    <t>6.350.120-03</t>
  </si>
  <si>
    <t>Парабель ВХС-3,75 (без боковин)(три тумбы)</t>
  </si>
  <si>
    <t>6.350.123</t>
  </si>
  <si>
    <t>Парабель ВХС-УН (без боковин)(одна тумба)</t>
  </si>
  <si>
    <t>6.350.122</t>
  </si>
  <si>
    <t>Парабель ВХС-УВ (без боковин)(одна тумба)</t>
  </si>
  <si>
    <t>Витрины холодильные серии Парабель ВХСн пресервы</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</si>
  <si>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</si>
  <si>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6.350.120-10</t>
  </si>
  <si>
    <t>Парабель ВХСн-1,25 (без боковин)(одна тумба)</t>
  </si>
  <si>
    <t xml:space="preserve"> -5…+5</t>
  </si>
  <si>
    <t>6.350.120-11</t>
  </si>
  <si>
    <t>Парабель ВХСн-1,875 (без боковин)(две тумбы)</t>
  </si>
  <si>
    <t>6.350.120-12</t>
  </si>
  <si>
    <t>Парабель ВХСн-2,5 (без боковин)(две тумбы)</t>
  </si>
  <si>
    <t>6.350.120-13</t>
  </si>
  <si>
    <t>Парабель ВХСн-3,75 (без боковин)(три тумбы)</t>
  </si>
  <si>
    <t>6.350.123-10</t>
  </si>
  <si>
    <t>Парабель ВХСн-УН (без боковин)(одна тумба)</t>
  </si>
  <si>
    <t>6.350.122-10</t>
  </si>
  <si>
    <t>Парабель ВХСн-УB (без боковин)(одна тумба)</t>
  </si>
  <si>
    <t>Витрины холодильные серии Парабель ВХН низкотемпературные</t>
  </si>
  <si>
    <r>
      <rPr>
        <sz val="10"/>
        <color theme="1"/>
        <rFont val="Arial"/>
      </rPr>
      <t xml:space="preserve"> -30</t>
    </r>
    <r>
      <rPr>
        <sz val="10"/>
        <color theme="1"/>
        <rFont val="Calibri"/>
      </rPr>
      <t>°</t>
    </r>
    <r>
      <rPr>
        <sz val="10"/>
        <color theme="1"/>
        <rFont val="Arial"/>
      </rPr>
      <t>С/45</t>
    </r>
    <r>
      <rPr>
        <sz val="10"/>
        <color theme="1"/>
        <rFont val="Calibri"/>
      </rPr>
      <t>°</t>
    </r>
    <r>
      <rPr>
        <sz val="10"/>
        <color theme="1"/>
        <rFont val="Arial"/>
      </rPr>
      <t>С</t>
    </r>
  </si>
  <si>
    <t>6.350.020</t>
  </si>
  <si>
    <t>Парабель ВХН-1,25 (без боковин,ТРВ)(одна тумба)</t>
  </si>
  <si>
    <t xml:space="preserve"> -18…</t>
  </si>
  <si>
    <t>6.350.020-01</t>
  </si>
  <si>
    <t>Парабель ВХН-1,875 (без боковин,ТРВ)(две тумбы)</t>
  </si>
  <si>
    <t>Витрины холодильные серии Парабель ВХСд кондитерская</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</si>
  <si>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</si>
  <si>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6.350.120-40</t>
  </si>
  <si>
    <t>Парабель ВХСд-1,25 (без боковин,ТРВ)(одна тумба)</t>
  </si>
  <si>
    <t>Витрины холодильные серии Парабель ВХСо SELF</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</si>
  <si>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</si>
  <si>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6.350.120-20</t>
  </si>
  <si>
    <t>Парабель ВХСо-1,25 (без боковин,ТРВ)(одна тумба)</t>
  </si>
  <si>
    <t>6.350.120-21</t>
  </si>
  <si>
    <t>Парабель ВХСо-1,875 (без боковин,ТРВ)(две тумбы)</t>
  </si>
  <si>
    <t>6.350.120-22</t>
  </si>
  <si>
    <t>Парабель ВХСо-2,5 (без боковин,ТРВ)(две тумбы)</t>
  </si>
  <si>
    <t>6.350.120-23</t>
  </si>
  <si>
    <t>Парабель ВХСо-3,75 (без боковин,ТРВ)(три тумбы)</t>
  </si>
  <si>
    <t>6.350.123-20</t>
  </si>
  <si>
    <t>Парабель ВХСо-УН (без боковин,ТРВ)(одна тумба)</t>
  </si>
  <si>
    <t>6.350.122-20</t>
  </si>
  <si>
    <t>Парабель ВХСо-УВ (без боковин,ТРВ)(одна тумба)</t>
  </si>
  <si>
    <t>Витрины холодильные серии Парабель ВХСно пресервы SELF</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</si>
  <si>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</si>
  <si>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6.350.120-30</t>
  </si>
  <si>
    <t>Парабель ВХСно-1,25 (без боковин,ТРВ)(одна тумба)</t>
  </si>
  <si>
    <t xml:space="preserve"> -2…+6</t>
  </si>
  <si>
    <t>6.350.120-31</t>
  </si>
  <si>
    <t>Парабель ВХСно-1,875 (без боковин,ТРВ)(две тумбы)</t>
  </si>
  <si>
    <t>6.350.123-30</t>
  </si>
  <si>
    <t>Парабель ВХСно-УН (без боковин,ТРВ)(одна тумба)</t>
  </si>
  <si>
    <t>6.350.122-30</t>
  </si>
  <si>
    <t>Парабель ВХСно-УВ (без боковин,ТРВ)(одна тумба)</t>
  </si>
  <si>
    <t>Витрины холодильные серии Парабель ВХСл "рыба на льду"</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</si>
  <si>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</si>
  <si>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6.350.120-50</t>
  </si>
  <si>
    <t>Парабель ВХСл-1,25 (без боковин,ТРВ)(одна тумба)</t>
  </si>
  <si>
    <t xml:space="preserve"> -5…0</t>
  </si>
  <si>
    <t>Витрины холодильные серии Парабель ВХСло "рыба на льду" SELF</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</si>
  <si>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</si>
  <si>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6.350.120-90</t>
  </si>
  <si>
    <t>Парабель ВХСло-1,25 (без боковин,ТРВ)(одна тумба)</t>
  </si>
  <si>
    <t>Комплектующие для витрин серии Парабель</t>
  </si>
  <si>
    <t>Боковины для витрин серии Парабель</t>
  </si>
  <si>
    <t>Боковины из АБС платика</t>
  </si>
  <si>
    <t>5.153.002</t>
  </si>
  <si>
    <t>Боковина Парабель ВХС со стеклом левая</t>
  </si>
  <si>
    <t>Применяется для ВХС,ВХСн,ВХСд,ВХСл</t>
  </si>
  <si>
    <t>5.153.002-01</t>
  </si>
  <si>
    <t>Боковина Парабель ВХС со стеклом правая</t>
  </si>
  <si>
    <t>5.153.003</t>
  </si>
  <si>
    <t>Боковина Парабель ВХСо со стеклом левая</t>
  </si>
  <si>
    <t>Применяется для ВХСо,ВХСно,ВХСло</t>
  </si>
  <si>
    <t>5.153.003-01</t>
  </si>
  <si>
    <t>Боковина Парабель ВХСо со стеклом правая</t>
  </si>
  <si>
    <t>Боковины металлические</t>
  </si>
  <si>
    <t>5.153.007</t>
  </si>
  <si>
    <t>Боковина Парабель ВХС металлическая со стеклом левая</t>
  </si>
  <si>
    <t>5.153.007-01</t>
  </si>
  <si>
    <t>Боковина Парабель ВХС металлическая со стеклом правая</t>
  </si>
  <si>
    <t>5.153.008</t>
  </si>
  <si>
    <t>Боковина Парабель ВХСо металлическая со стеклом левая</t>
  </si>
  <si>
    <t>5.153.008-01</t>
  </si>
  <si>
    <t>Боковина Парабель ВХСо металлическая со стеклом правая</t>
  </si>
  <si>
    <t>5.153.004</t>
  </si>
  <si>
    <t>Боковина Парабель ВХН со стеклом левая</t>
  </si>
  <si>
    <t>Применяется для ВХН,ВТ</t>
  </si>
  <si>
    <t>5.153.004-01</t>
  </si>
  <si>
    <t>Боковина Парабель ВХН со стеклом правая</t>
  </si>
  <si>
    <t>Делители и разделители для витрин серии Парабель</t>
  </si>
  <si>
    <t>5.153.006</t>
  </si>
  <si>
    <t>Делитель Парабель межсекционный высокий</t>
  </si>
  <si>
    <t>Применяется для соединения с ВХН,ВТ</t>
  </si>
  <si>
    <t>5.558.007</t>
  </si>
  <si>
    <t>Делитель Парабель межсекционный высокий оргстекло</t>
  </si>
  <si>
    <t>Применяется для соединения с ВХС,ВХСн,ВХСд,ВХСл</t>
  </si>
  <si>
    <t>5.558.008</t>
  </si>
  <si>
    <t>Делитель Парабель межсекционный низкий оргстекло</t>
  </si>
  <si>
    <t>Применяется для соединения с ВХСо,ВХСно,ВХСло</t>
  </si>
  <si>
    <t>5.558.001</t>
  </si>
  <si>
    <t xml:space="preserve">Разделитель Парабель стеклянный высокий </t>
  </si>
  <si>
    <t>для ВХС</t>
  </si>
  <si>
    <t>5.558.010</t>
  </si>
  <si>
    <t>Разделитель Парабель стеклянный низкий</t>
  </si>
  <si>
    <t>для ВХС и ВХСо</t>
  </si>
  <si>
    <t>Аксессуары для витрин серии Парабель</t>
  </si>
  <si>
    <t>6.888.131</t>
  </si>
  <si>
    <t>Доска разделочная передвижная Парабель</t>
  </si>
  <si>
    <t>крепится везде кроме УН</t>
  </si>
  <si>
    <t>5.508.001</t>
  </si>
  <si>
    <t>Комплект труб и заглушек 1,25 для Парабель</t>
  </si>
  <si>
    <t>Выписывается кратно длине витрины</t>
  </si>
  <si>
    <t>5.508.001-01</t>
  </si>
  <si>
    <t>Комплект труб и заглушек 1,875 для Парабель</t>
  </si>
  <si>
    <t>5.508.002</t>
  </si>
  <si>
    <t>Комплект труб и заглушек УН для Парабель</t>
  </si>
  <si>
    <t>51.5191.0737-ГП</t>
  </si>
  <si>
    <t>Клапан соленоидный CSV6 / аналог EVR 6/Danfoss</t>
  </si>
  <si>
    <t>5.206.009</t>
  </si>
  <si>
    <t>Комплект многоуровневых поддонов Парабель 1,25</t>
  </si>
  <si>
    <t>5.206.009-01</t>
  </si>
  <si>
    <t>Комплект многоуровневых поддонов Парабель 1,875</t>
  </si>
  <si>
    <t>5.206.009-02</t>
  </si>
  <si>
    <t xml:space="preserve">Комплект многоуровневых поддонов Парабель 2,5 </t>
  </si>
  <si>
    <t>5.206.009-03</t>
  </si>
  <si>
    <t>Комплект многоуровневых поддонов Парабель 3,75</t>
  </si>
  <si>
    <t>5.888.002о</t>
  </si>
  <si>
    <t>Комплект Подставка под весы, слайсер Парабель 1,25</t>
  </si>
  <si>
    <t>5.888.002-01</t>
  </si>
  <si>
    <t>Комплект Подставка под весы, слайсер Парабель 1,875</t>
  </si>
  <si>
    <t>5.888.002-02</t>
  </si>
  <si>
    <t>Комплект Подставка под весы, слайсер Парабель 2,5</t>
  </si>
  <si>
    <t>5.888.002-03</t>
  </si>
  <si>
    <t>Комплект Подставка под весы, слайсер Парабель 3,75</t>
  </si>
  <si>
    <t>Дополнительные щитки для витрин серии Парабель</t>
  </si>
  <si>
    <t>5.252.002</t>
  </si>
  <si>
    <t>Комплект рамы и опор (для витрин Парабель)</t>
  </si>
  <si>
    <t>Одна дополнительная тумба без щитков (необходима для секции 1,25 стоящей отдельно)</t>
  </si>
  <si>
    <t>5.245.006</t>
  </si>
  <si>
    <t xml:space="preserve">Комплект щитков для тумбы Парабель </t>
  </si>
  <si>
    <t>Комплект щитков для одной тумбы (нужен только если не используются сплошные щитки)</t>
  </si>
  <si>
    <t>5.245.012</t>
  </si>
  <si>
    <t>Комплект сплошного щитка Парабель 1,25</t>
  </si>
  <si>
    <t>Передний щиток 1250 мм (для витрины 2,5 необходимо 2 комплекта)</t>
  </si>
  <si>
    <t>5.245.012-01</t>
  </si>
  <si>
    <t>Комплект сплошного щитка Парабель 1,875</t>
  </si>
  <si>
    <t>Передний щиток 1875 мм (для витрины 3,75 необходимо 2 комплекта)</t>
  </si>
  <si>
    <t>5.252.004</t>
  </si>
  <si>
    <t>Комплект рамы и сплошного щитка (для витрин Парабель УВ)</t>
  </si>
  <si>
    <t>Передний щиток + 2 тумбы</t>
  </si>
  <si>
    <t>5.252.005</t>
  </si>
  <si>
    <t>Комплект рамы и сплошных щитков (для витрин Парабель УН)</t>
  </si>
  <si>
    <t>Передние щитоки + 2 тумбы</t>
  </si>
  <si>
    <t>Освещение внутреннего объема (для ВХС, ВХСн, ВХН, ВХСл)</t>
  </si>
  <si>
    <t>Комплект ночных створок (для ВХС, ВХСн, ВХН, ВХСл)</t>
  </si>
  <si>
    <t>Закалённое стекло, открывается на гидроподъёмниках (для ВХС, ВХСн, ВХН, ВХСл)</t>
  </si>
  <si>
    <t>Низкое стекло (для ВСХо, ВХСно, ВХСло)</t>
  </si>
  <si>
    <r>
      <rPr>
        <b/>
        <sz val="10"/>
        <color theme="1"/>
        <rFont val="Arial"/>
      </rPr>
      <t xml:space="preserve">Температурный режим, </t>
    </r>
    <r>
      <rPr>
        <b/>
        <sz val="10"/>
        <color theme="1"/>
        <rFont val="Calibri"/>
      </rPr>
      <t>°</t>
    </r>
    <r>
      <rPr>
        <b/>
        <sz val="8"/>
        <color theme="1"/>
        <rFont val="Arial"/>
      </rPr>
      <t>C</t>
    </r>
  </si>
  <si>
    <t>Витрины холодильные серии Валенсия ВХС гастрономические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</si>
  <si>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</si>
  <si>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6.350.300-04</t>
  </si>
  <si>
    <t>Валенсия ВХС-1,25</t>
  </si>
  <si>
    <t>6.350.300-05</t>
  </si>
  <si>
    <t>Валенсия ВХС-1,875</t>
  </si>
  <si>
    <t>6.350.300-06</t>
  </si>
  <si>
    <t>Валенсия ВХС-2,5</t>
  </si>
  <si>
    <t>6.350.300-07</t>
  </si>
  <si>
    <t>Валенсия ВХС-3,75</t>
  </si>
  <si>
    <t>6.350.303-04</t>
  </si>
  <si>
    <t>Валенсия ВХС-УВ</t>
  </si>
  <si>
    <t>6.350.307-04</t>
  </si>
  <si>
    <t>Валенсия ВХС-УН 90 квадр.</t>
  </si>
  <si>
    <t>Витрины холодильные серии Валенсия ВХСн пресервы</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</si>
  <si>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</si>
  <si>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6.350.300-14</t>
  </si>
  <si>
    <t>Валенсия ВХСн-1,25</t>
  </si>
  <si>
    <t>6.350.300-15</t>
  </si>
  <si>
    <t>Валенсия ВХСн-1,875</t>
  </si>
  <si>
    <t>6.350.300-16</t>
  </si>
  <si>
    <t>Валенсия ВХСн-2,5</t>
  </si>
  <si>
    <t>6.350.300-17</t>
  </si>
  <si>
    <t>Валенсия ВХСн-3,75</t>
  </si>
  <si>
    <t>Витрины холодильные серии Валенсия ВХСнм мясные (статика)</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</si>
  <si>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</si>
  <si>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6.350.300-64</t>
  </si>
  <si>
    <t>Валенсия ВХСнм-1,25</t>
  </si>
  <si>
    <t>6.350.300-65</t>
  </si>
  <si>
    <t>Валенсия ВХСнм-1,875</t>
  </si>
  <si>
    <t>6.350.300-66</t>
  </si>
  <si>
    <t>Валенсия ВХСнм-2,5</t>
  </si>
  <si>
    <t>Витрины холодильные серии Валенсия  ВХН низкотемпературные</t>
  </si>
  <si>
    <t xml:space="preserve"> -35°С/45°С</t>
  </si>
  <si>
    <t>6.350.300-44</t>
  </si>
  <si>
    <t>Валенсия ВХН-1,25</t>
  </si>
  <si>
    <t xml:space="preserve"> -18…-12</t>
  </si>
  <si>
    <t>6.350.300-45</t>
  </si>
  <si>
    <t>Валенсия ВХН-1,875</t>
  </si>
  <si>
    <t>6.350.300-46</t>
  </si>
  <si>
    <t>Валенсия ВХН-2,5</t>
  </si>
  <si>
    <t>6.350.300-47</t>
  </si>
  <si>
    <t>Валенсия ВХН-3,75</t>
  </si>
  <si>
    <t>Витрины холодильные серии Валенсия  ВХСо SELF</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</si>
  <si>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</si>
  <si>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6.350.300-24</t>
  </si>
  <si>
    <t>Валенсия ВХСо-1,25</t>
  </si>
  <si>
    <t>6.350.300-25</t>
  </si>
  <si>
    <t>Валенсия ВХСо-1,875</t>
  </si>
  <si>
    <t>6.350.300-26</t>
  </si>
  <si>
    <t>Валенсия ВХСо-2,5</t>
  </si>
  <si>
    <t>6.350.300-27</t>
  </si>
  <si>
    <t>Валенсия ВХСо-3,75</t>
  </si>
  <si>
    <t>Витрины холодильные серии Валенсия  ВХСно пресервы SELF</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</si>
  <si>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</si>
  <si>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6.350.300-54</t>
  </si>
  <si>
    <t>Валенсия ВХСно-1,25</t>
  </si>
  <si>
    <t>6.350.300-55</t>
  </si>
  <si>
    <t>Валенсия ВХСно-1,875</t>
  </si>
  <si>
    <t>6.350.300-56</t>
  </si>
  <si>
    <t>Валенсия ВХСно-2,5</t>
  </si>
  <si>
    <t>Витрины холодильные серии Валенсия  ВХСл "рыба на льду"</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</si>
  <si>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</si>
  <si>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6.350.300-34</t>
  </si>
  <si>
    <t>Валенсия ВХСл-1,25</t>
  </si>
  <si>
    <t>6.350.300-35</t>
  </si>
  <si>
    <t>Валенсия ВХСл-1,875</t>
  </si>
  <si>
    <t>6.350.300-36</t>
  </si>
  <si>
    <t>Валенсия ВХСл-2,5</t>
  </si>
  <si>
    <t>Витрины холодильные серии Валенсия  ВХСло "рыба на льду" SELF</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</si>
  <si>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</si>
  <si>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6.350.300-74</t>
  </si>
  <si>
    <t>Валенсия ВХСло-1,25</t>
  </si>
  <si>
    <t xml:space="preserve"> -2…+2</t>
  </si>
  <si>
    <t>6.350.300-75</t>
  </si>
  <si>
    <t>Валенсия ВХСло-1,875</t>
  </si>
  <si>
    <t>6.350.300-76</t>
  </si>
  <si>
    <t>Валенсия ВХСло-2,5</t>
  </si>
  <si>
    <t>Комплектующие для витрин серии Валенсия</t>
  </si>
  <si>
    <t xml:space="preserve">Боковины для витрин серии Валенсия </t>
  </si>
  <si>
    <t>5.153.027</t>
  </si>
  <si>
    <t>Боковина Валенсия ВХС левая (широкий фронт прямое стекло)</t>
  </si>
  <si>
    <t>Применяется для ВХС,ВХСн,ВХСл</t>
  </si>
  <si>
    <t>5.153.027-01</t>
  </si>
  <si>
    <t>Боковина Валенсия ВХС правая (широкий фронт прямое стекло)</t>
  </si>
  <si>
    <t>5.153.031</t>
  </si>
  <si>
    <t>Боковина Валенсия ВХСо левая (широкий фронт прямое стекло)</t>
  </si>
  <si>
    <t>5.153.031-01</t>
  </si>
  <si>
    <t>Боковина Валенсия ВХСо правая (широкий фронт прямое стекло)</t>
  </si>
  <si>
    <t>5.153.058</t>
  </si>
  <si>
    <t>Боковина Валенсия ВХН (широкий фронт прямое стекло) левая</t>
  </si>
  <si>
    <t>Применяется для ВХН</t>
  </si>
  <si>
    <t>5.153.058-01</t>
  </si>
  <si>
    <t>Боковина Валенсия ВХН (широкий фронт прямое стекло) правая</t>
  </si>
  <si>
    <t xml:space="preserve">Делители и разделители для витрин серии  Валенсия </t>
  </si>
  <si>
    <t>5.153.047</t>
  </si>
  <si>
    <t>Делитель полнопрофильный стеклопакет. Широкий фронт. Прямые стекла.</t>
  </si>
  <si>
    <t>5.558.019</t>
  </si>
  <si>
    <t>Делитель Валенсия межсекционный полнопрофильный оргстекло</t>
  </si>
  <si>
    <t>Применяется для соединения</t>
  </si>
  <si>
    <t>5.558.017</t>
  </si>
  <si>
    <t>Делитель мобильный высокий для Валенсия прямое стекло</t>
  </si>
  <si>
    <t>Применяется для соединения с ВХС,ВХСн</t>
  </si>
  <si>
    <t>5.558.014</t>
  </si>
  <si>
    <t>Делитель мобильный низкий для Валенсия прямое стекло</t>
  </si>
  <si>
    <t xml:space="preserve">Аксессуары для витрин серии Валенсия </t>
  </si>
  <si>
    <t>6.888.150</t>
  </si>
  <si>
    <t>Доска разделочная передвижная Валенсия</t>
  </si>
  <si>
    <t>6.888.152</t>
  </si>
  <si>
    <t>Подставка под весы, слайсер</t>
  </si>
  <si>
    <t>6.888.153</t>
  </si>
  <si>
    <t>Подставка для сумок Валенсия-1,25</t>
  </si>
  <si>
    <t>6.888.153-01</t>
  </si>
  <si>
    <t>Подставка для сумок Валенсия-1,875</t>
  </si>
  <si>
    <t>6.888.153-02</t>
  </si>
  <si>
    <t>Подставка для сумок Валенсия-2,5</t>
  </si>
  <si>
    <t>6.888.153-03</t>
  </si>
  <si>
    <t>Подставка для сумок Валенсия-3,75</t>
  </si>
  <si>
    <t>Комплект многоуровневых поддонов Валенсия 1,25</t>
  </si>
  <si>
    <t>Комплект многоуровневых поддонов Валенсия 1,875</t>
  </si>
  <si>
    <t xml:space="preserve">Комплект многоуровневых поддонов Валенсия 2,5 </t>
  </si>
  <si>
    <t>Комплект многоуровневых поддонов Валенсия 3,75</t>
  </si>
  <si>
    <t>5.161.026</t>
  </si>
  <si>
    <t>Комплект подсветки Валенсия ВХС-1,25 широкий фронт</t>
  </si>
  <si>
    <t>5.161.026-01</t>
  </si>
  <si>
    <t>Комплект подсветки Валенсия ВХС-1,875 широкий фронт</t>
  </si>
  <si>
    <t>5.161.026-02</t>
  </si>
  <si>
    <t>Комплект подсветки Валенсия ВХС-2,5 широкий фронт</t>
  </si>
  <si>
    <t>5.161.026-03</t>
  </si>
  <si>
    <t>Комплект подсветки Валенсия ВХС-3,75 широкий фронт</t>
  </si>
  <si>
    <t xml:space="preserve">Стандартная комплектация открытых горок      </t>
  </si>
  <si>
    <t>Поставка в разобранном виде</t>
  </si>
  <si>
    <t>Верхняя цветная панель</t>
  </si>
  <si>
    <t>Нижняя цветная панель</t>
  </si>
  <si>
    <t>Верхнее освещение</t>
  </si>
  <si>
    <t>Комплект ночных шторок</t>
  </si>
  <si>
    <t>5 рядов полок по 400мм. с регулируемым наклоном (для гастрономической)</t>
  </si>
  <si>
    <t xml:space="preserve">Ценникодержатели на полках (белые) </t>
  </si>
  <si>
    <t>Ограждения проволочные на все полки</t>
  </si>
  <si>
    <t>Вентиль соленоидный</t>
  </si>
  <si>
    <t>Контроллер Danfoss, Carel</t>
  </si>
  <si>
    <t>3 рядов полок по 500мм. с регулируемым наклоном (для фруктовой)</t>
  </si>
  <si>
    <t>Комплект зеркал для верхней полки (для фруктовой)</t>
  </si>
  <si>
    <r>
      <rPr>
        <b/>
        <sz val="10"/>
        <color theme="1"/>
        <rFont val="Arial"/>
      </rPr>
      <t xml:space="preserve">Температурный режим, </t>
    </r>
    <r>
      <rPr>
        <b/>
        <sz val="10"/>
        <color theme="1"/>
        <rFont val="Calibri"/>
      </rPr>
      <t>°</t>
    </r>
    <r>
      <rPr>
        <b/>
        <sz val="8"/>
        <color theme="1"/>
        <rFont val="Arial"/>
      </rPr>
      <t>C</t>
    </r>
  </si>
  <si>
    <t>Горки холодильные серии София 195/71 ВХСп гастрономические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</si>
  <si>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</si>
  <si>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6.350.250-35</t>
  </si>
  <si>
    <t>София 195/71 ВХСп-1,25 (с комплектом ночных штор)</t>
  </si>
  <si>
    <t>6.350.250-36</t>
  </si>
  <si>
    <t>София 195/71 ВХСп-1,875 (с комплектом ночных штор)</t>
  </si>
  <si>
    <t>6.350.250-37</t>
  </si>
  <si>
    <t>София 195/71 ВХСп-2,5 (с комплектом ночных штор)</t>
  </si>
  <si>
    <t>6.350.250-38</t>
  </si>
  <si>
    <t>София 195/71 ВХСп-3,75 (с комплектом ночных штор)</t>
  </si>
  <si>
    <t>Горки холодильные серии София 195/71 ВХСп фруктовые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</si>
  <si>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</si>
  <si>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6.350.250-55</t>
  </si>
  <si>
    <t>София 195/71 ВХСп-1,25 (фруктовая, с комплектом ночных штор)</t>
  </si>
  <si>
    <t>6.350.250-56</t>
  </si>
  <si>
    <t>София 195/71 ВХСп-1,875 (фруктовая, с комплектом ночных штор)</t>
  </si>
  <si>
    <t>6.350.250-57</t>
  </si>
  <si>
    <t>София 195/71 ВХСп-2,5 (фруктовая, с комплектом ночных штор)</t>
  </si>
  <si>
    <t>6.350.250-58</t>
  </si>
  <si>
    <t>София 195/71 ВХСп-3,75 (фруктовая, с комплектом ночных штор)</t>
  </si>
  <si>
    <t>Горки холодильные серии София 195/71 ВХСп пресервы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</si>
  <si>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</si>
  <si>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6.350.250-50</t>
  </si>
  <si>
    <t>София 195/71 ВХСнп-1,25 (с комплектом ночных штор)</t>
  </si>
  <si>
    <t xml:space="preserve"> -1…+2</t>
  </si>
  <si>
    <t>6.350.250-51</t>
  </si>
  <si>
    <t>София 195/71 ВХСнп-1,875 (с комплектом ночных штор)</t>
  </si>
  <si>
    <t>6.350.250-52</t>
  </si>
  <si>
    <t>София 195/71 ВХСнп-2,5 (с комплектом ночных штор)</t>
  </si>
  <si>
    <t>6.350.250-53</t>
  </si>
  <si>
    <t>София 195/71 ВХСнп-3,75 (с комплектом ночных штор)</t>
  </si>
  <si>
    <t xml:space="preserve">Стандартная комплектация закрытых горок      </t>
  </si>
  <si>
    <t>Фронтальное остекление (двери -стеклопакет)</t>
  </si>
  <si>
    <t>Ценникодержатели на полках</t>
  </si>
  <si>
    <r>
      <rPr>
        <b/>
        <sz val="10"/>
        <color theme="1"/>
        <rFont val="Arial"/>
      </rPr>
      <t xml:space="preserve">Температурный режим, </t>
    </r>
    <r>
      <rPr>
        <b/>
        <sz val="10"/>
        <color theme="1"/>
        <rFont val="Calibri"/>
      </rPr>
      <t>°</t>
    </r>
    <r>
      <rPr>
        <b/>
        <sz val="8"/>
        <color theme="1"/>
        <rFont val="Arial"/>
      </rPr>
      <t>C</t>
    </r>
  </si>
  <si>
    <t>Горки холодильные серии София 195/71 ВХСп гастрономические закрытые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</si>
  <si>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</si>
  <si>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6.350.250-120</t>
  </si>
  <si>
    <t>София 195/71 ВХСп-1,25 (фронтальное остекление - двери стеклопакет)</t>
  </si>
  <si>
    <t>6.350.250-121</t>
  </si>
  <si>
    <t>София 195/71 ВХСп-1,875 (фронтальное остекление - двери стеклопакет)</t>
  </si>
  <si>
    <t>6.350.250-122</t>
  </si>
  <si>
    <t>София 195/71 ВХСп-2,5 (фронтальное остекление - двери стеклопакет)</t>
  </si>
  <si>
    <t>6.350.250-123</t>
  </si>
  <si>
    <t>София 195/71 ВХСп-3,75 (фронтальное остекление - двери стеклопакет)</t>
  </si>
  <si>
    <t>Горки холодильные серии София 195/71 ВХСнп пресервы закрытые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</si>
  <si>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</si>
  <si>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6.350.250-125</t>
  </si>
  <si>
    <t>София 195/71 ВХСнп-1,25 (фронтальное остекление - двери стеклопакет)</t>
  </si>
  <si>
    <t>6.350.250-126</t>
  </si>
  <si>
    <t>София 195/71 ВХСнп-1,875 (фронтальное остекление - двери стеклопакет)</t>
  </si>
  <si>
    <t>6.350.250-127</t>
  </si>
  <si>
    <t>София 195/71 ВХСнп-2,5 (фронтальное остекление - двери стеклопакет)</t>
  </si>
  <si>
    <t>6.350.250-128</t>
  </si>
  <si>
    <t>София 195/71 ВХСнп-3,75 (фронтальное остекление - двери стеклопакет)</t>
  </si>
  <si>
    <t>глубина</t>
  </si>
  <si>
    <t>Комплектующиедля горок серии София 195/71</t>
  </si>
  <si>
    <t>6.222.019</t>
  </si>
  <si>
    <t>Боковина София 195/71 глухая левая</t>
  </si>
  <si>
    <t>6.222.019-01</t>
  </si>
  <si>
    <t>Боковина София 195/71 глухая правая</t>
  </si>
  <si>
    <t>6.222.010</t>
  </si>
  <si>
    <t>Боковина София 195/71 глухая с зеркалом левая</t>
  </si>
  <si>
    <t>6.222.010-01</t>
  </si>
  <si>
    <t>Боковина София 195/71 глухая с зеркалом правая</t>
  </si>
  <si>
    <t>6.222.013</t>
  </si>
  <si>
    <t>Боковина София 195/71 со стеклопакетом левая</t>
  </si>
  <si>
    <t>6.222.013-01</t>
  </si>
  <si>
    <t>Боковина София 195/71 со стеклопакетом правая</t>
  </si>
  <si>
    <t>6.222.012</t>
  </si>
  <si>
    <t>Делитель София 195/71 межсекционный (с 2-х стор.зеркалом)</t>
  </si>
  <si>
    <t>6.222.014</t>
  </si>
  <si>
    <t>Делитель София 195/71 межсекционный стеклопакет</t>
  </si>
  <si>
    <t>6.222.020</t>
  </si>
  <si>
    <t>Делитель София 195/71 межсекционный глухой</t>
  </si>
  <si>
    <t>7.558.030</t>
  </si>
  <si>
    <t>Разделитель София 195/71 поликарбонат</t>
  </si>
  <si>
    <t>Устанавливается по всей высоте в месте стыка полок</t>
  </si>
  <si>
    <t>Цена, руб.</t>
  </si>
  <si>
    <t>Аксессуары София</t>
  </si>
  <si>
    <t>5.254.012-02</t>
  </si>
  <si>
    <t>Комплект полки 1250х400</t>
  </si>
  <si>
    <t>комплект состоит из 1 полка и 2 кронштейнов</t>
  </si>
  <si>
    <t>5.254.012-03</t>
  </si>
  <si>
    <t>Комплект полки 937х400</t>
  </si>
  <si>
    <t>6.541.940-04</t>
  </si>
  <si>
    <t>Ограничитель 1250 (Варшава)</t>
  </si>
  <si>
    <t>6.541.940-05</t>
  </si>
  <si>
    <t>Ограничитель 937 (Варшава)</t>
  </si>
  <si>
    <t>7.557.023</t>
  </si>
  <si>
    <t>Ограничитель из оргстекла 58*1235 (Варшава)</t>
  </si>
  <si>
    <t>7.557.023-02</t>
  </si>
  <si>
    <t>Ограничитель из оргстекла 58*921 (Варшава)</t>
  </si>
  <si>
    <t>7.557.023-01</t>
  </si>
  <si>
    <t>Ограничитель из оргстекла 128*1235 (Варшава)</t>
  </si>
  <si>
    <t>7.557.023-03</t>
  </si>
  <si>
    <t>Ограничитель из оргстекла 128*921 (Варшава)</t>
  </si>
  <si>
    <t>5.240.257</t>
  </si>
  <si>
    <t>Комплект фронт остекления 1250х1535</t>
  </si>
  <si>
    <t xml:space="preserve">Устанавливается на заводе, Выписывается кратно длине горки </t>
  </si>
  <si>
    <t>5.240.257-01</t>
  </si>
  <si>
    <t>Комплект фронт остекления 625х1535</t>
  </si>
  <si>
    <t>6.432.002-01</t>
  </si>
  <si>
    <t>Штанга 927</t>
  </si>
  <si>
    <t>6.432.002</t>
  </si>
  <si>
    <t>Штанга 1237</t>
  </si>
  <si>
    <t>6.604.012</t>
  </si>
  <si>
    <t>Крючок 512мм</t>
  </si>
  <si>
    <t>Подсветка полок</t>
  </si>
  <si>
    <t>5.161.101</t>
  </si>
  <si>
    <t>Комплект подсветки 3 рядов полок 1250 Варшава, LED, (3 полки)</t>
  </si>
  <si>
    <t>5.161.078</t>
  </si>
  <si>
    <t>Комплект  подсветки 4 рядов полок 1250 , LED, (4 полки) 4500 К</t>
  </si>
  <si>
    <t>5.161.077</t>
  </si>
  <si>
    <t>Комплект  подсветки 5 рядов полок 1250, LED, (5 полок) 4500 К</t>
  </si>
  <si>
    <t>5.161.101-01</t>
  </si>
  <si>
    <t>Комплект  подсветки 3 рядов полок 1875 Варшава, LED, (6 полок)</t>
  </si>
  <si>
    <t>5.161.078-01</t>
  </si>
  <si>
    <t>Комплект  подсветки 4 рядов полок 1875, LED, (8 полок) 4500 К</t>
  </si>
  <si>
    <t>5.161.077-01</t>
  </si>
  <si>
    <t>Комплект  подсветки 5 рядов полок 1875, LED, (10 полок) 4500 К</t>
  </si>
  <si>
    <t>5.161.101-02</t>
  </si>
  <si>
    <t>Комплект подсветки 3 рядов полок 2500 Варшава, LED, (6 полок)</t>
  </si>
  <si>
    <t>5.161.078-02</t>
  </si>
  <si>
    <t>Комплект подсветки 4 рядов полок 2500, LED, (8 полок) 4500 К</t>
  </si>
  <si>
    <t>5.161.077-02</t>
  </si>
  <si>
    <t>Комплект подсветки 5 рядов полок 2500, LED, (10 полок) 4500 К</t>
  </si>
  <si>
    <t>5.161.101-03</t>
  </si>
  <si>
    <t>Комплект подсветки 3 рядов полок 3750 Варшава, LED, (9 полок)</t>
  </si>
  <si>
    <t>5.161.078-03</t>
  </si>
  <si>
    <t>Комплект подсветки 4 ряда полок 3750, LED, (12 полок) 4500 К</t>
  </si>
  <si>
    <t>5.161.077-03</t>
  </si>
  <si>
    <t>Комплект подсветки 5 рядов полок 3750, LED, (15 полок) 4500 К</t>
  </si>
  <si>
    <t>Верхняя стальная цветная панель</t>
  </si>
  <si>
    <t>Нижняя стальная цветная панель</t>
  </si>
  <si>
    <t>5 рядов полок по 500мм. с регулируемым наклоном</t>
  </si>
  <si>
    <t>Контроллер Carel, Elitech</t>
  </si>
  <si>
    <t>Комплект крепежа для боковин</t>
  </si>
  <si>
    <t>Пластиковый отбойник от удара тележкой</t>
  </si>
  <si>
    <r>
      <rPr>
        <b/>
        <sz val="10"/>
        <color theme="1"/>
        <rFont val="Arial"/>
      </rPr>
      <t xml:space="preserve">Температурный режим, </t>
    </r>
    <r>
      <rPr>
        <b/>
        <sz val="10"/>
        <color theme="1"/>
        <rFont val="Calibri"/>
      </rPr>
      <t>°</t>
    </r>
    <r>
      <rPr>
        <b/>
        <sz val="8"/>
        <color theme="1"/>
        <rFont val="Arial"/>
      </rPr>
      <t>C</t>
    </r>
  </si>
  <si>
    <t>Горки холодильные серии София 220/92 ВХСп гастрономические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</si>
  <si>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</si>
  <si>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6.350.252-60</t>
  </si>
  <si>
    <t>София 220/92 ВХСп-1,25 (с комплектом ночных штор)</t>
  </si>
  <si>
    <t>6.350.252-61</t>
  </si>
  <si>
    <t>София 220/92 ВХСп-1,875 (б/б,ТРВ,вентиль соленоидный)</t>
  </si>
  <si>
    <t>6.350.252-62</t>
  </si>
  <si>
    <t>София 220/92 ВХСп-2,5 (б/б,ТРВ,вентиль соленоидный)</t>
  </si>
  <si>
    <t>6.350.252-63</t>
  </si>
  <si>
    <t>София 220/92 ВХСп-3,75 (б/б,ТРВ,вентиль соленоидный)</t>
  </si>
  <si>
    <t>Горки холодильные серии София 220/92 ВХСп фруктовые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</si>
  <si>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</si>
  <si>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6.350.252-75</t>
  </si>
  <si>
    <t>София 220/92 ВХСп-1,25 (фруктовая, с комплектом ночных штор)</t>
  </si>
  <si>
    <t>6.350.252-76</t>
  </si>
  <si>
    <t>6.350.252-77</t>
  </si>
  <si>
    <t>6.350.252-78</t>
  </si>
  <si>
    <t>Горки холодильные серии София 220/92 ВХСп пресервы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</si>
  <si>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</si>
  <si>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6.350.252-70</t>
  </si>
  <si>
    <t>София 220/92 ВХСнп-1,25 (с комплектом ночных штор)</t>
  </si>
  <si>
    <t>6.350.252-71</t>
  </si>
  <si>
    <t>София 220/92 ВХСнп-1,875 (б/б,ТРВ,вентиль соленоидный)</t>
  </si>
  <si>
    <t>6.350.252-72</t>
  </si>
  <si>
    <t>София 220/92 ВХСнп-2,5 (б/б,ТРВ,вентиль соленоидный)</t>
  </si>
  <si>
    <t>6.350.252-73</t>
  </si>
  <si>
    <t>София 220/92 ВХСнп-3,75 (б/б,ТРВ,вентиль соленоидный)</t>
  </si>
  <si>
    <t>Вентиль соленоbдный</t>
  </si>
  <si>
    <r>
      <rPr>
        <b/>
        <sz val="10"/>
        <color theme="1"/>
        <rFont val="Arial"/>
      </rPr>
      <t xml:space="preserve">Температурный режим, </t>
    </r>
    <r>
      <rPr>
        <b/>
        <sz val="10"/>
        <color theme="1"/>
        <rFont val="Calibri"/>
      </rPr>
      <t>°</t>
    </r>
    <r>
      <rPr>
        <b/>
        <sz val="8"/>
        <color theme="1"/>
        <rFont val="Arial"/>
      </rPr>
      <t>C</t>
    </r>
  </si>
  <si>
    <t>Горки холодильные серии София 220/92 ВХСп гастрономические закрытые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</si>
  <si>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</si>
  <si>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6.350.252-80</t>
  </si>
  <si>
    <t>София 220/92 ВХСп-1,25 (фронтальное остекление - двери стеклопакет)</t>
  </si>
  <si>
    <t>6.350.252-81</t>
  </si>
  <si>
    <t>София 220/92 ВХСп-1,875 (фронтальное остекление - двери стеклопакет)</t>
  </si>
  <si>
    <t>6.350.252-82</t>
  </si>
  <si>
    <t>София 220/92 ВХСп-2,5 (фронтальное остекление - двери стеклопакет)</t>
  </si>
  <si>
    <t>6.350.252-83</t>
  </si>
  <si>
    <t>София 220/92 ВХСп-3,75 (фронтальное остекление - двери стеклопакет)</t>
  </si>
  <si>
    <t>Горки холодильные серии София 220/92 ВХСнп пресервы закрытые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</si>
  <si>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</si>
  <si>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6.350.252-85</t>
  </si>
  <si>
    <t>София 220/92 ВХСнп-1,25 (фронтальное остекление - двери стеклопакет)</t>
  </si>
  <si>
    <t>6.350.252-86</t>
  </si>
  <si>
    <t>София 220/92 ВХСнп-1,875 (фронтальное остекление - двери стеклопакет)</t>
  </si>
  <si>
    <t>6.350.252-87</t>
  </si>
  <si>
    <t>София 220/92 ВХСнп-2,5 (фронтальное остекление - двери стеклопакет)</t>
  </si>
  <si>
    <t>6.350.252-88</t>
  </si>
  <si>
    <t>София 220/92 ВХСнп-3,75 (фронтальное остекление - двери стеклопакет)</t>
  </si>
  <si>
    <t>Комплектующие София</t>
  </si>
  <si>
    <t>Боковины для горок серии София 220/92</t>
  </si>
  <si>
    <t>6.222.523</t>
  </si>
  <si>
    <t>Боковина София 220/92 глухая универсальная</t>
  </si>
  <si>
    <t>6.222.517</t>
  </si>
  <si>
    <t>Боковина София 220/92 глухая с зеркалом универсальная</t>
  </si>
  <si>
    <t>6.222.504</t>
  </si>
  <si>
    <t>Боковина София 220/92 со стеклопакетом левая</t>
  </si>
  <si>
    <t>6.222.504-01</t>
  </si>
  <si>
    <t>Боковина София 220/92 со стеклопакетом правая</t>
  </si>
  <si>
    <t>Делители и разделители для витрин серии София 220/92</t>
  </si>
  <si>
    <t>7.558.038</t>
  </si>
  <si>
    <t>Разделитель София 220/92 поликарбонат</t>
  </si>
  <si>
    <t>6.222.498</t>
  </si>
  <si>
    <t>Делитель София 220/92 межсекционный (с 2-х стор.зеркалом)</t>
  </si>
  <si>
    <t>6.222.499</t>
  </si>
  <si>
    <t>Делитель София 220/92 межсекционный стеклопакет</t>
  </si>
  <si>
    <t>5.254.013</t>
  </si>
  <si>
    <t>Комплект полки 1250х500 (Варшава/Прага)</t>
  </si>
  <si>
    <t>5.254.013-01</t>
  </si>
  <si>
    <t>Комплект полки 937х500 (Варшава)</t>
  </si>
  <si>
    <t>5.240.196-10</t>
  </si>
  <si>
    <t>Блок остекления с распашными дверями 1250</t>
  </si>
  <si>
    <t xml:space="preserve">Выписывается кратно длине горки </t>
  </si>
  <si>
    <t>5.240.196-11</t>
  </si>
  <si>
    <t>Блок остекления с распашными дверями 1875</t>
  </si>
  <si>
    <t>5.240.196-12</t>
  </si>
  <si>
    <t>Блок остекления с распашными дверями 2500</t>
  </si>
  <si>
    <t>5.240.196-13</t>
  </si>
  <si>
    <t>Блок остекления с распашными дверями 3750</t>
  </si>
  <si>
    <t>5.161.105-55</t>
  </si>
  <si>
    <t>5.161.105-50</t>
  </si>
  <si>
    <t>Комплект  подсветки 4 рядов полок 1250 Варшава, LED, (4 полки)</t>
  </si>
  <si>
    <t>5.161.105-45</t>
  </si>
  <si>
    <t>Комплект  подсветки 5 рядов полок 1250 Варшава, LED, (5 полок)</t>
  </si>
  <si>
    <t>5.161.105-56</t>
  </si>
  <si>
    <t>5.161.105-51</t>
  </si>
  <si>
    <t>Комплект  подсветки 4 рядов полок 1875 Варшава, LED, (8 полок)</t>
  </si>
  <si>
    <t>5.161.105-46</t>
  </si>
  <si>
    <t>Комплект  подсветки 5 рядов полок 1875 Варшава, LED, (10 полок)</t>
  </si>
  <si>
    <t>5.161.105-57</t>
  </si>
  <si>
    <t>5.161.105-52</t>
  </si>
  <si>
    <t>Комплект подсветки 4 рядов полок 2500 Варшава, LED, (8 полок)</t>
  </si>
  <si>
    <t>5.161.105-47</t>
  </si>
  <si>
    <t>Комплект подсветки 5 рядов полок 2500 Варшава, LED, (10 полок)</t>
  </si>
  <si>
    <t>5.161.105-58</t>
  </si>
  <si>
    <t>5.161.105-53</t>
  </si>
  <si>
    <t>Комплект подсветки 4 ряда полок 3750 Варшава, LED, (12 полок)</t>
  </si>
  <si>
    <t>5.161.105-48</t>
  </si>
  <si>
    <t>Комплект подсветки 5 рядов полок 3750 Варшава, LED, (15 полок)</t>
  </si>
  <si>
    <t>Варшава 160/94 гастрономическая</t>
  </si>
  <si>
    <t>3 ряда полок ( 500мм, 400мм, 300мм, с регулируемым наклоном)</t>
  </si>
  <si>
    <t>Вентиль соленойдный</t>
  </si>
  <si>
    <t>Контроллер</t>
  </si>
  <si>
    <r>
      <rPr>
        <b/>
        <sz val="10"/>
        <color theme="1"/>
        <rFont val="Arial"/>
      </rPr>
      <t xml:space="preserve">Температурный режим, </t>
    </r>
    <r>
      <rPr>
        <b/>
        <sz val="10"/>
        <color theme="1"/>
        <rFont val="Calibri"/>
      </rPr>
      <t>°</t>
    </r>
    <r>
      <rPr>
        <b/>
        <sz val="8"/>
        <color theme="1"/>
        <rFont val="Arial"/>
      </rPr>
      <t>C</t>
    </r>
  </si>
  <si>
    <t>Горки холодильные серии Варшава 160/94 ВХСп гастрономические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</si>
  <si>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</si>
  <si>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6.350.155-590</t>
  </si>
  <si>
    <t>Варшава 160/94 ВХСп-1,25 (без боковин, ТРВ, Вентиль соленойдный)</t>
  </si>
  <si>
    <t>6.350.155-591</t>
  </si>
  <si>
    <t>Варшава 160/94 ВХСп-1,875 (без боковин, ТРВ, Вентиль соленойдный)</t>
  </si>
  <si>
    <t>6.350.155-592</t>
  </si>
  <si>
    <t>Варшава 160/94 ВХСп-2,5 (без боковин, ТРВ, Вентиль соленойдный)</t>
  </si>
  <si>
    <t>6.350.155-593</t>
  </si>
  <si>
    <t>Варшава 160/94 ВХСп-3,75 (без боковин, ТРВ, Вентиль соленойдный)</t>
  </si>
  <si>
    <t>6.350.155-594</t>
  </si>
  <si>
    <t>Варшава 160/94 ВХСп-1,68 торцевая (ТРВ, Вентиль соленойдный)</t>
  </si>
  <si>
    <t>Горки холодильные серии Варшава 160/94 ВХСнп пресервы открытые</t>
  </si>
  <si>
    <r>
      <rPr>
        <sz val="10"/>
        <color theme="1"/>
        <rFont val="Arial"/>
      </rPr>
      <t xml:space="preserve"> -10</t>
    </r>
    <r>
      <rPr>
        <sz val="10"/>
        <color theme="1"/>
        <rFont val="Calibri"/>
      </rPr>
      <t>°</t>
    </r>
    <r>
      <rPr>
        <sz val="10"/>
        <color theme="1"/>
        <rFont val="Arial"/>
      </rPr>
      <t>С/45</t>
    </r>
    <r>
      <rPr>
        <sz val="10"/>
        <color theme="1"/>
        <rFont val="Calibri"/>
      </rPr>
      <t>°</t>
    </r>
    <r>
      <rPr>
        <sz val="10"/>
        <color theme="1"/>
        <rFont val="Arial"/>
      </rPr>
      <t>С</t>
    </r>
  </si>
  <si>
    <t>Варшава 160/94 ВХСнп-1,25 (без боковин, ТРВ, Вентиль соленойдный)</t>
  </si>
  <si>
    <t xml:space="preserve"> -3…+3</t>
  </si>
  <si>
    <t>Варшава 160/94 ВХСнп-1,875 (без боковин, ТРВ, Вентиль соленойдный)</t>
  </si>
  <si>
    <t>Варшава 160/94 ВХСнп-2,5 (без боковин, ТРВ, Вентиль соленойдный)</t>
  </si>
  <si>
    <t>Варшава 160/94 ВХСнп-3,75 (без боковин, ТРВ, Вентиль соленойдный)</t>
  </si>
  <si>
    <t>Варшава 160/94 ВХСнп-1,68 торцевая (ТРВ, Вентиль соленойдный)</t>
  </si>
  <si>
    <t>Комплектующие Варшава</t>
  </si>
  <si>
    <t>5.153.083-10</t>
  </si>
  <si>
    <t>Комплект боковины Варшава 160/94  с зеркалом левая</t>
  </si>
  <si>
    <t>5.153.083-11</t>
  </si>
  <si>
    <t>Комплект боковины Варшава 160/94  с зеркалом правая</t>
  </si>
  <si>
    <t>5.153.084-10</t>
  </si>
  <si>
    <t>Комплект боковины Варшава 160/94 и стеклопакета с зеркалом левый</t>
  </si>
  <si>
    <t>5.153.084-11</t>
  </si>
  <si>
    <t>Комплект боковины Варшава 160/94 и стеклопакета с зеркалом правый</t>
  </si>
  <si>
    <t>7.558.039</t>
  </si>
  <si>
    <t>Разделитель для Варшава 160/94</t>
  </si>
  <si>
    <t>5.161.019</t>
  </si>
  <si>
    <t>Комплект светодиодной подсветки полок 1250 Варшава, 3 ряда 3 полки</t>
  </si>
  <si>
    <t>5.161.020</t>
  </si>
  <si>
    <t>Комплект светодиодной подсветки полок 1850 Варшава, 3 ряда 6 полок</t>
  </si>
  <si>
    <t>5.161.021</t>
  </si>
  <si>
    <t>Комплект светодиодной подсветки полок 2500 Варшава, 3 ряда 6 полок</t>
  </si>
  <si>
    <t>5.161.022</t>
  </si>
  <si>
    <t>Комплект светодиодной подсветки полок 3750 Варшава, 3 ряда 9 полок</t>
  </si>
  <si>
    <t>5.161.023</t>
  </si>
  <si>
    <t>Комплект светодиодной подсветки полок 1680 Варшава, 3 ряда 6 полок</t>
  </si>
  <si>
    <t>Поставка в собранном виде</t>
  </si>
  <si>
    <t>Комплект стеклянных дверей с подогревом</t>
  </si>
  <si>
    <t>4 ряда полок по 575мм. с регулируемым наклоном</t>
  </si>
  <si>
    <t>Клапан ТРВ Danfoss</t>
  </si>
  <si>
    <r>
      <rPr>
        <b/>
        <sz val="10"/>
        <color theme="1"/>
        <rFont val="Arial"/>
      </rPr>
      <t xml:space="preserve">Температурный режим, </t>
    </r>
    <r>
      <rPr>
        <b/>
        <sz val="10"/>
        <color theme="1"/>
        <rFont val="Calibri"/>
      </rPr>
      <t>°</t>
    </r>
    <r>
      <rPr>
        <b/>
        <sz val="8"/>
        <color theme="1"/>
        <rFont val="Arial"/>
      </rPr>
      <t>C</t>
    </r>
  </si>
  <si>
    <t>Горки морозильные серии Барселона 210/98 ВХНп</t>
  </si>
  <si>
    <r>
      <rPr>
        <sz val="10"/>
        <color theme="1"/>
        <rFont val="Arial"/>
      </rPr>
      <t xml:space="preserve"> -35</t>
    </r>
    <r>
      <rPr>
        <sz val="10"/>
        <color theme="1"/>
        <rFont val="Calibri"/>
      </rPr>
      <t>°</t>
    </r>
    <r>
      <rPr>
        <sz val="10"/>
        <color theme="1"/>
        <rFont val="Arial"/>
      </rPr>
      <t>С/45</t>
    </r>
    <r>
      <rPr>
        <sz val="10"/>
        <color theme="1"/>
        <rFont val="Calibri"/>
      </rPr>
      <t>°</t>
    </r>
    <r>
      <rPr>
        <sz val="10"/>
        <color theme="1"/>
        <rFont val="Arial"/>
      </rPr>
      <t>С</t>
    </r>
  </si>
  <si>
    <t>6.350.170-550</t>
  </si>
  <si>
    <t>Барселона ВХНп-1,57 (б/б,ТРВ,вентиль соленойдный)</t>
  </si>
  <si>
    <t xml:space="preserve"> -20…</t>
  </si>
  <si>
    <t>6.350.170-551</t>
  </si>
  <si>
    <t>Барселона ВХНп-2,35 (б/б,ТРВ,вентиль соленойдный)</t>
  </si>
  <si>
    <t>6.350.170-552</t>
  </si>
  <si>
    <t>Барселона ВХНп-3,13 (б/б,ТРВ,вентиль соленойдный)</t>
  </si>
  <si>
    <t>6.350.170-553</t>
  </si>
  <si>
    <t>Барселона ВХНп-3,9 (б/б,ТРВ,вентиль соленойдный)</t>
  </si>
  <si>
    <t>Боковины для горок серии Барселона</t>
  </si>
  <si>
    <t>6.222.443</t>
  </si>
  <si>
    <t>Боковина Барселона 210/98 глухая левая</t>
  </si>
  <si>
    <t>6.222.443-01</t>
  </si>
  <si>
    <t>Боковина Барселона 210/98 глухая правая</t>
  </si>
  <si>
    <t>6.222.408-30</t>
  </si>
  <si>
    <t>Боковина Барселона 210/98 с зеркалом левая</t>
  </si>
  <si>
    <t>6.222.408-31</t>
  </si>
  <si>
    <t>Боковина Барселона 210/98 с зеркалом правая</t>
  </si>
  <si>
    <r>
      <rPr>
        <b/>
        <sz val="10"/>
        <color theme="1"/>
        <rFont val="Arial"/>
      </rPr>
      <t xml:space="preserve">Температурный режим, </t>
    </r>
    <r>
      <rPr>
        <b/>
        <sz val="10"/>
        <color theme="1"/>
        <rFont val="Calibri"/>
      </rPr>
      <t>°</t>
    </r>
    <r>
      <rPr>
        <b/>
        <sz val="8"/>
        <color theme="1"/>
        <rFont val="Arial"/>
      </rPr>
      <t>C</t>
    </r>
  </si>
  <si>
    <t>Барселона 210/98 морозильная на встроенном холоде 210/98 морозильная</t>
  </si>
  <si>
    <t>6.350.170-100</t>
  </si>
  <si>
    <t>Барселона ВХНп-1,57 (встройка) верхнее распол.х/к (бок.в сост)</t>
  </si>
  <si>
    <t>6.350.170-101</t>
  </si>
  <si>
    <t>Барселона ВХНп-2,35 (встройка) верхнее распол.х/к (бок.в сост)</t>
  </si>
  <si>
    <t>Рица</t>
  </si>
  <si>
    <t>Проволочное основание</t>
  </si>
  <si>
    <t>Проволочные делители (5 в 1875, 7 в 2500)</t>
  </si>
  <si>
    <t>Режим автоматической оттайки (ТЭН)</t>
  </si>
  <si>
    <r>
      <rPr>
        <b/>
        <sz val="10"/>
        <color theme="1"/>
        <rFont val="Arial"/>
      </rPr>
      <t xml:space="preserve">Температурный режим, </t>
    </r>
    <r>
      <rPr>
        <b/>
        <sz val="10"/>
        <color theme="1"/>
        <rFont val="Calibri"/>
      </rPr>
      <t>°</t>
    </r>
    <r>
      <rPr>
        <b/>
        <sz val="8"/>
        <color theme="1"/>
        <rFont val="Arial"/>
      </rPr>
      <t>C</t>
    </r>
  </si>
  <si>
    <t>Бонеты морозильные серии Рица ВХНо</t>
  </si>
  <si>
    <r>
      <rPr>
        <sz val="10"/>
        <color theme="1"/>
        <rFont val="Arial"/>
      </rPr>
      <t xml:space="preserve"> -35</t>
    </r>
    <r>
      <rPr>
        <sz val="10"/>
        <color theme="1"/>
        <rFont val="Calibri"/>
      </rPr>
      <t>°</t>
    </r>
    <r>
      <rPr>
        <sz val="10"/>
        <color theme="1"/>
        <rFont val="Arial"/>
      </rPr>
      <t>С/45</t>
    </r>
    <r>
      <rPr>
        <sz val="10"/>
        <color theme="1"/>
        <rFont val="Calibri"/>
      </rPr>
      <t>°</t>
    </r>
    <r>
      <rPr>
        <sz val="10"/>
        <color theme="1"/>
        <rFont val="Arial"/>
      </rPr>
      <t>С</t>
    </r>
  </si>
  <si>
    <t>6.350.127</t>
  </si>
  <si>
    <t>Рица ВХНо-1,875/1,0 (без боковин,ТРВ)</t>
  </si>
  <si>
    <t>6.350.128</t>
  </si>
  <si>
    <t>Рица ВХНо-2,5/1,0 (без боковин,ТРВ)</t>
  </si>
  <si>
    <t>6.350.133</t>
  </si>
  <si>
    <t>Рица ВХНо-1,875/1,5 (без боковин,ТРВ)</t>
  </si>
  <si>
    <t>6.350.130</t>
  </si>
  <si>
    <t>Рица ВХНо-2,5/1,5 (без боковин,ТРВ)</t>
  </si>
  <si>
    <t>Комплектующие Рица</t>
  </si>
  <si>
    <t>6.254.180-01</t>
  </si>
  <si>
    <t>Надстройка Рица ВХНо-2,5</t>
  </si>
  <si>
    <t>6.254.180</t>
  </si>
  <si>
    <t>Надстройка Рица ВХНо-1,875</t>
  </si>
  <si>
    <t>5.222.001</t>
  </si>
  <si>
    <t>Комплект боковин Рица 1.0 (2шт)</t>
  </si>
  <si>
    <t>5.222.001-02</t>
  </si>
  <si>
    <t>Комплект боковин Рица 1.5 (2шт)</t>
  </si>
  <si>
    <t>51.5191.0026-ГП</t>
  </si>
  <si>
    <t>Вентиль соленоидный EVR-6</t>
  </si>
  <si>
    <t>Калипсо</t>
  </si>
  <si>
    <t>Стеклянные раздвижные крышки</t>
  </si>
  <si>
    <t>Проволочные делители</t>
  </si>
  <si>
    <r>
      <rPr>
        <b/>
        <sz val="10"/>
        <color theme="1"/>
        <rFont val="Arial"/>
      </rPr>
      <t xml:space="preserve">Температурный режим, </t>
    </r>
    <r>
      <rPr>
        <b/>
        <sz val="10"/>
        <color theme="1"/>
        <rFont val="Calibri"/>
      </rPr>
      <t>°</t>
    </r>
    <r>
      <rPr>
        <b/>
        <sz val="8"/>
        <color theme="1"/>
        <rFont val="Arial"/>
      </rPr>
      <t>C</t>
    </r>
  </si>
  <si>
    <t>Бонеты морозильные серии Калипсо ВХНо</t>
  </si>
  <si>
    <r>
      <rPr>
        <sz val="10"/>
        <color theme="1"/>
        <rFont val="Arial"/>
      </rPr>
      <t xml:space="preserve"> -35</t>
    </r>
    <r>
      <rPr>
        <sz val="10"/>
        <color theme="1"/>
        <rFont val="Calibri"/>
      </rPr>
      <t>°</t>
    </r>
    <r>
      <rPr>
        <sz val="10"/>
        <color theme="1"/>
        <rFont val="Arial"/>
      </rPr>
      <t>С/45</t>
    </r>
    <r>
      <rPr>
        <sz val="10"/>
        <color theme="1"/>
        <rFont val="Calibri"/>
      </rPr>
      <t>°</t>
    </r>
    <r>
      <rPr>
        <sz val="10"/>
        <color theme="1"/>
        <rFont val="Arial"/>
      </rPr>
      <t>С</t>
    </r>
  </si>
  <si>
    <t>6.325.101</t>
  </si>
  <si>
    <t>Калипсо ВХНо-2,5</t>
  </si>
  <si>
    <t>6.325.102</t>
  </si>
  <si>
    <t xml:space="preserve">Калипсо ВХНо-3,75 </t>
  </si>
  <si>
    <t>6.325.103</t>
  </si>
  <si>
    <t xml:space="preserve">Калипсо ВХНо-торцевая </t>
  </si>
  <si>
    <t>6.254.190-01</t>
  </si>
  <si>
    <t xml:space="preserve">Надстройка Калипсо ВХНо-2,5 </t>
  </si>
  <si>
    <t>6.254.190-02</t>
  </si>
  <si>
    <t xml:space="preserve">Надстройка Калипсо ВХНо-3,75 </t>
  </si>
  <si>
    <t>6.222.234</t>
  </si>
  <si>
    <t>Боковина Калипсо ВХНо (1шт)</t>
  </si>
  <si>
    <t>Эверест</t>
  </si>
  <si>
    <t>Поставка в собранном виде, боковины в комплекте</t>
  </si>
  <si>
    <t>3 ряда полок в шкафу</t>
  </si>
  <si>
    <t>Проволочные делители в бонете</t>
  </si>
  <si>
    <r>
      <rPr>
        <b/>
        <sz val="10"/>
        <color theme="1"/>
        <rFont val="Arial"/>
      </rPr>
      <t xml:space="preserve">Температурный режим, </t>
    </r>
    <r>
      <rPr>
        <b/>
        <sz val="10"/>
        <color theme="1"/>
        <rFont val="Calibri"/>
      </rPr>
      <t>°</t>
    </r>
    <r>
      <rPr>
        <b/>
        <sz val="8"/>
        <color theme="1"/>
        <rFont val="Arial"/>
      </rPr>
      <t>C</t>
    </r>
  </si>
  <si>
    <t>(шкаф/ларь)  Вт</t>
  </si>
  <si>
    <t>Шкаф-бонеты морозильные серии Эверест ВХН</t>
  </si>
  <si>
    <r>
      <rPr>
        <sz val="10"/>
        <color theme="1"/>
        <rFont val="Arial"/>
      </rPr>
      <t xml:space="preserve"> -35</t>
    </r>
    <r>
      <rPr>
        <sz val="10"/>
        <color theme="1"/>
        <rFont val="Calibri"/>
      </rPr>
      <t>°</t>
    </r>
    <r>
      <rPr>
        <sz val="10"/>
        <color theme="1"/>
        <rFont val="Arial"/>
      </rPr>
      <t>С/45</t>
    </r>
    <r>
      <rPr>
        <sz val="10"/>
        <color theme="1"/>
        <rFont val="Calibri"/>
      </rPr>
      <t>°</t>
    </r>
    <r>
      <rPr>
        <sz val="10"/>
        <color theme="1"/>
        <rFont val="Arial"/>
      </rPr>
      <t>С</t>
    </r>
  </si>
  <si>
    <t>6.325.001</t>
  </si>
  <si>
    <t>Витрина Эверест ВХН-1,875</t>
  </si>
  <si>
    <t>6.325.002</t>
  </si>
  <si>
    <t>Витрина Эверест ВХН-2,5</t>
  </si>
  <si>
    <t>6.325.003</t>
  </si>
  <si>
    <t>Витрина Эверест ВХН-3,75</t>
  </si>
  <si>
    <t>890/1120</t>
  </si>
  <si>
    <t>ПРАЙС-ЛИСТ на нейтральное оборудование торговой марки Марихолодмаш</t>
  </si>
  <si>
    <t>СТОЛ РАЗДЕЛОЧНО-ПРОИЗВОДСТВЕННЫЙ БЕЗ БОРТОВ, ПОЛКА-РЕШЕТКА</t>
  </si>
  <si>
    <t>Глубина, мм</t>
  </si>
  <si>
    <t>Высота с опорами, мм</t>
  </si>
  <si>
    <t>Ножки с регулиремыми опорами - оцинкованная/ нерж.  сталь t=0,8/1,0 мм, выполнены из уголка 40х40мм с подгибом краёв во внутрь. Столешница нерж.сталь, AISI 430  t=0,5 мм.  усиление столешницы - ЛДСП (16мм).</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</si>
  <si>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</si>
  <si>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</si>
  <si>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</si>
  <si>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</si>
  <si>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</si>
  <si>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</si>
  <si>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</si>
  <si>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</si>
  <si>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</si>
  <si>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</si>
  <si>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</si>
  <si>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</si>
  <si>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</si>
  <si>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4.824.055-102</t>
  </si>
  <si>
    <t>Стол разделочно-производственный без бортов СРП-0-0,5/0,6</t>
  </si>
  <si>
    <t>4.824.055-104</t>
  </si>
  <si>
    <t>Стол разделочно-производственный без бортов СРП-0-0,5/0,8</t>
  </si>
  <si>
    <t>4.824.055-111</t>
  </si>
  <si>
    <t>Стол разделочно-производственный без бортов СРП-0-0,5/0,8 (нержавейка)</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</si>
  <si>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</si>
  <si>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</si>
  <si>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</si>
  <si>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</si>
  <si>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4.824.055-106</t>
  </si>
  <si>
    <t xml:space="preserve">Стол разделочно-производственный без бортов СРП-0-0,5/1,2 </t>
  </si>
  <si>
    <t>4.824.055-113</t>
  </si>
  <si>
    <t>Стол разделочно-производственный без бортов СРП-0-0,5/1,2 (нержавейка)</t>
  </si>
  <si>
    <t>4.824.055-107</t>
  </si>
  <si>
    <t>Стол разделочно-производственный без бортов СРП-0-0,5/1,5</t>
  </si>
  <si>
    <t>4.824.055-114</t>
  </si>
  <si>
    <t>Стол разделочно-производственный без бортов СРП-0-0,5/1,5 (нержавейка)</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</si>
  <si>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</si>
  <si>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</si>
  <si>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</si>
  <si>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</si>
  <si>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</si>
  <si>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</si>
  <si>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4.824.055-180</t>
  </si>
  <si>
    <t>Стол разделочно-производственный без бортов СРП-0-0,6/0,7 (нержавейка)</t>
  </si>
  <si>
    <t>4.824.055-147</t>
  </si>
  <si>
    <t>Стол разделочно-производственный без бортов СРП-0-0,6/0,8</t>
  </si>
  <si>
    <t>4.824.055-151</t>
  </si>
  <si>
    <t>Стол разделочно-производственный без бортов СРП-0-0,6/0,8 (нержавейка)</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</si>
  <si>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</si>
  <si>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</si>
  <si>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</si>
  <si>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</si>
  <si>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</si>
  <si>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</si>
  <si>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</si>
  <si>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</si>
  <si>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</si>
  <si>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</si>
  <si>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</si>
  <si>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</si>
  <si>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</si>
  <si>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</si>
  <si>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4.824.055-54</t>
  </si>
  <si>
    <t>Стол разделочно-производственный без бортов СРП-0-0,6/1,2 (нержавейка)</t>
  </si>
  <si>
    <t>4.824.055-138</t>
  </si>
  <si>
    <t>Стол разделочно-производственный без бортов СРП-0-0,6/1,4</t>
  </si>
  <si>
    <t>4.824.055-143</t>
  </si>
  <si>
    <t>Стол разделочно-производственный без бортов СРП-0-0,6/1,4 (нержавейка)</t>
  </si>
  <si>
    <t>4.824.055-03</t>
  </si>
  <si>
    <t>Стол разделочно-производственный без бортов СРП-0-0,6/1,5</t>
  </si>
  <si>
    <t>4.824.055-55</t>
  </si>
  <si>
    <t>Стол разделочно-производственный без бортов СРП-0-0,6/1,5 (нержавейка)</t>
  </si>
  <si>
    <t>4.824.055-232</t>
  </si>
  <si>
    <t>Стол разделочно-производственный без бортов СРП-0-0,6/1,6 (нержавейка)</t>
  </si>
  <si>
    <t>4.828.055-215</t>
  </si>
  <si>
    <t>Стол разделочно-производственный без бортов СРП-0-0,6/1,7</t>
  </si>
  <si>
    <t>4.824.055-04</t>
  </si>
  <si>
    <t>Стол разделочно-производственный без бортов СРП-0-0,6/1,8</t>
  </si>
  <si>
    <t>4.824.055-56</t>
  </si>
  <si>
    <t>Стол разделочно-производственный без бортов СРП-0-0,6/1,8 (нержавейка)</t>
  </si>
  <si>
    <t>4.824.055-148</t>
  </si>
  <si>
    <t>Стол разделочно-производственный без бортов СРП-0-0,7/0,8</t>
  </si>
  <si>
    <t>4.824.055-05</t>
  </si>
  <si>
    <t>Стол разделочно-производственный без бортов СРП-0-0,7/0,95</t>
  </si>
  <si>
    <t>4.824.055-57</t>
  </si>
  <si>
    <t>Стол разделочно-производственный без бортов СРП-0-0,7/0,95 (нержавейка)</t>
  </si>
  <si>
    <t>4.824.055-129</t>
  </si>
  <si>
    <t>Стол разделочно-производственный без бортов СРП-0-0,7/1,0</t>
  </si>
  <si>
    <t>4.824.055-134</t>
  </si>
  <si>
    <t>Стол разделочно-производственный без бортов СРП-0-0,7/1,0 (нержавейка)</t>
  </si>
  <si>
    <t>4.824.055-06</t>
  </si>
  <si>
    <t>Стол разделочно-производственный без бортов СРП-0-0,7/1,2</t>
  </si>
  <si>
    <t>4.824.055-58</t>
  </si>
  <si>
    <t>Стол разделочно-производственный без бортов СРП-0-0,7/1,2 (нержавейка)</t>
  </si>
  <si>
    <t>4.824.055-144</t>
  </si>
  <si>
    <t>Стол разделочно-производственный без бортов СРП-0-0,7/1,4 (нержавейка)</t>
  </si>
  <si>
    <t>4.824.055-07</t>
  </si>
  <si>
    <t>Стол разделочно-производственный без бортов СРП-0-0,7/1,5</t>
  </si>
  <si>
    <t>4.824.055-59</t>
  </si>
  <si>
    <t>Стол разделочно-производственный без бортов СРП-0-0,7/1,5 (нержавейка)</t>
  </si>
  <si>
    <t>4.824.055-08</t>
  </si>
  <si>
    <t>Стол разделочно-производственный без бортов СРП-0-0,7/1,8</t>
  </si>
  <si>
    <t>4.824.055-60</t>
  </si>
  <si>
    <t>Стол разделочно-производственный без бортов СРП-0-0,7/1,8 (нержавейка)</t>
  </si>
  <si>
    <t>4.824.055-149</t>
  </si>
  <si>
    <t>Стол разделочно-производственный без бортов СРП-0-0,8/0,8</t>
  </si>
  <si>
    <t>4.824.055-09</t>
  </si>
  <si>
    <t>Стол разделочно-производственный без бортов СРП-0-0,8/0,95</t>
  </si>
  <si>
    <t>4.824.055-61</t>
  </si>
  <si>
    <t>Стол разделочно-производственный без бортов СРП-0-0,8/0,95 (нержавейка)</t>
  </si>
  <si>
    <t>4.824.055-10</t>
  </si>
  <si>
    <t>Стол разделочно-производственный без бортов СРП-0-0,8/1,2</t>
  </si>
  <si>
    <t>4.824.055-62</t>
  </si>
  <si>
    <t>Стол разделочно-производственный без бортов СРП-0-0,8/1,2 (нержавейка)</t>
  </si>
  <si>
    <t>4.824.055-11</t>
  </si>
  <si>
    <t>Стол разделочно-производственный без бортов СРП-0-0,8/1,5</t>
  </si>
  <si>
    <t>4.824.055-63</t>
  </si>
  <si>
    <t>Стол разделочно-производственный без бортов СРП-0-0,8/1,5 (нержавейка)</t>
  </si>
  <si>
    <t>4.824.055-12</t>
  </si>
  <si>
    <t>Стол разделочно-производственный без бортов СРП-0-0,8/1,8</t>
  </si>
  <si>
    <t>4.824.055-64</t>
  </si>
  <si>
    <t>Стол разделочно-производственный без бортов СРП-0-0,8/1,8 (нержавейка)</t>
  </si>
  <si>
    <t>СТОЛ РАЗДЕЛОЧНО-ПРОИЗВОДСТВЕННЫЙ С БОРТАМИ, ПОЛКА-РЕШЕТКА</t>
  </si>
  <si>
    <t>Ножки с регулиремыми опорами - оцинкованная/ нерж.  сталь толщина0,8/ 1,0 мм, выполнены из уголка 40х40мм с подгибом краёв во внутрь. Столешница нерж.сталь, AISI 430  толщина 0,5 мм.  усиление столешницы - ЛДСП (16мм).</t>
  </si>
  <si>
    <t>Количество бортов</t>
  </si>
  <si>
    <t>4.824.054-123</t>
  </si>
  <si>
    <t>Стол разделочно-производственный с одним бортом СРП-1-0,4/0,7 (нержавейка)</t>
  </si>
  <si>
    <t>4.824.054-117</t>
  </si>
  <si>
    <t>Стол разделочно-производственный с одним бортом СРП-1-0,4/0,8</t>
  </si>
  <si>
    <t>4.824.054-124</t>
  </si>
  <si>
    <t>Стол разделочно-производственный с одним бортом СРП-1-0,4/0,8(нержавейка)</t>
  </si>
  <si>
    <t>4.824.054-118</t>
  </si>
  <si>
    <t>Стол разделочно-производственный с одним бортом СРП-1-0,4/0,95</t>
  </si>
  <si>
    <t>4.824.054-125</t>
  </si>
  <si>
    <t>Стол разделочно-производственный с одним бортом СРП-1-0,4/0,95(нержавейка)</t>
  </si>
  <si>
    <t>4.824.054-119</t>
  </si>
  <si>
    <t>Стол разделочно-производственный с одним бортом СРП-1-0,4/1,2</t>
  </si>
  <si>
    <t>4.824.054-126</t>
  </si>
  <si>
    <t>Стол разделочно-производственный с одним бортом СРП-1-0,4/1,2 (нержавейка)</t>
  </si>
  <si>
    <t>4.824.054-137</t>
  </si>
  <si>
    <t>Стол разделочно-производственный с одним бортом СРП-1-0,5/0,7 (нержавейка)</t>
  </si>
  <si>
    <t>4.824.054-131</t>
  </si>
  <si>
    <t>Стол разделочно-производственный с одним бортом СРП-1-0,5/0,8</t>
  </si>
  <si>
    <t>4.824.054-132</t>
  </si>
  <si>
    <t>Стол разделочно-производственный с одним бортом СРП-1-0,5/0,95</t>
  </si>
  <si>
    <t>4.824.054-170</t>
  </si>
  <si>
    <t>Стол разделочно-производственный с одним бортом СРП-1-0,5/1,0</t>
  </si>
  <si>
    <t>4.824.054-133</t>
  </si>
  <si>
    <t>Стол разделочно-производственный с одним бортом СРП-1-0,5/1,2</t>
  </si>
  <si>
    <t>4.824.054-140</t>
  </si>
  <si>
    <t>Стол разделочно-производственный с одним бортом СРП-1-0,5/1,2 (нержавейка)</t>
  </si>
  <si>
    <t>4.824.054-134</t>
  </si>
  <si>
    <t xml:space="preserve">Стол разделочно-производственный с одним бортом СРП-1-0,5/1,5 </t>
  </si>
  <si>
    <t>4.824.054-141</t>
  </si>
  <si>
    <t>Стол разделочно-производственный с одним бортом СРП-1-0,5/1,5 (нержавейка)</t>
  </si>
  <si>
    <t>4.824.054</t>
  </si>
  <si>
    <t>Стол разделочно-производственный с одним бортом СРП-1-0,6/0,6</t>
  </si>
  <si>
    <t>4.824.054-52</t>
  </si>
  <si>
    <t>Стол разделочно-производственный с одним бортом СРП-1-0,6/0,6 (нержавейка)</t>
  </si>
  <si>
    <t>4.824.054-238</t>
  </si>
  <si>
    <t>Стол разделочно-производственный с одним бортом СРП-1-0,6/0,7</t>
  </si>
  <si>
    <t>4.824.054-231</t>
  </si>
  <si>
    <t>Стол разделочно-производственный с одним бортом СРП-1-0,6/0,7 (нержавейка)</t>
  </si>
  <si>
    <t>4.824.054-143</t>
  </si>
  <si>
    <t>Стол разделочно-производственный с одним бортом СРП-1-0,6/0,8</t>
  </si>
  <si>
    <t>4.824.054-146</t>
  </si>
  <si>
    <t>Стол разделочно-производственный с одним бортом СРП-1-0,6/0,8 (нержавейка)</t>
  </si>
  <si>
    <t>4.824.054-01</t>
  </si>
  <si>
    <t>Стол разделочно-производственный с одним бортом СРП-1-0,6/0,95</t>
  </si>
  <si>
    <t>4.824.054-53</t>
  </si>
  <si>
    <t>Стол разделочно-производственный с одним бортом СРП-1-0,6/0,95 (нержавейка)</t>
  </si>
  <si>
    <t>4.824.054-171</t>
  </si>
  <si>
    <t>Стол разделочно-производственный с одним бортом СРП-1-0,6/1,0</t>
  </si>
  <si>
    <t>4.824.054-176</t>
  </si>
  <si>
    <t>Стол разделочно-производственный с одним бортом СРП-1-0,6/1,0 (нержавейка)</t>
  </si>
  <si>
    <t>4.824.054-02</t>
  </si>
  <si>
    <t>Стол разделочно-производственный с одним бортом СРП-1-0,6/1,2</t>
  </si>
  <si>
    <t>4.824.054-54</t>
  </si>
  <si>
    <t>Стол разделочно-производственный с одним бортом СРП-1-0,6/1,2 (нержавейка)</t>
  </si>
  <si>
    <t>4.824.054-03</t>
  </si>
  <si>
    <t>Стол разделочно-производственный с одним бортом СРП-1-0,6/1,5</t>
  </si>
  <si>
    <t>4.824.054-55</t>
  </si>
  <si>
    <t>Стол разделочно-производственный с одним бортом СРП-1-0,6/1,5 (нержавейка)</t>
  </si>
  <si>
    <t>4.824.054-04</t>
  </si>
  <si>
    <t>Стол разделочно-производственный с одним бортом СРП-1-0,6/1,8</t>
  </si>
  <si>
    <t>4.824.054-56</t>
  </si>
  <si>
    <t>Стол разделочно-производственный с одним бортом СРП-1-0,6/1,8 (нержавейка)</t>
  </si>
  <si>
    <t>4.824.054-233</t>
  </si>
  <si>
    <t>Стол разделочно-производственный с одним бортом СРП-1-0,7/0,4 (нержавейка)</t>
  </si>
  <si>
    <t>4.824.054-234</t>
  </si>
  <si>
    <t>Стол разделочно-производственный с одним бортом СРП-1-0,7/0,5 (нержавейка)</t>
  </si>
  <si>
    <t>4.824.054-235</t>
  </si>
  <si>
    <t>Стол разделочно-производственный с одним бортом СРП-1-0,7/0,6 (нержавейка)</t>
  </si>
  <si>
    <t>4.824.054-330</t>
  </si>
  <si>
    <t>Стол разделочно-производственный с одним бортом СРП-1-07/0,6</t>
  </si>
  <si>
    <t>4.824.054-323</t>
  </si>
  <si>
    <t xml:space="preserve">Стол разделочно-производственный с одним бортом СРП-1-0,7/0,7 </t>
  </si>
  <si>
    <t>4.824.054-229</t>
  </si>
  <si>
    <t>Стол разделочно-производственный с одним бортом СРП-1-0,7/0,7 (нержавейка)</t>
  </si>
  <si>
    <t>4.824.054-144</t>
  </si>
  <si>
    <t>Стол разделочно-производственный с одним бортом СРП-1-0,7/0,8</t>
  </si>
  <si>
    <t>4.824.054-147</t>
  </si>
  <si>
    <t>Стол разделочно-производственный с одним бортом СРП-1-0,7/0,8(нержавейка)</t>
  </si>
  <si>
    <t>4.824.054-329</t>
  </si>
  <si>
    <t>Стол разделочно-производственный с одним бортом СРП-1-0,7/0,9</t>
  </si>
  <si>
    <t>4.824.054-05</t>
  </si>
  <si>
    <t>Стол разделочно-производственный с одним бортом СРП-1-0,7/0,95</t>
  </si>
  <si>
    <t>4.824.054-57</t>
  </si>
  <si>
    <t>Стол разделочно-производственный с одним бортом СРП-1-0,7/0,95 (нержавейка)</t>
  </si>
  <si>
    <t>4.824.054-172</t>
  </si>
  <si>
    <t>Стол разделочно-производственный с одним бортом СРП-1-0,7/1,0</t>
  </si>
  <si>
    <t>4.824.054-177</t>
  </si>
  <si>
    <t>Стол разделочно-производственный с одним бортом СРП-1-0,7/1,0 (нержавейка)</t>
  </si>
  <si>
    <t>4.824.054-06</t>
  </si>
  <si>
    <t>Стол разделочно-производственный с одним бортом СРП-1-0,7/1,2</t>
  </si>
  <si>
    <t>4.824.054-58</t>
  </si>
  <si>
    <t>Стол разделочно-производственный с одним бортом СРП-1-0,7/1,2 (нержавейка)</t>
  </si>
  <si>
    <t>4.824.054-230</t>
  </si>
  <si>
    <t>Стол разделочно-производственный с одним бортом СРП-1-0,7/1,3 (нержавейка)</t>
  </si>
  <si>
    <t>4.824.054-237</t>
  </si>
  <si>
    <t xml:space="preserve">Стол разделочно-производственный с одним бортом СРП-1-0,7/1,4 </t>
  </si>
  <si>
    <t>4.824.054-232</t>
  </si>
  <si>
    <t>Стол разделочно-производственный с одним бортом СРП-1-0,7/1,4 (нержавейка)</t>
  </si>
  <si>
    <t>4.824.054-07</t>
  </si>
  <si>
    <t>Стол разделочно-производственный с одним бортом СРП-1-0,7/1,5</t>
  </si>
  <si>
    <t>4.824.054-59</t>
  </si>
  <si>
    <t>Стол разделочно-производственный с одним бортом СРП-1-0,7/1,5 (нержавейка)</t>
  </si>
  <si>
    <t>4.824.054-08</t>
  </si>
  <si>
    <t>Стол разделочно-производственный с одним бортом СРП-1-0,7/1,8</t>
  </si>
  <si>
    <t>4.824.054-60</t>
  </si>
  <si>
    <t>Стол разделочно-производственный с одним бортом СРП-1-0,7/1,8 (нержавейка)</t>
  </si>
  <si>
    <t>4.824.054-145</t>
  </si>
  <si>
    <t>Стол разделочно-производственный с одним бортом СРП-1-0,8/0,8</t>
  </si>
  <si>
    <t>4.824.054-148</t>
  </si>
  <si>
    <t>Стол разделочно-производственный с одним бортом СРП-1-0,8/0,8 (нержавейка)</t>
  </si>
  <si>
    <t>4.824.054-09</t>
  </si>
  <si>
    <t>Стол разделочно-производственный с одним бортом СРП-1-0,8/0,95</t>
  </si>
  <si>
    <t>4.824.054-10</t>
  </si>
  <si>
    <t>Стол разделочно-производственный с одним бортом СРП-1-0,8/1,2</t>
  </si>
  <si>
    <t>4.824.054-62</t>
  </si>
  <si>
    <t>Стол разделочно-производственный с одним бортом СРП-1-0,8/1,2 (нержавейка)</t>
  </si>
  <si>
    <t>4.824.054-11</t>
  </si>
  <si>
    <t>Стол разделочно-производственный с одним бортом СРП-1-0,8/1,5</t>
  </si>
  <si>
    <t>4.824.054-63</t>
  </si>
  <si>
    <t>Стол разделочно-производственный с одним бортом СРП-1-0,8/1,5 (нержавейка)</t>
  </si>
  <si>
    <t>4.824.054-12</t>
  </si>
  <si>
    <t>Стол разделочно-производственный с одним бортом СРП-1-0,8/1,8</t>
  </si>
  <si>
    <t>4.824.056</t>
  </si>
  <si>
    <t>2 слева</t>
  </si>
  <si>
    <t>Стол разделочно-производственный с двумя бортами СРП-2л-0,6/0,6</t>
  </si>
  <si>
    <t>4.824.056-78</t>
  </si>
  <si>
    <t>Стол разделочно-производственный с двумя бортами СРП-2л-0,6/0,6 (нержавейка)</t>
  </si>
  <si>
    <t>4.824.056-01</t>
  </si>
  <si>
    <t>Стол разделочно-производственный с двумя бортами СРП-2л-0,6/0,95</t>
  </si>
  <si>
    <t>4.824.056-02</t>
  </si>
  <si>
    <t>Стол разделочно-производственный с двумя бортами СРП-2л-0,6/1,2</t>
  </si>
  <si>
    <t>4.824.056-03</t>
  </si>
  <si>
    <t>Стол разделочно-производственный с двумя бортами СРП-2л-0,6/1,5</t>
  </si>
  <si>
    <t>4.824.056-04</t>
  </si>
  <si>
    <t>Стол разделочно-производственный с двумя бортами СРП-2л-0,6/1,8</t>
  </si>
  <si>
    <t>4.824.056-159</t>
  </si>
  <si>
    <t>Стол разделочно-производственный с двумя бортами СРП-2л-0,7/0,7</t>
  </si>
  <si>
    <t>4.824.056-05</t>
  </si>
  <si>
    <t>Стол разделочно-производственный с двумя бортами СРП-2л-0,7/0,95</t>
  </si>
  <si>
    <t>4.824.056-06</t>
  </si>
  <si>
    <t>Стол разделочно-производственный с двумя бортами СРП-2л-0,7/1,2</t>
  </si>
  <si>
    <t>4.824.056-07</t>
  </si>
  <si>
    <t>Стол разделочно-производственный с двумя бортами СРП-2л-0,7/1,5</t>
  </si>
  <si>
    <t>4.824.056-08</t>
  </si>
  <si>
    <t>Стол разделочно-производственный с двумя бортами СРП-2л-0,7/1,8</t>
  </si>
  <si>
    <t>4.824.056-09</t>
  </si>
  <si>
    <t>Стол разделочно-производственный с двумя бортами СРП-2л-0,8/0,95</t>
  </si>
  <si>
    <t>4.824.056-10</t>
  </si>
  <si>
    <t>Стол разделочно-производственный с двумя бортами СРП-2л-0,8/1,2</t>
  </si>
  <si>
    <t>4.824.056-11</t>
  </si>
  <si>
    <t>Стол разделочно-производственный с двумя бортами СРП-2л-0,8/1,5</t>
  </si>
  <si>
    <t>4.824.056-12</t>
  </si>
  <si>
    <t>Стол разделочно-производственный с двумя бортами СРП-2л-0,8/1,8</t>
  </si>
  <si>
    <t>4.824.056-13</t>
  </si>
  <si>
    <t>2 справа</t>
  </si>
  <si>
    <t>Стол разделочно-производственный с двумя бортами СРП-2п-0,6/0,6</t>
  </si>
  <si>
    <t>4.824.056-91</t>
  </si>
  <si>
    <t>Стол разделочно-производственный с двумя бортами СРП-2п-0,6/0,6 (нержавейка)</t>
  </si>
  <si>
    <t>4.824.056-14</t>
  </si>
  <si>
    <t>Стол разделочно-производственный с двумя бортами СРП-2п-0,6/0,95</t>
  </si>
  <si>
    <t>4.824.056-15</t>
  </si>
  <si>
    <t>Стол разделочно-производственный с двумя бортами СРП-2п-0,6/1,2</t>
  </si>
  <si>
    <t>4.824.056-16</t>
  </si>
  <si>
    <t>Стол разделочно-производственный с двумя бортами СРП-2п-0,6/1,5</t>
  </si>
  <si>
    <t>4.824.056-17</t>
  </si>
  <si>
    <t>Стол разделочно-производственный с двумя бортами СРП-2п-0,6/1,8</t>
  </si>
  <si>
    <t>4.824.056-171</t>
  </si>
  <si>
    <t>Стол разделочно-производственный с двумя бортами СРП-2п-0,7/0,7</t>
  </si>
  <si>
    <t>4.824.056-244</t>
  </si>
  <si>
    <t>Стол разделочно-производственный с двумя бортами СРП-2п-0,7/0,7 (нержавейка)</t>
  </si>
  <si>
    <t>4.824.056-18</t>
  </si>
  <si>
    <t>Стол разделочно-производственный с двумя бортами СРП-2п-0,7/0,95</t>
  </si>
  <si>
    <t>4.824.056-19</t>
  </si>
  <si>
    <t>Стол разделочно-производственный с двумя бортами СРП-2п-0,7/1,2</t>
  </si>
  <si>
    <t>4.824.056-20</t>
  </si>
  <si>
    <t>Стол разделочно-производственный с двумя бортами СРП-2п-0,7/1,5</t>
  </si>
  <si>
    <t>4.824.056-21</t>
  </si>
  <si>
    <t>Стол разделочно-производственный с двумя бортами СРП-2п-0,7/1,8</t>
  </si>
  <si>
    <t>4.824.056-22</t>
  </si>
  <si>
    <t>Стол разделочно-производственный с двумя бортами СРП-2п-0,8/0,95</t>
  </si>
  <si>
    <t>4.824.056-23</t>
  </si>
  <si>
    <t>Стол разделочно-производственный с двумя бортами СРП-2п-0,8/1,2</t>
  </si>
  <si>
    <t>4.824.056-24</t>
  </si>
  <si>
    <t>Стол разделочно-производственный с двумя бортами СРП-2п-0,8/1,5</t>
  </si>
  <si>
    <t>4.824.056-25</t>
  </si>
  <si>
    <t>Стол разделочно-производственный с двумя бортами СРП-2п-0,8/1,8</t>
  </si>
  <si>
    <t>8.824.057-82</t>
  </si>
  <si>
    <t>Стол разделочно-производственный с тремя бортами СРП-3-0,5/1,0</t>
  </si>
  <si>
    <t>4.824.057</t>
  </si>
  <si>
    <t>Стол разделочно-производственный с тремя бортами СРП-3-0,6/0,6</t>
  </si>
  <si>
    <t>4.824.057-01</t>
  </si>
  <si>
    <t>Стол разделочно-производственный с тремя бортами СРП-3-0,6/0,95</t>
  </si>
  <si>
    <t>4.824.057-40</t>
  </si>
  <si>
    <t>Стол разделочно-производственный с тремя бортами СРП-3-0,6/0,95 (нержавейка)</t>
  </si>
  <si>
    <t>4.824.057-02</t>
  </si>
  <si>
    <t>Стол разделочно-производственный с тремя бортами СРП-3-0,6/1,2</t>
  </si>
  <si>
    <t>4.824.057-41</t>
  </si>
  <si>
    <t>Стол разделочно-производственный с тремя бортами СРП-3-0,6/1,2 (нержавейка)</t>
  </si>
  <si>
    <t>4.824.057-03</t>
  </si>
  <si>
    <t>Стол разделочно-производственный с тремя бортами СРП-3-0,6/1,5</t>
  </si>
  <si>
    <t>4.824.057-42</t>
  </si>
  <si>
    <t>Стол разделочно-производственный с тремя бортами СРП-3-0,6/1,5 (нержавейка)</t>
  </si>
  <si>
    <t>4.824.057-04</t>
  </si>
  <si>
    <t>Стол разделочно-производственный с тремя бортами СРП-3-0,6/1,8</t>
  </si>
  <si>
    <t>4.824.057-05</t>
  </si>
  <si>
    <t>Стол разделочно-производственный с тремя бортами СРП-3-0,7/0,95</t>
  </si>
  <si>
    <t>4.824.057-06</t>
  </si>
  <si>
    <t>Стол разделочно-производственный с тремя бортами СРП-3-0,7/1,2</t>
  </si>
  <si>
    <t>4.824.057-132</t>
  </si>
  <si>
    <t>Стол разделочно-производственный с тремя бортами СРП-3-0,7/1,4</t>
  </si>
  <si>
    <t>4.824.057-07</t>
  </si>
  <si>
    <t>Стол разделочно-производственный с тремя бортами СРП-3-0,7/1,5</t>
  </si>
  <si>
    <t>4.824.057-08</t>
  </si>
  <si>
    <t>Стол разделочно-производственный с тремя бортами СРП-3-0,7/1,8</t>
  </si>
  <si>
    <t>Стол разделочно-производственный с тремя бортами СРП-3-0,8/0,95</t>
  </si>
  <si>
    <t>4.824.057-10</t>
  </si>
  <si>
    <t>Стол разделочно-производственный с тремя бортами СРП-3-0,8/1,2</t>
  </si>
  <si>
    <t>4.824.057-62</t>
  </si>
  <si>
    <t>Стол разделочно-производственный с тремя бортами СРП-3-0,8/1,2 (нержавейка)</t>
  </si>
  <si>
    <t>4.824.057-11</t>
  </si>
  <si>
    <t>Стол разделочно-производственный с тремя бортами СРП-3-0,8/1,5</t>
  </si>
  <si>
    <t>4.824.057-12</t>
  </si>
  <si>
    <t>Стол разделочно-производственный с тремя бортами СРП-3-0,8/1,8</t>
  </si>
  <si>
    <t>СТОЛ РАЗДЕЛОЧНО-ПРОИЗВОДСТВЕННЫЙ БЕЗ БОРТОВ, ПОЛКА СПЛОШНАЯ / ПЕРФОРИРОВАНАЯ</t>
  </si>
  <si>
    <t>Ножки с регулиремыми опорами - оцинкованная/ нерж.  сталь t=0,8/1,0 мм, выполнены из уголка 40х40мм с подгибом краёв во внутрь. Столешница нерж.сталь, AISI 430  t=0,5 мм.  усиление столешницы - ЛДСП (16мм). С нижней сплошной полкой.</t>
  </si>
  <si>
    <t>4.824.055-199</t>
  </si>
  <si>
    <t xml:space="preserve">Стол разделочно-производственный без бортов СРП-0-0,4/0,6-П </t>
  </si>
  <si>
    <t>4.824.055-200</t>
  </si>
  <si>
    <t>Стол разделочно-производственный без бортов СРП-0-0,4/0,6-П (нержавейка)</t>
  </si>
  <si>
    <t>4.824.055-176</t>
  </si>
  <si>
    <t>Стол разделочно-производственный без бортов СРП-0-0,4/0,7-П</t>
  </si>
  <si>
    <t xml:space="preserve">4.824.055-91 </t>
  </si>
  <si>
    <t>Стол разделочно-производственный без бортов СРП-0-0,4/0,7-П  (нержавейка)</t>
  </si>
  <si>
    <t>4.824.055-218</t>
  </si>
  <si>
    <t>Стол разделочно-производственный без бортов СРП-0-0,4/0,95-П</t>
  </si>
  <si>
    <t>4.824.055-164</t>
  </si>
  <si>
    <t>Стол разделочно-производственный без бортов СРП-0-0,4/1,0-П</t>
  </si>
  <si>
    <t>4.824.055-169</t>
  </si>
  <si>
    <t>Стол разделочно-производственный без бортов СРП-0-0,4/1,0-П  (нержавейка)</t>
  </si>
  <si>
    <t>4.824.055-181</t>
  </si>
  <si>
    <t>Стол разделочно-производственный без бортов СРП-0-0,4/1,2-П</t>
  </si>
  <si>
    <t>4.824.055-219</t>
  </si>
  <si>
    <t>Стол разделочно-производственный без бортов СРП-0-0,4/1,4-П</t>
  </si>
  <si>
    <t>4.824.055-174</t>
  </si>
  <si>
    <t>Стол разделочно-производственный без бортов СРП-0-0,4/1,5-П</t>
  </si>
  <si>
    <t>4.824.055-175</t>
  </si>
  <si>
    <t>Стол разделочно-производственный без бортов СРП-0-0,4/1,5-П (нержавейка)</t>
  </si>
  <si>
    <t>4.824.055-220</t>
  </si>
  <si>
    <t>Стол разделочно-производственный без бортов СРП-0-0,4/1,8-П</t>
  </si>
  <si>
    <t>695169.008-244</t>
  </si>
  <si>
    <t>Стол разделочно-производственный без бортов СРП-0-0,4/1,8-2П</t>
  </si>
  <si>
    <t>4.824.055-191</t>
  </si>
  <si>
    <t>Стол разделочно-производственный без бортов СРП-0-0,5/0,6-П (нержавейка)</t>
  </si>
  <si>
    <t>4.824.055-192</t>
  </si>
  <si>
    <t>Стол разделочно-производственный без бортов СРП-0-0,5/0,7-П (нержавейка)</t>
  </si>
  <si>
    <t>4.824.055-155</t>
  </si>
  <si>
    <t>Стол разделочно-производственный без бортов СРП-0-0,5/0,8-П</t>
  </si>
  <si>
    <t>4.824.055-160</t>
  </si>
  <si>
    <t>Стол разделочно-производственный без бортов СРП-0-0,5/0,8-П (нержавейка)</t>
  </si>
  <si>
    <t>4.824.055-165</t>
  </si>
  <si>
    <t>Стол разделочно-производственный без бортов СРП-0-0,5/1,0-П</t>
  </si>
  <si>
    <t>4.824.055-235</t>
  </si>
  <si>
    <t>Стол разделочно-производственный  без борта СРП-0-0,5/1,1-П</t>
  </si>
  <si>
    <t>695169.008-34</t>
  </si>
  <si>
    <t>Стол разделочно-производственный без бортов СРП-0-0,5/1,1-2П (2 полки)</t>
  </si>
  <si>
    <t>695169.008</t>
  </si>
  <si>
    <t>Стол разделочно-производственный без бортов СРП-0-0,5/1,1-2П (2 полки, нерж.)</t>
  </si>
  <si>
    <t>Стол разделочно-производственный без бортов СРП-0-0,5/1,2</t>
  </si>
  <si>
    <t>4.824.055-26</t>
  </si>
  <si>
    <t>Стол разделочно-производственный без бортов СРП-0-0,6/0,6-П</t>
  </si>
  <si>
    <t>4.824.055-65</t>
  </si>
  <si>
    <t>Стол разделочно-производственный без бортов СРП-0-0,6/0,6-П (нержавейка)</t>
  </si>
  <si>
    <t>695169.008-08</t>
  </si>
  <si>
    <t>Стол разделочно-производственный без бортов СРП-0-0,6/0,6-2П (нержавейка)</t>
  </si>
  <si>
    <t>695169.008-38</t>
  </si>
  <si>
    <t>Стол разделочно-производственный без бортов СРП-0-0,6/0,6-2П (2 полки)</t>
  </si>
  <si>
    <t>4.824.055-225</t>
  </si>
  <si>
    <t>Стол разделочно-производственный без бортов СРП-0-0,6/0,7-П</t>
  </si>
  <si>
    <t>4.824.055-226</t>
  </si>
  <si>
    <t>Стол разделочно-производственный без бортов СРП-0-0,6/0,7- П( нержавейка)</t>
  </si>
  <si>
    <t>4.824.055-156</t>
  </si>
  <si>
    <t>Стол разделочно-производственный без бортов СРП-0-0,6/0,8-П</t>
  </si>
  <si>
    <t>4.824.055-161</t>
  </si>
  <si>
    <t>Стол разделочно-производственный без бортов СРП-0-0,6/0,8-П (нержавейка)</t>
  </si>
  <si>
    <t>4.824.055-177</t>
  </si>
  <si>
    <t xml:space="preserve">Стол разделочно-производственный без бортов СРП-0-0,6/0,9-П </t>
  </si>
  <si>
    <t>4.824.055-178</t>
  </si>
  <si>
    <t>Стол разделочно-производственный без бортов СРП-0-0,6/0,9-П (нержавейка)</t>
  </si>
  <si>
    <t>695169.008-248</t>
  </si>
  <si>
    <t>Стол разделочно-производственный без бортов СРП-0-0,6/0,9-2П</t>
  </si>
  <si>
    <t>4.824.055-27</t>
  </si>
  <si>
    <t>Стол разделочно-производственный без бортов СРП-0-0,6/0,95-П</t>
  </si>
  <si>
    <t xml:space="preserve">4.824.055-66 </t>
  </si>
  <si>
    <t>Стол разделочно-производственный без бортов СРП-0-0,6/0,95-П (нержавейка)</t>
  </si>
  <si>
    <t>695169.008-40</t>
  </si>
  <si>
    <t>Стол разделочно-производственный без бортов СРП-0-0,6/0,95-2П (2 полки)</t>
  </si>
  <si>
    <t>695169.008-10</t>
  </si>
  <si>
    <t>Стол разделочно-производственный без бортов СРП-0-0,6/0,95-2П( нержавейка)</t>
  </si>
  <si>
    <t>4.824.055-166</t>
  </si>
  <si>
    <t>Стол разделочно-производственный без бортов СРП-0-0,6/1,0-П</t>
  </si>
  <si>
    <t>4.824.055-171</t>
  </si>
  <si>
    <t>Стол разделочно-производственный без бортов СРП-0-0,6/1,0-П (нержавейка)</t>
  </si>
  <si>
    <t>4.824.055-28</t>
  </si>
  <si>
    <t>Стол разделочно-производственный без бортов СРП-0-0,6/1,2-П</t>
  </si>
  <si>
    <t>4.824.055-67</t>
  </si>
  <si>
    <t>Стол разделочно-производственный без бортов СРП-0-0,6/1,2-П (нержавейка)</t>
  </si>
  <si>
    <t>695169.008-43</t>
  </si>
  <si>
    <t>Стол разделочно-производственный без бортов СРП-0-0,6/1,2-2П (2 полки)</t>
  </si>
  <si>
    <t>695169.008-13</t>
  </si>
  <si>
    <t>Стол разделочно-производственный без бортов СРП-0-0,6/1,2-2П (нержавейка)</t>
  </si>
  <si>
    <t>4.824.055-229</t>
  </si>
  <si>
    <t xml:space="preserve">Стол разделочно-производственный без бортов СРП-0-0,6/1,3-П </t>
  </si>
  <si>
    <t>4.824.055-230</t>
  </si>
  <si>
    <t>Стол разделочно-производственный без бортов СРП-0-0,6/1,3-П (нержавейка)</t>
  </si>
  <si>
    <t>4.824.055-206</t>
  </si>
  <si>
    <t xml:space="preserve">Стол разделочно-производственный без бортов СРП-0-0,6/1,4-П </t>
  </si>
  <si>
    <t>4.824.055-209</t>
  </si>
  <si>
    <t>Стол разделочно-производственный без бортов СРП-0-0,6/1,4-П (нержавейка)</t>
  </si>
  <si>
    <t>695169.008-231</t>
  </si>
  <si>
    <t>Стол разделочно-производственный без бортов СРП-0-0,6/1,4-2П (2 полки)</t>
  </si>
  <si>
    <t>4.824.055-29</t>
  </si>
  <si>
    <t>Стол разделочно-производственный без бортов СРП-0-0,6/1,5-П</t>
  </si>
  <si>
    <t>4.824.055-68</t>
  </si>
  <si>
    <t>Стол разделочно-производственный без бортов СРП-0-0,6/1,5-П (нержавейка)</t>
  </si>
  <si>
    <t>695169.008-44</t>
  </si>
  <si>
    <t>Стол разделочно-производственный без бортов СРП-0-0,6/1,5-2П (2 полки)</t>
  </si>
  <si>
    <t>4.824.055-213</t>
  </si>
  <si>
    <t>Стол разделочно-производственный без бортов СРП-0-0,6/1,7-П</t>
  </si>
  <si>
    <t>4.824.055-30</t>
  </si>
  <si>
    <t>Стол разделочно-производственный без бортов СРП-0-0,6/1,8-П</t>
  </si>
  <si>
    <t>695169.008-45</t>
  </si>
  <si>
    <t>Стол разделочно-производственный без бортов СРП-0-0,6/1,8-2П (2 полки)</t>
  </si>
  <si>
    <t>695169.008-15</t>
  </si>
  <si>
    <t>Стол разделочно-производственный без бортов СРП-0-0,6/1,8-2П (нержавейка)</t>
  </si>
  <si>
    <t>4.824.055-69</t>
  </si>
  <si>
    <t>Стол разделочно-производственный без бортов СРП-0-0,6/1,8-П (нержавейка)</t>
  </si>
  <si>
    <t>4.824.055-239</t>
  </si>
  <si>
    <t>Стол разделочно-производственный без бортов СРП-0-0,7/0,7-П</t>
  </si>
  <si>
    <t>4.824.055-157</t>
  </si>
  <si>
    <t>Стол разделочно-производственный без бортов СРП-0-0,7/0,8-П</t>
  </si>
  <si>
    <t>4.824.055-162</t>
  </si>
  <si>
    <t>Стол разделочно-производственный без бортов СРП-0-0,7/0,8-П (нержавейка)</t>
  </si>
  <si>
    <t>4.824.055-233</t>
  </si>
  <si>
    <t>Стол разделочно-производственный без бортов СРП-0-0,7/0,9-П</t>
  </si>
  <si>
    <t>4.824.055-31</t>
  </si>
  <si>
    <t>Стол разделочно-производственный без бортов СРП-0-0,7/0,95-П</t>
  </si>
  <si>
    <t>4.824.055-70</t>
  </si>
  <si>
    <t>Стол разделочно-производственный без бортов СРП-0-0,7/0,95-П (нержавейка)</t>
  </si>
  <si>
    <t>4.824.055-167</t>
  </si>
  <si>
    <t>Стол разделочно-производственный без бортов СРП-0-0,7/1,0-П</t>
  </si>
  <si>
    <t>4.824.055-172</t>
  </si>
  <si>
    <t>Стол разделочно-производственный без бортов СРП-0-0,7/1,0-П (нержавейка)</t>
  </si>
  <si>
    <t>4.824.055-32</t>
  </si>
  <si>
    <t>Стол разделочно-производственный без бортов СРП-0-0,7/1,2-П</t>
  </si>
  <si>
    <t>4.824.055-71</t>
  </si>
  <si>
    <t>Стол разделочно-производственный без бортов СРП-0-0,7/1,2-П (нержавейка)</t>
  </si>
  <si>
    <t>4.824.055-207</t>
  </si>
  <si>
    <t>Стол разделочно-производственный без бортов СРП-0-0,7/1,4 -П</t>
  </si>
  <si>
    <t>4.824.055-33</t>
  </si>
  <si>
    <t xml:space="preserve">Стол разделочно-производственный без бортов СРП-0-0,7/1,5-П </t>
  </si>
  <si>
    <t>4.824.055-72</t>
  </si>
  <si>
    <t>Стол разделочно-производственный без бортов СРП-0-0,7/1,5-П (нержавейка)</t>
  </si>
  <si>
    <t>4.824.055-34</t>
  </si>
  <si>
    <t>Стол разделочно-производственный без бортов СРП-0-0,7/1,8-П</t>
  </si>
  <si>
    <t>4.824.055-73</t>
  </si>
  <si>
    <t>Стол разделочно-производственный без бортов СРП-0-0,7/1,8-П (нержавейка)</t>
  </si>
  <si>
    <t>4.824.055-158</t>
  </si>
  <si>
    <t>Стол разделочно-производственный без бортов СРП-0-0,8/0,8-П</t>
  </si>
  <si>
    <t>4.824.055-163</t>
  </si>
  <si>
    <t>Стол разделочно-производственный без бортов СРП-0-0,8/0,8-П (нержавейка)</t>
  </si>
  <si>
    <t>695169.008-53</t>
  </si>
  <si>
    <t>Стол разделочно-производственный без бортов СРП-0-0,8/0,8-2П</t>
  </si>
  <si>
    <t>4.824.055-35</t>
  </si>
  <si>
    <t>Стол разделочно-производственный без бортов СРП-0-0,8/0,95-П</t>
  </si>
  <si>
    <t>4.824.055-236</t>
  </si>
  <si>
    <t>Стол разделочно-производственный без борта СРП -0-0,8/1,1-П</t>
  </si>
  <si>
    <t>4.824.055-241</t>
  </si>
  <si>
    <t>Стол разделочно-производственный без бортов СРП-0-0,8/1,1-П (нержавейка)</t>
  </si>
  <si>
    <t>4.824.055-36</t>
  </si>
  <si>
    <t>Стол разделочно-производственный без бортов СРП-0-0,8/1,2-П</t>
  </si>
  <si>
    <t>4.824.055-75</t>
  </si>
  <si>
    <t>Стол разделочно-производственный без бортов СРП-0-0,8/1,2-П (нержавейка)</t>
  </si>
  <si>
    <t>4.824.055-37</t>
  </si>
  <si>
    <t>Стол разделочно-производственный без бортов СРП-0-0,8/1,5-П</t>
  </si>
  <si>
    <t>695169.008-58</t>
  </si>
  <si>
    <t>Стол разделочно-производственный без бортов СРП-0-0,8/1,5-2П</t>
  </si>
  <si>
    <t>4.824.055-76</t>
  </si>
  <si>
    <t>Стол разделочно-производственный без бортов СРП-0-0,8/1,5-П (нержавейка)</t>
  </si>
  <si>
    <t>4.824.055-38</t>
  </si>
  <si>
    <t>Стол разделочно-производственный без бортов СРП-0-0,8/1,8-П</t>
  </si>
  <si>
    <t>4.824.055-77</t>
  </si>
  <si>
    <t>Стол разделочно-производственный без бортов СРП-0-0,8/1,8-П (нержавейка)</t>
  </si>
  <si>
    <t>695169.008-59</t>
  </si>
  <si>
    <t xml:space="preserve">Стол разделочно-производственный без бортов СРП-0-0,8/1,8-2П </t>
  </si>
  <si>
    <t>Полка перфорированая с округлыми отверстиями для слива воды.</t>
  </si>
  <si>
    <t>4.824.055-39</t>
  </si>
  <si>
    <t>Стол разделочно-производственный без бортов СРП-0-0,6/0,6-ПР</t>
  </si>
  <si>
    <t>4.824.055-41</t>
  </si>
  <si>
    <t>Стол разделочно-производственный без бортов СРП-0-0,6/1,2-ПР</t>
  </si>
  <si>
    <t>4.824.055-42</t>
  </si>
  <si>
    <t>Стол разделочно-производственный без бортов СРП-0-0,6/1,5-ПР</t>
  </si>
  <si>
    <t>4.824.055-237</t>
  </si>
  <si>
    <t>Стол разделочно-производственны без бортов СРП-0-0,6/1,7-ПР</t>
  </si>
  <si>
    <t>4.824.055-43</t>
  </si>
  <si>
    <t>Стол разделочно-производственный без бортов СРП-0-0,6/1,8-ПР</t>
  </si>
  <si>
    <t>4.824.055-82</t>
  </si>
  <si>
    <t>Стол разделочно-производственный без бортов СРП-0-0,6/1,8-ПР (нержавейка)</t>
  </si>
  <si>
    <t>4.824.055-47</t>
  </si>
  <si>
    <t>Стол разделочно-производственный без бортов СРП-0-0,7/1,8-ПР</t>
  </si>
  <si>
    <t>4.824.055-238</t>
  </si>
  <si>
    <t>Стол разделочно-производственный без бортов СРП-0-0,8/1,6 -ПР</t>
  </si>
  <si>
    <t>4.824.055-240</t>
  </si>
  <si>
    <t>Стол разделочно-производственный без бортов СРП-0-0,8/1,6 -ПР (нержавейка)</t>
  </si>
  <si>
    <t>4.824.055-51</t>
  </si>
  <si>
    <t>Стол разделочно-производственный без бортов СРП-0-0,8/1,8-ПР</t>
  </si>
  <si>
    <t>СТОЛ РАЗДЕЛОЧНО-ПРОИЗВОДСТВЕННЫЙ С БОРТАМИ, ПОЛКА СПЛОШНАЯ (П), ПОЛКА ПЕРФОРИРОВАННАЯ С ОТВЕРСТИЯМИ ДЛЯ СЛИВА ВОДЫ(ПР)</t>
  </si>
  <si>
    <t>Ножки с регулиремыми опорами - оцинкованная / нерж. сталь t=0,8/1,0 мм, выполнены из уголка 40х40мм с подгибом краёв во внутрь. Столешница нерж.сталь, AISI 430  t=0,5 мм.  усиление столешницы - ЛДСП (16мм). С нижней сплошной полкой.</t>
  </si>
  <si>
    <t>695169.008-129</t>
  </si>
  <si>
    <t>Стол разделочно-производственный с одним бортом СРП-1-0,4/0,5-2П</t>
  </si>
  <si>
    <t>4.824.054-91</t>
  </si>
  <si>
    <t>Стол разделочно-производственный с одним бортом СРП-1-0,4/0,7-П</t>
  </si>
  <si>
    <t>4.824.054-93</t>
  </si>
  <si>
    <t>Стол разделочно-производственный с одним бортом СРП-1-0,4/0,95-П</t>
  </si>
  <si>
    <t>4.824.054-94</t>
  </si>
  <si>
    <t>Стол разделочно-производственный с одним бортом СРП-1-0,4/1,2-П</t>
  </si>
  <si>
    <t>4.824.054-106</t>
  </si>
  <si>
    <t>Стол разделочно-производственный с одним бортом СРП-1-0,4/1,2-П (нержавейка)</t>
  </si>
  <si>
    <t>695169.008-135</t>
  </si>
  <si>
    <t>Стол разделочно-производственный с одним бортом СРП-1-0,4/1,2-2П</t>
  </si>
  <si>
    <t>4.824.054-95</t>
  </si>
  <si>
    <t>Стол разделочно-производственный с одним бортом СРП-1-0,4/1,5-П</t>
  </si>
  <si>
    <t>4.824.054-107</t>
  </si>
  <si>
    <t>Стол разделочно-производственный с одним бортом СРП-1-0,4/1,5-П (нержавейка)</t>
  </si>
  <si>
    <t>4.824.054-331</t>
  </si>
  <si>
    <t>Стол разделочно-производственный с одним бортом СРП-1-0,5/0,6-П</t>
  </si>
  <si>
    <t>4.824.054-159</t>
  </si>
  <si>
    <t>Стол разделочно-производственный с одним бортом СРП-1-0,5/0,7-П</t>
  </si>
  <si>
    <t>4.824.054-326</t>
  </si>
  <si>
    <t>Стол разделочно-производственный с одним бортом СРП-1-0,5/0,9-П (нержавейка)</t>
  </si>
  <si>
    <t>4.824.054-186</t>
  </si>
  <si>
    <t>Стол разделочно-производственный с одним бортом СРП-1-0,5/0,95-П</t>
  </si>
  <si>
    <t>695169.008-94</t>
  </si>
  <si>
    <t>Стол разделочно-производственный с одним бортом СРП-1-0,5/1,1-2П</t>
  </si>
  <si>
    <t>4.824.054-189</t>
  </si>
  <si>
    <t>Стол разделочно-производственный с одним бортом СРП-1-0,5/1,2-П</t>
  </si>
  <si>
    <t>4.824.054-190</t>
  </si>
  <si>
    <t>Стол разделочно-производственный с одним бортом СРП-1-0,5/1,5-П</t>
  </si>
  <si>
    <t>4.824.054-191</t>
  </si>
  <si>
    <t>Стол разделочно-производственный с одним бортом СРП-1-0,5/1,8-П</t>
  </si>
  <si>
    <t>4.824.054-26</t>
  </si>
  <si>
    <t>Стол разделочно-производственный с одним бортом СРП-1-0,6/0,6-П</t>
  </si>
  <si>
    <t>695169.008-98</t>
  </si>
  <si>
    <t>Стол разделочно-производственный с одним бортом СРП-1-0,6/0,6-2П</t>
  </si>
  <si>
    <t xml:space="preserve">4.824.054-65 </t>
  </si>
  <si>
    <t>Стол разделочно-производственный с одним бортом СРП-1-0,6/0,6-П (нержавейка)</t>
  </si>
  <si>
    <t>4.824.054-160</t>
  </si>
  <si>
    <t>Стол разделочно-производственный с одним бортом СРП-1-0,6/0,7-П</t>
  </si>
  <si>
    <t>4.824.054-165</t>
  </si>
  <si>
    <t>Стол разделочно-производственный с одним бортом СРП-1-0,6/0,7-П (нержавейка)</t>
  </si>
  <si>
    <t>4.824.054-151</t>
  </si>
  <si>
    <t>Стол разделочно-производственный с одним бортом СРП-1-0,6/0,8-П</t>
  </si>
  <si>
    <t>4.824.054-156</t>
  </si>
  <si>
    <t>Стол разделочно-производственный с одним бортом СРП-1-0,6/0,8-П (нержавейка)</t>
  </si>
  <si>
    <t>4.824.054-167</t>
  </si>
  <si>
    <t>Стол разделочно-производственный с одним бортом СРП-1-0,6/0,9-П (нержавейка)</t>
  </si>
  <si>
    <t>4.824.054-27</t>
  </si>
  <si>
    <t>Стол разделочно-производственный с одним бортом СРП-1-0,6/0,95-П</t>
  </si>
  <si>
    <t>695169.008-100</t>
  </si>
  <si>
    <t>Стол разделочно-производственный с одним бортом СРП-1-0,6/0,95-2П</t>
  </si>
  <si>
    <t>4.824.054-66</t>
  </si>
  <si>
    <t>Стол разделочно-производственный с одним бортом СРП-1-0,6/0,95-П (нержавейка)</t>
  </si>
  <si>
    <t>4.824.054-163</t>
  </si>
  <si>
    <t xml:space="preserve"> Стол разделочно-производственный с одним бортом СРП-1-0,6/1,0-П</t>
  </si>
  <si>
    <t>4.824.054-168</t>
  </si>
  <si>
    <t>Стол разделочно-производственный с одним бортом СРП-1-0,6/1,0-П (нержавейка)</t>
  </si>
  <si>
    <t>695169.008-71</t>
  </si>
  <si>
    <t>Стол разделочно-производственный с одним бортом СРП-1-0,6/1,0-2П (нержавейка)</t>
  </si>
  <si>
    <t>4.824.054-192</t>
  </si>
  <si>
    <t>Стол разделочно-производственный с одним бортом СРП-1-0,6/1,1-П</t>
  </si>
  <si>
    <t>4.824.054-28</t>
  </si>
  <si>
    <t>Стол разделочно-производственный с одним бортом СРП-1-0,6/1,2-П</t>
  </si>
  <si>
    <t>695169.008-103</t>
  </si>
  <si>
    <t>Стол разделочно-производственный с одним бортом СРП-1-0,6/1,2-2П</t>
  </si>
  <si>
    <t>4.824.054-67</t>
  </si>
  <si>
    <t>Стол разделочно-производственный с одним бортом СРП-1-0,6/1,2-П (нержавейка)</t>
  </si>
  <si>
    <t>695161.002</t>
  </si>
  <si>
    <t>Стол разделочно-производственный с бортом  СРП-1-0,6/1,4 с двумя ящиками</t>
  </si>
  <si>
    <t>4.824.054-216</t>
  </si>
  <si>
    <t>Стол разделочно-производственный с одним бортом СРП-1-0,6/1,4-П</t>
  </si>
  <si>
    <t>4.824.054-220</t>
  </si>
  <si>
    <t>Стол разделочно-производственный без бортов СРП-1-0,6/1,4-П (нержавейка)</t>
  </si>
  <si>
    <t>695169.008-241</t>
  </si>
  <si>
    <t>Стол разделочно-производственный с одним бортом СРП-1-0,6/1,4-2П</t>
  </si>
  <si>
    <t>4.824.054-29</t>
  </si>
  <si>
    <t>Стол разделочно-производственный с одним бортом СРП-1-0,6/1,5-П</t>
  </si>
  <si>
    <t>695169.008-104</t>
  </si>
  <si>
    <t>Стол разделочно-производственный с одним бортом СРП-1-0,6/1,5-2П</t>
  </si>
  <si>
    <t>4.824.054-68</t>
  </si>
  <si>
    <t>Стол разделочно-производственный с одним бортом СРП-1-0,6/1,5-П (нержавейка)</t>
  </si>
  <si>
    <t>695169.008-74</t>
  </si>
  <si>
    <t>Стол разделочно-производственный с одним бортом СРП-1-0,6/1,5-2П (нержавейка)</t>
  </si>
  <si>
    <t>4.824.054-99</t>
  </si>
  <si>
    <t xml:space="preserve">Стол разделочно-производственный с одним бортом СРП-1-0,6/1,7-П </t>
  </si>
  <si>
    <t>4.824.054-111</t>
  </si>
  <si>
    <t>Стол разделочно-производственный с одним бортом СРП-1-0,6/1,7-П (нержавейка)</t>
  </si>
  <si>
    <t>4.824.054-30</t>
  </si>
  <si>
    <t>Стол разделочно-производственный с одним бортом СРП-1-0,6/1,8-П</t>
  </si>
  <si>
    <t>4.824.054-69</t>
  </si>
  <si>
    <t>Стол разделочно-производственный с одним бортом СРП-1-0,6/1,8-П (нержавейка)</t>
  </si>
  <si>
    <t>695169.008-105</t>
  </si>
  <si>
    <t>Стол разделочно-производственный с одним бортом СРП-1-0,6/1,8-2П</t>
  </si>
  <si>
    <t>4.824.054-333</t>
  </si>
  <si>
    <t>Стол разделочно-производственный с одним бортом СРП-1-0,7/0,6-П</t>
  </si>
  <si>
    <t>4.824.054-161</t>
  </si>
  <si>
    <t>Стол разделочно-производственный с одним бортом СРП-1-0,7/0,7-П</t>
  </si>
  <si>
    <t>4.824.054-166</t>
  </si>
  <si>
    <t>Стол разделочно-производственный с одним бортом СРП-1-0,7/0,7-П (нержавейка)</t>
  </si>
  <si>
    <t>4.824.054-152</t>
  </si>
  <si>
    <t>Стол разделочно-производственный с одним бортом СРП-1-0,7/0,8-П</t>
  </si>
  <si>
    <t>4.824.054-157</t>
  </si>
  <si>
    <t>Стол разделочно-производственный с одним бортом СРП-1-0,7/0,8-П (нержавейка)</t>
  </si>
  <si>
    <t>695169.008-106</t>
  </si>
  <si>
    <t>Стол разделочно-производственный с одним бортом СРП-1-0,7/0,8-2П</t>
  </si>
  <si>
    <t>4.824.054-236</t>
  </si>
  <si>
    <t>Стол разделочно-производственный с одним бортом СРП-1-0,7/0,9-П</t>
  </si>
  <si>
    <t>4.824.054-31</t>
  </si>
  <si>
    <t>Стол разделочно-производственный с одним бортом СРП-1-0,7/0,95-П</t>
  </si>
  <si>
    <t>4.824.054-70</t>
  </si>
  <si>
    <t>Стол разделочно-производственный с одним бортом СРП-1-0,7/0,95-П (нержавейка)</t>
  </si>
  <si>
    <t>695169.008-107</t>
  </si>
  <si>
    <t>Стол разделочно-производственный с одним бортом СРП-1-0,7/0,95-2П</t>
  </si>
  <si>
    <t>4.824.054-193</t>
  </si>
  <si>
    <t xml:space="preserve">Стол разделочно-производственный с одним бортом СРП-1-0,7/1,0-П </t>
  </si>
  <si>
    <t>4.824.054-211</t>
  </si>
  <si>
    <t>Стол разделочно-производственный с одним бортом СРП-1-0,7/1,0-П (нержавейка)</t>
  </si>
  <si>
    <t>695169.008-108</t>
  </si>
  <si>
    <t>Стол разделочно-производственный с одним бортом СРП-1-0,7/1,0-2П</t>
  </si>
  <si>
    <t>4.824.054-194</t>
  </si>
  <si>
    <t xml:space="preserve">Стол разделочно-производственный с одним бортом СРП-1-0,7/1,1-П </t>
  </si>
  <si>
    <t>4.824.054-212</t>
  </si>
  <si>
    <t>Стол разделочно-производственный с одним бортом СРП-1-0,7/1,1- П  (нержавейка)</t>
  </si>
  <si>
    <t>695163.008-109</t>
  </si>
  <si>
    <t xml:space="preserve">Стол разделочно-производственный с одним бортом СРП-1-0,7/1,1- 2П </t>
  </si>
  <si>
    <t>4.824.054-32</t>
  </si>
  <si>
    <t xml:space="preserve">Стол разделочно-производственный с одним бортом СРП-1-0,7/1,2-П </t>
  </si>
  <si>
    <t>4.824.054-71</t>
  </si>
  <si>
    <t>Стол разделочно-производственный с одним бортом СРП-1-0,7/1,2-П (нержавейка)</t>
  </si>
  <si>
    <t>695169.008-110</t>
  </si>
  <si>
    <t>Стол разделочно-производственный с одним бортом СРП-1-0,7/1,2-2П</t>
  </si>
  <si>
    <t>4.824.054-217</t>
  </si>
  <si>
    <t>Стол разделочно-производственный с одним бортом СРП-1-0,7/1,4-П</t>
  </si>
  <si>
    <t>4.824.054-221</t>
  </si>
  <si>
    <t>Стол разделочно-производственный с одним бортом СРП-1-0,7/1,4-П (нержавейка)</t>
  </si>
  <si>
    <t>695169.008-242</t>
  </si>
  <si>
    <t>Стол разделочно-производственный с одним бортом СРП-1-0,7/1,4-2П</t>
  </si>
  <si>
    <t>4.824.054-33</t>
  </si>
  <si>
    <t>Стол разделочно-производственный с одним бортом СРП-1-0,7/1,5-П</t>
  </si>
  <si>
    <t>4.824.054-72</t>
  </si>
  <si>
    <t>Стол разделочно-производственный с одним бортом СРП-1-0,7/1,5-П (нержавейка)</t>
  </si>
  <si>
    <t>695169.008-111</t>
  </si>
  <si>
    <t>Стол разделочно-производственный с одним бортом СРП-1-0,7/1,5-2П</t>
  </si>
  <si>
    <t>4.824.054-228</t>
  </si>
  <si>
    <t>Стол разделочно-производственный с одним бортом СРП-1-0,7/1,6-П</t>
  </si>
  <si>
    <t>4.824.054-34</t>
  </si>
  <si>
    <t>Стол разделочно-производственный с одним бортом СРП-1-0,7/1,8-П</t>
  </si>
  <si>
    <t>695169.008-112</t>
  </si>
  <si>
    <t>Стол разделочно-производственный с одним бортом СРП-1-0,7/1,8-2П</t>
  </si>
  <si>
    <t>4.824.054-73</t>
  </si>
  <si>
    <t>Стол разделочно-производственный с одним бортом СРП-1-0,7/1,8-П (нержавейка)</t>
  </si>
  <si>
    <t>4.824.054-334</t>
  </si>
  <si>
    <t>Стол разделочно-производственный с одним бортом СРП-1-0,8/0,7-П (нержавейка)</t>
  </si>
  <si>
    <t>4.824.054-153</t>
  </si>
  <si>
    <t>Стол разделочно-производственный с одним бортом СРП-1-0,8/0,8-П</t>
  </si>
  <si>
    <t>4.824.054-239</t>
  </si>
  <si>
    <t>Стол разделочно-производственный с одним бортом СРП-1-0,8/0,9-П</t>
  </si>
  <si>
    <t>4.824.054-35</t>
  </si>
  <si>
    <t>Стол разделочно-производственный с одним бортом СРП-1-0,8/0,95-П</t>
  </si>
  <si>
    <t>695169.008-114</t>
  </si>
  <si>
    <t>Стол разделочно-производственный с одним бортом СРП-1-0,8/0,95-2П</t>
  </si>
  <si>
    <t>4.824.054-74</t>
  </si>
  <si>
    <t>Стол разделочно-производственный с одним бортом СРП-1-0,8/0,95-П (нержавейка)</t>
  </si>
  <si>
    <t>4.824.054-195</t>
  </si>
  <si>
    <t>Стол разделочно-производственный с одним бортом СРП-1-0,8/1,0-П</t>
  </si>
  <si>
    <t>10 513,91</t>
  </si>
  <si>
    <t>4.824.054-36</t>
  </si>
  <si>
    <t>Стол разделочно-производственный с одним бортом СРП-1-0,8/1,2-П</t>
  </si>
  <si>
    <t>4.824.054-75</t>
  </si>
  <si>
    <t>Стол разделочно-производственный с одним бортом СРП-1-0,8/1,2-П (нержавейка)</t>
  </si>
  <si>
    <t>695169.008.117</t>
  </si>
  <si>
    <t>Стол разделочно-производственный с одним бортом СРП-1-0,8/1,2-2П</t>
  </si>
  <si>
    <t>4.824.054-37</t>
  </si>
  <si>
    <t>Стол разделочно-производственный с одним бортом СРП-1-0,8/1,5-П</t>
  </si>
  <si>
    <t>4.824.054-76</t>
  </si>
  <si>
    <t>Стол разделочно-производственный с одним бортом СРП-1-0,8/1,5-П (нержавейка)</t>
  </si>
  <si>
    <t>695169.008-118</t>
  </si>
  <si>
    <t>Стол разделочно-производственный с одним бортом СРП-1-0,8/1,5-2П</t>
  </si>
  <si>
    <t>4.824.054-38</t>
  </si>
  <si>
    <t>Стол разделочно-производственный с одним бортом СРП-1-0,8/1,8-П</t>
  </si>
  <si>
    <t>4.824.054-77</t>
  </si>
  <si>
    <t>Стол разделочно-производственный с одним бортом СРП-1-0,8/1,8-П (нержавейка)</t>
  </si>
  <si>
    <t>695169.008-119</t>
  </si>
  <si>
    <t>Стол разделочно-производственный с одним бортом СРП-1-0,8/1,8-2П</t>
  </si>
  <si>
    <t>4.824.056-175</t>
  </si>
  <si>
    <t>Стол разделочно-производственный с двумя бортами СРП-2л-0,5/0,8-П</t>
  </si>
  <si>
    <t>4.824.056-26</t>
  </si>
  <si>
    <t xml:space="preserve">Стол разделочно-производственный с двумя бортами СРП-2л-0,6/0,6-П </t>
  </si>
  <si>
    <t>4.824.056-27</t>
  </si>
  <si>
    <t xml:space="preserve">Стол разделочно-производственный с двумя бортами СРП-2л-0,6/0,95-П </t>
  </si>
  <si>
    <t>4.824.056-28</t>
  </si>
  <si>
    <t xml:space="preserve">Стол разделочно-производственный с двумя бортами СРП-2л-0,6/1,2-П </t>
  </si>
  <si>
    <t>4.824.056-29</t>
  </si>
  <si>
    <t xml:space="preserve">Стол разделочно-производственный с двумя бортами СРП-2л-0,6/1,5-П </t>
  </si>
  <si>
    <t xml:space="preserve">Стол разделочно-производственный с двумя бортами СРП-2л-0,6/1,8-П </t>
  </si>
  <si>
    <t>4.824.056-182</t>
  </si>
  <si>
    <t>Стол разделочно-производственный с двумя бортами СРП-2л-0,7/0,7-П (нержавейка)</t>
  </si>
  <si>
    <t>Стол разделочно-производственный с двумя бортами СРП-2л-0,7/0,95-П</t>
  </si>
  <si>
    <t>Стол разделочно-производственный с двумя бортами СРП-2л-0,7/1,2-П</t>
  </si>
  <si>
    <t>4.824.056-33</t>
  </si>
  <si>
    <t>Стол разделочно-производственный с двумя бортами СРП-2л-0,7/1,5-П</t>
  </si>
  <si>
    <t>4.824.056-34</t>
  </si>
  <si>
    <t>Стол разделочно-производственный с двумя бортами СРП-2л-0,7/1,8-П</t>
  </si>
  <si>
    <t>Стол разделочно-производственный с двумя бортами СРП-2л-0,8/0,95-П</t>
  </si>
  <si>
    <t>Стол разделочно-производственный с двумя бортами СРП-2л-0,8/1,2-П</t>
  </si>
  <si>
    <t>4.824.056-37</t>
  </si>
  <si>
    <t>Стол разделочно-производственный с двумя бортами СРП-2л-0,8/1,5-П</t>
  </si>
  <si>
    <t>Стол разделочно-производственный с двумя бортами СРП-2л-0,8/1,8-П</t>
  </si>
  <si>
    <t>4.824.056-39</t>
  </si>
  <si>
    <t xml:space="preserve">Стол разделочно-производственный с двумя бортами СРП-2п-0,6/0,6-П </t>
  </si>
  <si>
    <t xml:space="preserve">Стол разделочно-производственный с двумя бортами СРП-2п-0,6/0,95-П </t>
  </si>
  <si>
    <t>4.824.056-41</t>
  </si>
  <si>
    <t xml:space="preserve">Стол разделочно-производственный с двумя бортами СРП-2п-0,6/1,2-П </t>
  </si>
  <si>
    <t>4.824.056-42</t>
  </si>
  <si>
    <t xml:space="preserve">Стол разделочно-производственный с двумя бортами СРП-2п-0,6/1,5-П </t>
  </si>
  <si>
    <t xml:space="preserve">Стол разделочно-производственный с двумя бортами СРП-2п-0,6/1,8-П </t>
  </si>
  <si>
    <t>4.824.056-183</t>
  </si>
  <si>
    <t>Стол разделочно-производственный с двумя бортами СРП-2п-0,7/0,7-П (нержавейка)</t>
  </si>
  <si>
    <t>4.824.056-44</t>
  </si>
  <si>
    <t xml:space="preserve">Стол разделочно-производственный с двумя бортами СРП-2п-0,7/0,95-П </t>
  </si>
  <si>
    <t>4.824.056-45</t>
  </si>
  <si>
    <t xml:space="preserve">Стол разделочно-производственный с двумя бортами СРП-2п-0,7/1,2-П </t>
  </si>
  <si>
    <t>4.824.056-46</t>
  </si>
  <si>
    <t xml:space="preserve">Стол разделочно-производственный с двумя бортами СРП-2п-0,7/1,5-П </t>
  </si>
  <si>
    <t xml:space="preserve">Стол разделочно-производственный с двумя бортами СРП-2п-0,7/1,8-П </t>
  </si>
  <si>
    <t xml:space="preserve">Стол разделочно-производственный с двумя бортами СРП-2п-0,8/0,95-П </t>
  </si>
  <si>
    <t xml:space="preserve">Стол разделочно-производственный с двумя бортами СРП-2п-0,8/1,2-П </t>
  </si>
  <si>
    <t>4.824.056-50</t>
  </si>
  <si>
    <t xml:space="preserve">Стол разделочно-производственный с двумя бортами СРП-2п-0,8/1,5-П </t>
  </si>
  <si>
    <t xml:space="preserve">Стол разделочно-производственный с двумя бортами СРП-2п-0,8/1,8-П </t>
  </si>
  <si>
    <t>4.824.057-39</t>
  </si>
  <si>
    <t>Стол разделочо-производственный с тремя бортами СРП-3-0,6/0,6 ( нержавейка)</t>
  </si>
  <si>
    <t>4.824.057-13</t>
  </si>
  <si>
    <t>Стол разделочно-производственный с тремя бортами СРП-3-0,6/0,6-П</t>
  </si>
  <si>
    <t>4.824.057-14</t>
  </si>
  <si>
    <t>Стол разделочно-производственный с тремя бортами СРП-3-0,6/0,95-П</t>
  </si>
  <si>
    <t>4.824.057-15</t>
  </si>
  <si>
    <t>Стол разделочно-производственный с тремя бортами СРП-3-0,6/1,2-П</t>
  </si>
  <si>
    <t>695169.008-199</t>
  </si>
  <si>
    <t xml:space="preserve">Стол разделочно-производственный с тремя бортами СРП-3-0,6/1,2-2П </t>
  </si>
  <si>
    <t>695169.008-160</t>
  </si>
  <si>
    <t>Стол разделочно-производственный с тремя бортами СРП-3-0,6/1,2-2П (нержавейка)</t>
  </si>
  <si>
    <t>4.824.057-16</t>
  </si>
  <si>
    <t>Стол разделочно-производственный с тремя бортами СРП-3-0,6/1,5-П</t>
  </si>
  <si>
    <t xml:space="preserve">4.824.057-55 </t>
  </si>
  <si>
    <t>Стол разделочно-производственный с тремя бортами СРП-3-0,6/1,5-П (нержавейка)</t>
  </si>
  <si>
    <t>695169.008-200</t>
  </si>
  <si>
    <t>Стол разделочно-производственный с тремя бортами СРП-3-0,6/1,5-2П</t>
  </si>
  <si>
    <t>4824.057-17</t>
  </si>
  <si>
    <t>Стол разделочно-производственный с тремя бортами СРП-3-0,6/1,8-П</t>
  </si>
  <si>
    <t>4.824.057-18</t>
  </si>
  <si>
    <t xml:space="preserve">Стол разделочно-производственный с тремя бортами СРП-3-0,7/0,95-П </t>
  </si>
  <si>
    <t xml:space="preserve">4.824.057-19 </t>
  </si>
  <si>
    <t xml:space="preserve">Стол разделочно-производственный с тремя бортами СРП-3-0,7/1,2-П </t>
  </si>
  <si>
    <t>4.824.057-20</t>
  </si>
  <si>
    <t xml:space="preserve">Стол разделочно-производственный с тремя бортами СРП-3-0,7/1,5-П </t>
  </si>
  <si>
    <t>4.824.057-21</t>
  </si>
  <si>
    <t xml:space="preserve">Стол разделочно-производственный с тремя бортами СРП-3-0,7/1,8-П </t>
  </si>
  <si>
    <t>4.824.057-60</t>
  </si>
  <si>
    <t>Стол разделочно-производственный с тремя бортами СРП-3-0,7/1,8-П (нержавейка)</t>
  </si>
  <si>
    <t>4.824.057-22</t>
  </si>
  <si>
    <t>Стол разделочно-производственный с тремя бортами СРП-3-0,8/0,95-П</t>
  </si>
  <si>
    <t>4.824.057-23</t>
  </si>
  <si>
    <t>Стол разделочно-производственный с тремя бортами СРП-3-0,8/1,2-П</t>
  </si>
  <si>
    <t>4.824.057-133</t>
  </si>
  <si>
    <t>Стол разделочно-производственный с тремя бортами СРП-3-0,8/1,3-П</t>
  </si>
  <si>
    <t>4.824.057-24</t>
  </si>
  <si>
    <t>Стол разделочно-производственный с тремя бортами СРП-3-0,8/1,5-П</t>
  </si>
  <si>
    <t>4.824.057-25</t>
  </si>
  <si>
    <t>Стол разделочно-производственный с тремя бортами СРП-3-0,8/1,8-П</t>
  </si>
  <si>
    <t>4.824.054-39</t>
  </si>
  <si>
    <t>Стол разделочно-производственный с одним бортом СРП-1-0,6/0,6-ПР</t>
  </si>
  <si>
    <t>4.824.054-78</t>
  </si>
  <si>
    <t>Стол разделочно-производственный с одним бортом СРП-1-0,6/0,6-ПР (нержавейка)</t>
  </si>
  <si>
    <t>4.824.054-261</t>
  </si>
  <si>
    <t>Стол разделочно-производственный с одним бортом СРП-1-0,6/0,8-ПР</t>
  </si>
  <si>
    <t>4.824.054-40</t>
  </si>
  <si>
    <t>Стол разделочно-производственный с одним бортом СРП-1-0,6/0,95-ПР</t>
  </si>
  <si>
    <t>4.824.054-263</t>
  </si>
  <si>
    <t>Стол разделочно-производственный с одним бортом СРП-1-0,6/1,0-ПР</t>
  </si>
  <si>
    <t>4.824.054-41</t>
  </si>
  <si>
    <t>Стол разделочно-производственный с одним бортом СРП-1-0,6/1,2-ПР</t>
  </si>
  <si>
    <t>4.824.054-49</t>
  </si>
  <si>
    <t>Стол разделочно-производственный с одним бортом СРП-1-0,8/1,2-ПР</t>
  </si>
  <si>
    <t>4.824.054-50</t>
  </si>
  <si>
    <t>Стол разделочно-производственный с одним бортом СРП-1-0,8/1,5-ПР</t>
  </si>
  <si>
    <t>4.824.057-36</t>
  </si>
  <si>
    <t>Стол разделочно-производственный с тремя бортами СРП-3-0,8/1,2-ПР</t>
  </si>
  <si>
    <t>СТОЛ ПРОИЗВОДСТВЕННЫЙ ДЛЯ СБОРА ОТХОДОВ С БОРТОМ</t>
  </si>
  <si>
    <t>Ножки с регулиремыми опорами - оцинкованная/ нерж.  сталь t=0,8/1,0 мм, выполнены из уголка 40х40мм с подгибом краёв во внутрь. Столешница нерж.сталь, AISI 430  t=0,5 мм.  усиление столешницы - ЛДСП (16мм). С отверстием по центру стола Ø160мм.</t>
  </si>
  <si>
    <t>Стол производственный серии СПСО предназначен для использования в различных производственных цехах предприятий общественного питания для сбора пищевых отходов. В столешнице имеется отверстие, под которым помещается ёмкость для сбора отходов. Ножки столов имеют регулируемые по высоте опоры, позволяющие компенсировать неровности пола. Изделия разборные и поставляются в удобной упаковке, что облегчает их транспортировку и хранение.</t>
  </si>
  <si>
    <t>695169.007-159</t>
  </si>
  <si>
    <t>Стол производственный для сбора отходов  СПСО-0-0,6/0,7</t>
  </si>
  <si>
    <t>695169.007-160</t>
  </si>
  <si>
    <t>Стол производственный для сбора отходов  СПСО-0-0,6/0,8</t>
  </si>
  <si>
    <t>695169.007-84</t>
  </si>
  <si>
    <t>Стол производственный для сбора отходов  СПСО-0-0,7/1,2</t>
  </si>
  <si>
    <t>695169.007-90</t>
  </si>
  <si>
    <t>Стол производственный для сбора отходов  СПСО-0-0,8/1,8</t>
  </si>
  <si>
    <t>695169.007</t>
  </si>
  <si>
    <t>Стол производственный для сбора отходов  СПСО-1-0,6/0,6</t>
  </si>
  <si>
    <t>695169.007-13</t>
  </si>
  <si>
    <t>Стол производственный для сбора отходов  СПСО-1-0,6/,6 (нержавейка)</t>
  </si>
  <si>
    <t>695169.007-104</t>
  </si>
  <si>
    <t>Стол производственный для сбора отходов  СПСО-1-0,6/0,8</t>
  </si>
  <si>
    <t>695169.007-105</t>
  </si>
  <si>
    <t>Стол производственный для сбора отходов  СПСО-1-0,6/0,8 (нержавейка)</t>
  </si>
  <si>
    <t>695169.007-01</t>
  </si>
  <si>
    <t>Стол производственный для сбора отходов  СПСО-1-0,6/0,95</t>
  </si>
  <si>
    <t>695169.007-14</t>
  </si>
  <si>
    <t>Стол производственный для сбора отходов  СПСО-1-0,6/0,95 (нержавейка)</t>
  </si>
  <si>
    <t>695169.007-02</t>
  </si>
  <si>
    <t>Стол производственный для сбора отходов  СПСО-1-0,6/1,2</t>
  </si>
  <si>
    <t>695169.007-15</t>
  </si>
  <si>
    <t>Стол производственный для сбора отходов  СПСО-1-0,6/1,2 (нержавейка)</t>
  </si>
  <si>
    <t>695169.007-158</t>
  </si>
  <si>
    <t>Стол производственный для сбора отходов  СПСО-1-0,6/1,3</t>
  </si>
  <si>
    <t>695169.007-03</t>
  </si>
  <si>
    <t>Стол производственный для сбора отходов  СПСО-1-0,6-1,5</t>
  </si>
  <si>
    <t>695169.007-16</t>
  </si>
  <si>
    <t>Стол производственный для сбора отходов  СПСО-1-0,6-1,5 (нержавейка)</t>
  </si>
  <si>
    <t>695169.007-04</t>
  </si>
  <si>
    <t>Стол производственный для сбора отходов  СПСО-1-0,6-1,8</t>
  </si>
  <si>
    <t>695169.007-17</t>
  </si>
  <si>
    <t>Стол производственный для сбора отходов  СПСО-1-0,6-1,8 (нержавейка)</t>
  </si>
  <si>
    <t>695169.007-05</t>
  </si>
  <si>
    <t>Стол производственный для сбора отходов  СПСО-1-0,7-0,95</t>
  </si>
  <si>
    <t>695169.007-06</t>
  </si>
  <si>
    <t>Стол производственный для сбора отходов  СПСО-1-0,7-1,2</t>
  </si>
  <si>
    <t>695169.007-07</t>
  </si>
  <si>
    <t xml:space="preserve">Стол производственный для сбора отходов  СПСО-1-0,7-1,5 </t>
  </si>
  <si>
    <t>695169.007-20</t>
  </si>
  <si>
    <t>Стол производственный для сбора отходов  СПСО-1-0,7-1,5 (нержавейка)</t>
  </si>
  <si>
    <t>695169.007-08</t>
  </si>
  <si>
    <t xml:space="preserve">Стол производственный для сбора отходов  СПСО-1-0,7-1,8 </t>
  </si>
  <si>
    <t>695169.007-09</t>
  </si>
  <si>
    <t>Стол производственный для сбора отходов  СПСО-1-0,8-0,95</t>
  </si>
  <si>
    <t>695169.007-10</t>
  </si>
  <si>
    <t>Стол производственный для сбора отходов  СПСО-1-0,8-1,2</t>
  </si>
  <si>
    <t>695169.007-11</t>
  </si>
  <si>
    <t>Стол производственный для сбора отходов  СПСО-1-0,8-1,5</t>
  </si>
  <si>
    <t>695169.007-12</t>
  </si>
  <si>
    <t>Стол производственный для сбора отходов  СПСО-1-0,8-1,8</t>
  </si>
  <si>
    <t>695169.007-25</t>
  </si>
  <si>
    <t>Стол производственный для сбора отходов  СПСО-1-0,8-1,8 (нержавейка)</t>
  </si>
  <si>
    <t>695169.007-28</t>
  </si>
  <si>
    <t>Стол производственный для сбора отходов  СПСО-Л-1-0,6-1,2 (отверстие слева)</t>
  </si>
  <si>
    <t>695169.007-54</t>
  </si>
  <si>
    <t>Стол производственный для сбора отходов  СПСО-Л-1-0,6-1,2 (отверстие слева) (нержавейка)</t>
  </si>
  <si>
    <t>695169.007-29</t>
  </si>
  <si>
    <t>Стол производственный для сбора отходов  СПСО-Л-1-0,6-1,5 (отверстие слева)</t>
  </si>
  <si>
    <t>695169.007-112</t>
  </si>
  <si>
    <t>Стол производственный для сбора отходов  СПСО-Л-1-0,7-1,0-П (отверстие слева)</t>
  </si>
  <si>
    <t>695169.007-32</t>
  </si>
  <si>
    <t>Стол производственный для сбора отходов  СПСО-Л-1-0,7-1,2 (отверстие слева)</t>
  </si>
  <si>
    <t>695169.007-151</t>
  </si>
  <si>
    <t xml:space="preserve">Стол производственный для сбора отходов СПСО-П- 0-0,7/1,2  (отверстие справа) </t>
  </si>
  <si>
    <t>695169.007-139</t>
  </si>
  <si>
    <t>Стол производственный для сбора отходов  СПСО-П-1-0,6-1,0-П (отверстие справа)</t>
  </si>
  <si>
    <t>695169.007-41</t>
  </si>
  <si>
    <t>Стол производственный для сбора отходов  СПСО-П-1-0,6-1,2 (отверстие справа)</t>
  </si>
  <si>
    <t>695169.007-67</t>
  </si>
  <si>
    <t>Стол производственный для сбора отходов  СПСО-П-1-0,6-1,2 (отверстие справа) (нержавейка)</t>
  </si>
  <si>
    <t>695169.007-126</t>
  </si>
  <si>
    <t>Стол производственный для сбора отходов  СПСО-П-1-0,7-1,0-П (отверстие справа)</t>
  </si>
  <si>
    <t>695169.007-45</t>
  </si>
  <si>
    <t>Стол производственный для сбора отходов  СПСО-П-1-0,7-1,2 (отверстие справа)</t>
  </si>
  <si>
    <t>СТОЛ РАЗДЕЛОЧНО-ПРОИЗВОДСТВЕННЫЙ ПРОФЕССИОНАЛЬНЫЙ, ПОЛКА СПЛОШНАЯ</t>
  </si>
  <si>
    <t>Ножки с регулируемыми опорами, выполнены из трубы Ø40 мм с цинковым  покрытием. Столешница нерж.сталь, AISI 430  t=0,5 мм.  усиление столешницы - ЛДСП (16мм).</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</si>
  <si>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двух упаковках.
Срок службы столов разделочно-производственных не менее 10 лет.</t>
  </si>
  <si>
    <t>4.824.055-13</t>
  </si>
  <si>
    <t>Стол профессиональный без бортов СРП-П-0-0,6/0,6</t>
  </si>
  <si>
    <t>4.824.055-14</t>
  </si>
  <si>
    <t>Стол профессиональный без бортов СРП-П-0-0,6/0,95</t>
  </si>
  <si>
    <t>4.824.055-15</t>
  </si>
  <si>
    <t>Стол профессиональный без бортов СРП-П-0-0,6/1,2</t>
  </si>
  <si>
    <t>4.824.055-16</t>
  </si>
  <si>
    <t>Стол профессиональный без бортов СРП-П-0-0,6/1,5</t>
  </si>
  <si>
    <t>4.824.055-17</t>
  </si>
  <si>
    <t>Стол профессиональный без бортов СРП-П-0-0,6/1,8</t>
  </si>
  <si>
    <t>4.824.055-212</t>
  </si>
  <si>
    <t>Стол профессиональный без бортов СРП-П-0-0,7/1,0</t>
  </si>
  <si>
    <t>4.824.055-18</t>
  </si>
  <si>
    <t>Стол профессиональный без бортов СРП-П-0-0,7/0,95</t>
  </si>
  <si>
    <t>4.824.055-19</t>
  </si>
  <si>
    <t>Стол профессиональный без бортов СРП-П-0-0,7/1,2</t>
  </si>
  <si>
    <t>4.824.055-20</t>
  </si>
  <si>
    <t>Стол профессиональный без бортов СРП-П-0-0,7/1,5</t>
  </si>
  <si>
    <t>4.824.055-21</t>
  </si>
  <si>
    <t>Стол профессиональный без бортов СРП-П-0-0,7/1,8</t>
  </si>
  <si>
    <t>4.824.055-22</t>
  </si>
  <si>
    <t>Стол профессиональный без бортов СРП-П-0-0,8/0,95</t>
  </si>
  <si>
    <t>4.824.055-23</t>
  </si>
  <si>
    <t>Стол профессиональный без бортов СРП-П-0-0,8/1,2</t>
  </si>
  <si>
    <t>4.824.055-24</t>
  </si>
  <si>
    <t>Стол профессиональный без бортов СРП-П-0-0,8/1,5</t>
  </si>
  <si>
    <t>4.824.055-25</t>
  </si>
  <si>
    <t>Стол профессиональный без бортов СРП-П-0-0,8/1,8</t>
  </si>
  <si>
    <t>4.824.054-13</t>
  </si>
  <si>
    <t>Стол профессиональный с одним бортом СРП-П-1-0,6/0,6</t>
  </si>
  <si>
    <t>4.824.054-328</t>
  </si>
  <si>
    <t>Стол профессиональный с одним бортом СРП-П-1-0,6/0,6 высота борта 100 мм</t>
  </si>
  <si>
    <t>4.824.054-14</t>
  </si>
  <si>
    <t>Стол профессиональный с одним бортом СРП-П-1-0,6/0,95</t>
  </si>
  <si>
    <t>4.824.054-324</t>
  </si>
  <si>
    <t>Стол профессиональный с одним бортом СРП-П-1-0,6/0,95 высота борта 100 мм</t>
  </si>
  <si>
    <t>4.824.054-15</t>
  </si>
  <si>
    <t>Стол профессиональный с одним бортом СРП-П-1-0,6/1,2</t>
  </si>
  <si>
    <t>4.824.054-16</t>
  </si>
  <si>
    <t>Стол профессиональный с одним бортом СРП-П-1-0,6/1,5</t>
  </si>
  <si>
    <t>4.824.054-17</t>
  </si>
  <si>
    <t>Стол профессиональный с одним бортом СРП-П-1-0,6/1,8</t>
  </si>
  <si>
    <t>4.824.054-18</t>
  </si>
  <si>
    <t>Стол профессиональный с одним бортом СРП-П-1-0,7/0,95</t>
  </si>
  <si>
    <t>4.824.054-19</t>
  </si>
  <si>
    <t>Стол профессиональный с одним бортом СРП-П-1-0,7/1,2</t>
  </si>
  <si>
    <t>4.824.054-20</t>
  </si>
  <si>
    <t>Стол профессиональный с одним бортом СРП-П-1-0,7/1,5</t>
  </si>
  <si>
    <t>4.824.054-21</t>
  </si>
  <si>
    <t>Стол профессиональный с одним бортом СРП-П-1-0,7/1,8</t>
  </si>
  <si>
    <t>4.824.054-22</t>
  </si>
  <si>
    <t>Стол профессиональный с одним бортом СРП-П-1-0,8/0,95</t>
  </si>
  <si>
    <t>8.424.054-23</t>
  </si>
  <si>
    <t>Стол профессиональный с одним бортом СРП-П-1-0,8/1,2</t>
  </si>
  <si>
    <t>4.824.054-24</t>
  </si>
  <si>
    <t>Стол профессиональный с одним бортом СРП-П-1-0,8/1,5</t>
  </si>
  <si>
    <t>4.824.054-25</t>
  </si>
  <si>
    <t>Стол профессиональный с одним бортом СРП-П-1-0,8/1,8</t>
  </si>
  <si>
    <t>Стол рабочий, нержавеющая сталь, без борта( сварная конструкция)</t>
  </si>
  <si>
    <r>
      <rPr>
        <b/>
        <u/>
        <sz val="10"/>
        <color theme="1"/>
        <rFont val="Times New Roman"/>
      </rPr>
      <t>Каркас</t>
    </r>
    <r>
      <rPr>
        <b/>
        <sz val="10"/>
        <color theme="1"/>
        <rFont val="Times New Roman"/>
      </rPr>
      <t xml:space="preserve">: труба профильная t=1,5мм 40х40 мм из нерж. стали AISI 430. </t>
    </r>
    <r>
      <rPr>
        <b/>
        <u/>
        <sz val="10"/>
        <color theme="1"/>
        <rFont val="Times New Roman"/>
      </rPr>
      <t>Столешница и полка</t>
    </r>
    <r>
      <rPr>
        <b/>
        <sz val="10"/>
        <color theme="1"/>
        <rFont val="Times New Roman"/>
      </rPr>
      <t>: нерж. сталь AISI 430 t=0,6 мм. Столешница и полка усилены ребрами жесткости, исключающими их прогиб.</t>
    </r>
  </si>
  <si>
    <r>
      <rPr>
        <sz val="10"/>
        <color theme="1"/>
        <rFont val="Arial"/>
      </rPr>
      <t xml:space="preserve">Стол рабочий предназначен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Стол рабочий изготавливается из нержавеющей стали AISI 430, имеющей допуск к контакту с пищевой продукцией. </t>
    </r>
    <r>
      <rPr>
        <b/>
        <sz val="10"/>
        <color theme="1"/>
        <rFont val="Arial"/>
      </rPr>
      <t>Каркас сварной</t>
    </r>
    <r>
      <rPr>
        <sz val="10"/>
        <color theme="1"/>
        <rFont val="Arial"/>
      </rPr>
      <t xml:space="preserve">, регулируемые по высоте опоры. Стол оснащен полкой. Высота полки от пола – 350 мм. </t>
    </r>
  </si>
  <si>
    <t>695161.011-02</t>
  </si>
  <si>
    <t>Стол рабочий, нержавеющая сталь, без борта 900х600х850 мм</t>
  </si>
  <si>
    <t>695161.011-03</t>
  </si>
  <si>
    <t>Стол рабочий, нержавеющая сталь, без борта 1000х600х850 мм</t>
  </si>
  <si>
    <t>695161.011-04</t>
  </si>
  <si>
    <t>Стол рабочий, нержавеющая сталь, без борта 1200х600х850 мм</t>
  </si>
  <si>
    <t>695161.011-09</t>
  </si>
  <si>
    <t>Стол рабочий, нержавеющая сталь, без борта 1000х800х850 мм</t>
  </si>
  <si>
    <t>695161.011-10</t>
  </si>
  <si>
    <t>Стол рабочий, нержавеющая сталь, без борта 1200х800х850 мм</t>
  </si>
  <si>
    <t>695161.011-11</t>
  </si>
  <si>
    <t>Стол рабочий, нержавеющая сталь, без борта 1500х800х850 мм</t>
  </si>
  <si>
    <t>Стол, нержавеющая сталь, открытый, с бортом ( сварная конструкция)</t>
  </si>
  <si>
    <t>Каркас: труба профильная t=1,5мм 40х40 мм из нерж. стали AISI 430. Столешница и полка: нерж. сталь t=0,6 мм AISI 430 Столешница и полка усилены ребрами жесткости, исключающими их прогиб.</t>
  </si>
  <si>
    <r>
      <rPr>
        <sz val="10"/>
        <color theme="1"/>
        <rFont val="Arial"/>
      </rPr>
      <t xml:space="preserve">Стол открытый предназначен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Стол открытый изготавливается из нержавеющей стали AISI 430, имеющей допуск к контакту с пищевой продукцией. </t>
    </r>
    <r>
      <rPr>
        <b/>
        <sz val="10"/>
        <color theme="1"/>
        <rFont val="Arial"/>
      </rPr>
      <t>Каркас сварной</t>
    </r>
    <r>
      <rPr>
        <sz val="10"/>
        <color theme="1"/>
        <rFont val="Arial"/>
      </rPr>
      <t xml:space="preserve">, регулируемые по высоте опоры. Отступ задних ног от края столешницы – 150 мм. Стол оснащен полкой. Высота полки от пола – 350 мм. 
</t>
    </r>
  </si>
  <si>
    <t>695161.012</t>
  </si>
  <si>
    <t>Стол, нержавеющая сталь, открытый, с бортом 600х600х850 мм ( каркас сварной)</t>
  </si>
  <si>
    <t>695161.012-01</t>
  </si>
  <si>
    <t>Стол, нержавеющая сталь, открытый, с бортом 800х600х850 мм(каркас сварной)</t>
  </si>
  <si>
    <t>695161.012-02</t>
  </si>
  <si>
    <t>Стол, нержавеющая сталь, открытый, с бортом 900х600х850 мм(каркас сварной)</t>
  </si>
  <si>
    <t>695161.012-03</t>
  </si>
  <si>
    <t>Стол, нержавеющая сталь, открытый, с бортом 1000х600х850 мм (каркас сварной)</t>
  </si>
  <si>
    <t>695161.012-04</t>
  </si>
  <si>
    <t>Стол, нержавеющая сталь, открытый, с бортом 1200х600х850 мм (каркас сварной)</t>
  </si>
  <si>
    <t>695161.012-05</t>
  </si>
  <si>
    <t>Стол, нержавеющая сталь, открытый, с бортом 1500х600х850 мм(каркас сварной)</t>
  </si>
  <si>
    <t>Стол, нержавеющая сталь, закрытый с бортом</t>
  </si>
  <si>
    <r>
      <rPr>
        <b/>
        <u/>
        <sz val="10"/>
        <color theme="1"/>
        <rFont val="Times New Roman"/>
      </rPr>
      <t>Каркас</t>
    </r>
    <r>
      <rPr>
        <b/>
        <sz val="10"/>
        <color theme="1"/>
        <rFont val="Times New Roman"/>
      </rPr>
      <t xml:space="preserve">: труба профильная t=1,5мм 40х40 мм из нерж. стали AISI 430.             </t>
    </r>
    <r>
      <rPr>
        <b/>
        <u/>
        <sz val="10"/>
        <color theme="1"/>
        <rFont val="Times New Roman"/>
      </rPr>
      <t>Столешница и полка</t>
    </r>
    <r>
      <rPr>
        <b/>
        <sz val="10"/>
        <color theme="1"/>
        <rFont val="Times New Roman"/>
      </rPr>
      <t>: нерж. сталь t=0,6 мм AISI 430 Столешница и полка усилены ребрами жесткости, исключающими их прогиб.</t>
    </r>
  </si>
  <si>
    <r>
      <rPr>
        <sz val="10"/>
        <color theme="1"/>
        <rFont val="Arial"/>
      </rPr>
      <t xml:space="preserve">Стол закрытый предназначен для использования в качестве профессионального стола, а также для хранения посуды и кухонного инвентаря в предприятиях общественного питания, магазинах, заготовочных предприятиях.
Стол закрытый изготавливается из нержавеющей стали AISI 430, имеющей допуск к контакту с пищевой продукцией. </t>
    </r>
    <r>
      <rPr>
        <b/>
        <sz val="10"/>
        <color theme="1"/>
        <rFont val="Arial"/>
      </rPr>
      <t>Каркас сварной</t>
    </r>
    <r>
      <rPr>
        <sz val="10"/>
        <color theme="1"/>
        <rFont val="Arial"/>
      </rPr>
      <t xml:space="preserve">, регулируемые по высоте опоры. Отступ задних ног от края столешницы – 150 мм. Стол оснащен полкой. Высота полки от пола – 350 мм. 
Примечание: во фронтальной части стола закрытого 600х600 мм одна распашная дверца; стола закрытого (800÷1500)х600 мм две раздвижные дверцы. На одной из ножек расположен болт М6 для заземления стола.
</t>
    </r>
  </si>
  <si>
    <t>695161.013</t>
  </si>
  <si>
    <t>Стол, нержавеющая сталь, закрытый, с бортом 600х600х850 мм</t>
  </si>
  <si>
    <t>695161.013-01</t>
  </si>
  <si>
    <t>Стол, нержавеющая сталь, закрытый, с бортом 800х600х850 мм</t>
  </si>
  <si>
    <t>695161.013-02</t>
  </si>
  <si>
    <t>Стол, нержавеющая сталь, закрытый, с бортом 900х600х850 мм</t>
  </si>
  <si>
    <t>695161.013-03</t>
  </si>
  <si>
    <t>Стол, нержавеющая сталь, закрытый, с бортом 1000х600х850 мм</t>
  </si>
  <si>
    <t>695161.013-04</t>
  </si>
  <si>
    <t>Стол, нержавеющая сталь, закрытый, с бортом 1200х600х850 мм</t>
  </si>
  <si>
    <t>695161.013-05</t>
  </si>
  <si>
    <t>Стол, нержавеющая сталь, закрытый, с бортом 1500х600х850 мм</t>
  </si>
  <si>
    <t>ОБВАЛОЧНЫЙ СТОЛ( сварная конструкция)</t>
  </si>
  <si>
    <r>
      <rPr>
        <b/>
        <u/>
        <sz val="10"/>
        <color theme="1"/>
        <rFont val="Times New Roman"/>
      </rPr>
      <t>Каркас</t>
    </r>
    <r>
      <rPr>
        <b/>
        <sz val="10"/>
        <color theme="1"/>
        <rFont val="Times New Roman"/>
      </rPr>
      <t xml:space="preserve">: труба профильная t=1,5мм 40х40 мм из нерж. стали AISI 430.
 </t>
    </r>
    <r>
      <rPr>
        <b/>
        <u/>
        <sz val="10"/>
        <color theme="1"/>
        <rFont val="Times New Roman"/>
      </rPr>
      <t>Столешница</t>
    </r>
    <r>
      <rPr>
        <b/>
        <sz val="10"/>
        <color theme="1"/>
        <rFont val="Times New Roman"/>
      </rPr>
      <t xml:space="preserve">: поверхность составная из плит полипропилена (3 шт.) толщиной 20 мм.
 </t>
    </r>
  </si>
  <si>
    <r>
      <rPr>
        <sz val="10"/>
        <color theme="1"/>
        <rFont val="Arial"/>
      </rPr>
      <t xml:space="preserve">Обвалочные столы изготавливаются из нержавеющей стали, имеющей доступ к контакту с продуктами. </t>
    </r>
    <r>
      <rPr>
        <b/>
        <sz val="10"/>
        <color theme="1"/>
        <rFont val="Arial"/>
      </rPr>
      <t>Каркас сварной</t>
    </r>
    <r>
      <rPr>
        <sz val="10"/>
        <color theme="1"/>
        <rFont val="Arial"/>
      </rPr>
      <t xml:space="preserve">. Регулируемые по высоте ножки. Для столов длиной от 1400мм в средней части стола для усиления конструкции устанавливаются дополнительные ножки. 
  Плиты полипропилена на столешнице могут быть перевернуты обратной стороной, по факту износа одной из сторон. Плиты полипропилена фиксируются на основании столешницы при помощи уголков и пластин.                                                                                Равнораспределенная нагрузка на стол от 60 до 220 кг (в зависимости от типоразмера).   </t>
    </r>
  </si>
  <si>
    <t>695161.014</t>
  </si>
  <si>
    <t>Обвалочный стол, открытый (полипропилен) 1000х600х900 мм ( каркас сварной)</t>
  </si>
  <si>
    <t>695161.014-01</t>
  </si>
  <si>
    <t>Обвалочный стол, открытый (полипропилен) 1200х600х900 мм ( каркас сварной)</t>
  </si>
  <si>
    <t>695161.014-02</t>
  </si>
  <si>
    <t>Обвалочный стол, открытый (полипропилен) 1400х600х900 мм ( каркас сварной)</t>
  </si>
  <si>
    <t>695161.014-03</t>
  </si>
  <si>
    <t>Обвалочный стол, открытый (полипропилен) 1600х600х900 мм ( каркас сварной)</t>
  </si>
  <si>
    <t>695161.014-04</t>
  </si>
  <si>
    <t>Обвалочный стол, открытый (полипропилен) 1800х600х900 мм ( каркас сварной)</t>
  </si>
  <si>
    <t>695161.014-05</t>
  </si>
  <si>
    <t>Обвалочный стол, открытый (полипропилен) 1000х700х900 мм ( каркас сварной)</t>
  </si>
  <si>
    <t>695161.014-06</t>
  </si>
  <si>
    <t>Обвалочный стол, открытый (полипропилен) 1200х700х900 мм ( каркас сварной)</t>
  </si>
  <si>
    <t>695161.014-07</t>
  </si>
  <si>
    <t>Обвалочный стол, открытый (полипропилен) 1400х700х900 мм( каркас сварной)</t>
  </si>
  <si>
    <t>695161.014-08</t>
  </si>
  <si>
    <t>Обвалочный стол, открытый (полипропилен) 1600х700х900 мм ( каркас сварной)</t>
  </si>
  <si>
    <t>695161.014-09</t>
  </si>
  <si>
    <t>Обвалочный стол, открытый (полипропилен) 1800х700х900 мм( каркас сварной)</t>
  </si>
  <si>
    <t>695161.014-10</t>
  </si>
  <si>
    <t>Обвалочный стол, открытый (полипропилен) 1000х800х900 мм ( каркас сварной)</t>
  </si>
  <si>
    <t>695161.014-11</t>
  </si>
  <si>
    <t>Обвалочный стол, открытый (полипропилен) 1200х800х900 мм ( каркас сварной)</t>
  </si>
  <si>
    <t>695161.014-12</t>
  </si>
  <si>
    <t>Обвалочный стол, открытый (полипропилен) 1400х800х900 мм( каркас сварной)</t>
  </si>
  <si>
    <t>695161.014-13</t>
  </si>
  <si>
    <t>Обвалочный стол, открытый (полипропилен) 1600х800х900 мм( каркас сварной)</t>
  </si>
  <si>
    <t>695161.014-14</t>
  </si>
  <si>
    <t>Обвалочный стол, открытый (полипропилен) 1800х800х900 мм( каркас сварной)</t>
  </si>
  <si>
    <t>СТОЛ ДЛЯ ЧИСТКИ РЫБЫ( сварная конструкция)</t>
  </si>
  <si>
    <t>Высота (без бортов) с опорами, мм</t>
  </si>
  <si>
    <r>
      <rPr>
        <b/>
        <u/>
        <sz val="10"/>
        <color theme="1"/>
        <rFont val="Times New Roman"/>
      </rPr>
      <t>Каркас</t>
    </r>
    <r>
      <rPr>
        <b/>
        <sz val="10"/>
        <color theme="1"/>
        <rFont val="Times New Roman"/>
      </rPr>
      <t xml:space="preserve">:  труба профильная t=1,5мм 40х40 мм из нерж. стали AISI 430.
</t>
    </r>
    <r>
      <rPr>
        <b/>
        <u/>
        <sz val="10"/>
        <color theme="1"/>
        <rFont val="Times New Roman"/>
      </rPr>
      <t>Столешница</t>
    </r>
    <r>
      <rPr>
        <b/>
        <sz val="10"/>
        <color theme="1"/>
        <rFont val="Times New Roman"/>
      </rPr>
      <t xml:space="preserve">: нерж. сталь AISI 304            </t>
    </r>
    <r>
      <rPr>
        <b/>
        <u/>
        <sz val="10"/>
        <color theme="1"/>
        <rFont val="Times New Roman"/>
      </rPr>
      <t>Доска разделочная</t>
    </r>
    <r>
      <rPr>
        <b/>
        <sz val="10"/>
        <color theme="1"/>
        <rFont val="Times New Roman"/>
      </rPr>
      <t xml:space="preserve">: полипропилен
 </t>
    </r>
    <r>
      <rPr>
        <b/>
        <u/>
        <sz val="10"/>
        <color theme="1"/>
        <rFont val="Times New Roman"/>
      </rPr>
      <t>Ванна</t>
    </r>
    <r>
      <rPr>
        <b/>
        <sz val="10"/>
        <color theme="1"/>
        <rFont val="Times New Roman"/>
      </rPr>
      <t xml:space="preserve">: цельнотянутая нерж.сталь AISI 304. В комплект входит душирующее устройство и гофросифон.                     В столешнице предусмотрено технологическое отверстие под  смеситель.
 </t>
    </r>
  </si>
  <si>
    <r>
      <rPr>
        <sz val="10"/>
        <color theme="1"/>
        <rFont val="Arial"/>
      </rPr>
      <t xml:space="preserve">Столы для чистки рыбы изготавливаются из нержавеющей стали, имеющей доступ к контакту с продуктами. </t>
    </r>
    <r>
      <rPr>
        <b/>
        <sz val="10"/>
        <color theme="1"/>
        <rFont val="Arial"/>
      </rPr>
      <t>Каркас сварной.</t>
    </r>
    <r>
      <rPr>
        <sz val="10"/>
        <color theme="1"/>
        <rFont val="Arial"/>
      </rPr>
      <t xml:space="preserve"> Регулируемые по высоте ножки. Ножки в нижней части имеют обвязку с трех сторон из профильной трубы 40х40. В задней части стола располагается стенка из нерж. стали AISI 430.                                                                                            На столешнице с трех сторон  устанавливается борт из оргстекла высотой 400 мм. На столешнице слева от ванны располагается отверстие для крепления душ-стойки (или смесителя). Душирующее устройство и гофросифон для ванны входят в комплект поставки. В столешницу вварена цельнотянутая ванна габаритами 400х400х250 мм. Слева от ванны отверстие для отходов диаметром 160 мм.
 На столешнице устанавливается доска разделочная из полипропилена габаритами 800х300х10 мм. По углам доски расположен крепеж, препятствующий перемещению доски по столешнице.                                                                                                                      С нижней стороны столешницы располагаются направляющие (из нерж. стали AISI 430) для установки гастроемкости GN1/1 (не входит в комплект поставки). Расстояние между направляющими - 305 мм.                                                                                                           
 Равнораспределенная нагрузка на стол - 120 кг. </t>
    </r>
  </si>
  <si>
    <t>694215.024</t>
  </si>
  <si>
    <t>Стол для чистки рыбы( каркас сварной)</t>
  </si>
  <si>
    <t>СТОЛ-ТУМБА КУПЕ</t>
  </si>
  <si>
    <t>Ножки с регулиремыми опорами - нерж.сталь AISI 430 t=2,0. Столешница нерж.сталь, AISI 430  t=0,5 мм.  усиление столешницы - ЛДСП (16мм).</t>
  </si>
  <si>
    <r>
      <rPr>
        <b/>
        <sz val="10"/>
        <color theme="1"/>
        <rFont val="Arial"/>
      </rPr>
      <t xml:space="preserve"> Столы-тумбы купе СТК</t>
    </r>
    <r>
      <rPr>
        <sz val="10"/>
        <color theme="1"/>
        <rFont val="Arial"/>
      </rPr>
      <t xml:space="preserve"> предназначены для разделки и последующей обработки пищевых продуктов. Благодаря наличию закрытого объема, столы-тумбы купе обеспечивают аккуратный внешний вид кухни и используются для хранения посуды, инвентаря, столовых приборов и сухих продуктов. </t>
    </r>
  </si>
  <si>
    <t>695169.002</t>
  </si>
  <si>
    <t>Стол-тумба купе без бортов (двери с двух сторон) СТК-2-1200/600 с полкой ПО-3</t>
  </si>
  <si>
    <t>695169.010-07</t>
  </si>
  <si>
    <t>Стол-тумба купе без борта СТК-0-1200/600</t>
  </si>
  <si>
    <t>695169.001</t>
  </si>
  <si>
    <t>Стол-тумба купе с бортом СТК-1-1200/600</t>
  </si>
  <si>
    <t>695169.010-08</t>
  </si>
  <si>
    <t>Стол-тумба купе с бортом СТК-0-1400/600</t>
  </si>
  <si>
    <t>695169.001-03</t>
  </si>
  <si>
    <t>Стол-тумба купе с бортом СТК-1-1400/600</t>
  </si>
  <si>
    <t>695169.001-01</t>
  </si>
  <si>
    <t>Стол-тумба купе с бортом СТК-1-1500/600</t>
  </si>
  <si>
    <t>695169.010-09</t>
  </si>
  <si>
    <t>Стол-тумба купе без борта СТК-0-1500/600</t>
  </si>
  <si>
    <t>695169.001-05</t>
  </si>
  <si>
    <t>Стол-тумба купе с бортом СТК-1-800/600</t>
  </si>
  <si>
    <t>695169.010-10</t>
  </si>
  <si>
    <t>Стол-тумба купе без борта СТК-0-800/600</t>
  </si>
  <si>
    <t>695169.001-02</t>
  </si>
  <si>
    <t>Стол-тумба купе с бортом СТК-1-900/600</t>
  </si>
  <si>
    <t>695169.010-05</t>
  </si>
  <si>
    <t>Стол-тумба купе без борта СТК-0-900/600</t>
  </si>
  <si>
    <t>695169.001-04</t>
  </si>
  <si>
    <t>Стол-тумба купе с бортом СТК-1-1000/600</t>
  </si>
  <si>
    <t>695169.010-06</t>
  </si>
  <si>
    <t>Стол-тумба купе без борта СТК-0-1000/600</t>
  </si>
  <si>
    <t>695169.011-03</t>
  </si>
  <si>
    <t>Стол-тумба купе с двумя полками СТК-1-1400/600-2П</t>
  </si>
  <si>
    <t>695169.005-04</t>
  </si>
  <si>
    <t>Стол-тумба купе с мойкой СТКМЛ-1-1000*600 (мойка слева)</t>
  </si>
  <si>
    <t>695169.005-05</t>
  </si>
  <si>
    <t>Стол-тумба купе с мойкой СТКМП-1-1000*600 (мойка справа)</t>
  </si>
  <si>
    <t>695169.005</t>
  </si>
  <si>
    <t>Стол-тумба купе с мойкой СТКМЛ-1-1200*600 (мойка слева)</t>
  </si>
  <si>
    <t>695169.005-01</t>
  </si>
  <si>
    <t>Стол-тумба купе с мойкой СТКМП-1-1200*600 (мойка справа)</t>
  </si>
  <si>
    <t>695169.005-02</t>
  </si>
  <si>
    <t>Стол-тумба купе с мойкой СТКМЛ-1-1200*700 (мойка слева)</t>
  </si>
  <si>
    <t>695169.005-03</t>
  </si>
  <si>
    <t>Стол-тумба купе с мойкой СТКМП-1-1200*700 (мойка справа)</t>
  </si>
  <si>
    <t>стандартные позиции , по которым поддерживаются складские запасы</t>
  </si>
  <si>
    <t>остальные позиции изготавливаются под заказ в течение 10 банковских дней</t>
  </si>
  <si>
    <t xml:space="preserve">СТЕЛЛАЖ СО СПЛОШНЫМИ ПОЛКАМИ </t>
  </si>
  <si>
    <t xml:space="preserve">Ножки с регулируемыми опорами - оцинк./нерж.  сталь t=0,8/1,0 мм, выполнены из уголка 40х40мм с подгибом краёв во внутрь. Полки нерж.сталь, AISI 430  t=0,5 мм.  усилены швеллером. </t>
  </si>
  <si>
    <t>Стеллаж предназначен для хранения кухонного инвентаря, посуды, продуктов на предприятиях общественного питания, магазинах, заготовительных предприятиях, холодных, горячих цехах. Изделия сборно-разборные и поставляются в двух упаковках.</t>
  </si>
  <si>
    <t>4.412.017-1431</t>
  </si>
  <si>
    <t>Стеллаж с 3-я сплошными полками С-3-0,3/1,4/1,6 (нержавейка)</t>
  </si>
  <si>
    <t>4.412.017-1016</t>
  </si>
  <si>
    <t>Стеллаж с 3-я сплошными полками С-3-0,4/1,5/1,6</t>
  </si>
  <si>
    <t>4.412.017-53</t>
  </si>
  <si>
    <t>Стеллаж с 3-я сплошными полками С-3-0,5/1,5/1,6</t>
  </si>
  <si>
    <t>4.412.017-1448</t>
  </si>
  <si>
    <t>Стеллаж с 3-я сплошными полками С-3-0,5/1,5/1,6 (нержавейка)</t>
  </si>
  <si>
    <t>4.412.017-1138</t>
  </si>
  <si>
    <t>Стеллаж с 3-я сплошными полками С-3-0,6/1,0/1,8</t>
  </si>
  <si>
    <t>4.412.017-1013</t>
  </si>
  <si>
    <t>Стеллаж с 3-я сплошными полками С-3-0,6/1,0/2,0 (нержавейка)</t>
  </si>
  <si>
    <t>4.412.017-1135</t>
  </si>
  <si>
    <t>Стеллаж с 3-я сплошными полками С-3-0,6/1,2/1,8</t>
  </si>
  <si>
    <t>4.412.017-1469</t>
  </si>
  <si>
    <t>Стеллаж с 3-я сплошными полками С-3-0,6/1,3/2,0 (нержавейка)</t>
  </si>
  <si>
    <t>4.412.017-1139</t>
  </si>
  <si>
    <t>Стеллаж с 3-я сплошными полками С-3-0,6/1,4/1,8</t>
  </si>
  <si>
    <t>4.412.017-1145</t>
  </si>
  <si>
    <t>Стеллаж с 3-я сплошными полками С-3-0,6/1,4/1,8 (нержавейка)</t>
  </si>
  <si>
    <t>4.412.017-835</t>
  </si>
  <si>
    <t>Стеллаж с 3-я сплошными полками С-3-0,6/1,2/2,0</t>
  </si>
  <si>
    <t>4.412.017-836</t>
  </si>
  <si>
    <t>Стеллаж с 3-я сплошными полками С-3-0,6/1,2/2,0 (нержавейка)</t>
  </si>
  <si>
    <t>4.412.017-317</t>
  </si>
  <si>
    <t>Стеллаж с 4-я сплошными полками С-4-0,3/0,6/1,8</t>
  </si>
  <si>
    <t>4.412.017-305</t>
  </si>
  <si>
    <t>Стеллаж с 4-я сплошными полками С-4-0,3/0,6/1,8 (нержавейка)</t>
  </si>
  <si>
    <t>4.412017-1112</t>
  </si>
  <si>
    <t>Стеллаж с 4-я сплошными полками С-4-0,3/0,6/2,0</t>
  </si>
  <si>
    <t>4.412.017-1356</t>
  </si>
  <si>
    <t>Стеллаж с 4-я сплошными полками С-4-0,3/0,7/1,6</t>
  </si>
  <si>
    <t>4.412.017-1358</t>
  </si>
  <si>
    <t>Стеллаж с 4-я сплошными полками С-4-0,3/0,7/1,6 (нержавейка)</t>
  </si>
  <si>
    <t>4.412.017-1473</t>
  </si>
  <si>
    <t>Стеллаж с 4-я сплошными полками С-4-0,3/0,8/1,8</t>
  </si>
  <si>
    <t>4.412.017-318</t>
  </si>
  <si>
    <t>Стеллаж с 4-я сплошными полками С-4-0,3/0,95/1,8</t>
  </si>
  <si>
    <t>4.412.017-306</t>
  </si>
  <si>
    <t>Стеллаж с 4-я сплошными полками С-4-0,3/0,95/1,8 (нержавейка)</t>
  </si>
  <si>
    <t>4.412.017-315</t>
  </si>
  <si>
    <t>Стеллаж с 4-я сплошными полками С-4-0,3/1,2/1,6</t>
  </si>
  <si>
    <t>4.412.017-319</t>
  </si>
  <si>
    <t xml:space="preserve">Стеллаж с 4-я сплошными полками С-4-0,3/1,2/1,8 </t>
  </si>
  <si>
    <t>4.412.017-307</t>
  </si>
  <si>
    <t>Стеллаж с 4-я сплошными полками С-4-0,3/1,2/1,8 (нержавейка)</t>
  </si>
  <si>
    <t>4.412.017-1374</t>
  </si>
  <si>
    <t xml:space="preserve">Стеллаж с 4-я сплошными полками С-4-0,3/1,4/1,8 </t>
  </si>
  <si>
    <t>4.412.017-1477</t>
  </si>
  <si>
    <t>Стеллаж с 4-я сплошными полками С-4-0,3/1,4/1,8 (нержавейка)</t>
  </si>
  <si>
    <t>4.412.017-320</t>
  </si>
  <si>
    <t>Стеллаж с 4-я сплошными полками С-4-0,3/1,5/1,8</t>
  </si>
  <si>
    <t>4.412.017-308</t>
  </si>
  <si>
    <t>Стеллаж с 4-я сплошными полками С-4-0,3/1,5/1,8  (нержавейка)</t>
  </si>
  <si>
    <t>4.412.017-1132</t>
  </si>
  <si>
    <t>Стеллаж с 4-я сплошными полками С-4-0,3/1,5/2,0 (нержавейка)</t>
  </si>
  <si>
    <t>4.412.017-293</t>
  </si>
  <si>
    <t xml:space="preserve">Стеллаж с 4-я сплошными полками C-4-0,4/0,4/1,8 </t>
  </si>
  <si>
    <t>4.412.017-1295</t>
  </si>
  <si>
    <t>Стеллаж с 4-я сплошными полками С-4-0,4/0,5/1,6</t>
  </si>
  <si>
    <t>4.412.017-1489</t>
  </si>
  <si>
    <t>Стеллаж с 4-я сплошными полками С-4-0,4/0,5/1,8 (нержавейка)</t>
  </si>
  <si>
    <t>4.412.017-1134</t>
  </si>
  <si>
    <t>Стеллаж с 4-я сплошными полками С-4-0,4/0,5/2,0 (нержавейка)</t>
  </si>
  <si>
    <t>4.412.017</t>
  </si>
  <si>
    <t>Стеллаж с 4-я сплошными полками С-4-0,4/0,6/1,6</t>
  </si>
  <si>
    <t>4.412.017-85</t>
  </si>
  <si>
    <t>Стеллаж с 4-я сплошными полками С-4-0,4/0,6/1,6 (нержавейка)</t>
  </si>
  <si>
    <t>4.412.017-66</t>
  </si>
  <si>
    <t>Стеллаж с 4-я сплошными полками С-4-0,4/0,6/1,8</t>
  </si>
  <si>
    <t>4.412.017-123</t>
  </si>
  <si>
    <t>Стеллаж с 4-я сплошными полками С-4-0,4/0,6/1,8 (нержавейка)</t>
  </si>
  <si>
    <t>4.412.017-985</t>
  </si>
  <si>
    <t xml:space="preserve">Стеллаж с 4-я сплошными полками С-4-0,4/0,7/1,8 </t>
  </si>
  <si>
    <t>4.412.017-1001</t>
  </si>
  <si>
    <t>Стеллаж с 4-я сплошными полками С-4-0,4/0,7/1,8 (нержавейка)</t>
  </si>
  <si>
    <t>4.412.017-60</t>
  </si>
  <si>
    <t>Стеллаж с 4-я сплошными полками С-4-0,4/0,8/1,6</t>
  </si>
  <si>
    <t>4.412.017-98</t>
  </si>
  <si>
    <t>Стеллаж с 4-я сплошными полками С-4-0,4/0,8/1,6(нержавейка)</t>
  </si>
  <si>
    <t>4.412.017-79</t>
  </si>
  <si>
    <t>Стеллаж с 4-я сплошными полками С-4-0,4/0,8/1,8</t>
  </si>
  <si>
    <t>4.412.017-136</t>
  </si>
  <si>
    <t>Стеллаж с 4-я сплошными полками С-4-0,4/0,8/1,8 (нержавейка)</t>
  </si>
  <si>
    <t>4.412.017-1121</t>
  </si>
  <si>
    <t>Стеллаж с 4-я сплошными полками С-4-0,4/0,8/2,0</t>
  </si>
  <si>
    <t>4.412.017-117</t>
  </si>
  <si>
    <t>Стеллаж с 4-я сплошными полками С-4-0,4/0,8/2,0 (нержавейка)</t>
  </si>
  <si>
    <t>4.412.017-01</t>
  </si>
  <si>
    <t>Стеллаж с 4-я сплошными полками С-4-0,4/0,95/1,6</t>
  </si>
  <si>
    <t>4.412.017-86</t>
  </si>
  <si>
    <t>Стеллаж с 4-я сплошными полками С-4-0,4/0,95/1,6 (нержавейка)</t>
  </si>
  <si>
    <t>4.412.017-182</t>
  </si>
  <si>
    <t>Стеллаж с 4-я сплошными полками С-4-0,4/0,95/1,8 (оцинковка)</t>
  </si>
  <si>
    <t>4.412.017-67</t>
  </si>
  <si>
    <t>Стеллаж с 4-я сплошными полками С-4-0,4/0,95/1,8</t>
  </si>
  <si>
    <t>4.412.017-124</t>
  </si>
  <si>
    <t>Стеллаж с 4-я сплошными полками С-4-0,4/0,95/1,8 (нержавейка)</t>
  </si>
  <si>
    <t>4.412.017-542</t>
  </si>
  <si>
    <t>Стеллаж с 4-я сплошными полками С-4-0,4/1,0/1,6</t>
  </si>
  <si>
    <t>4.412.017-561</t>
  </si>
  <si>
    <t>Стеллаж с 4-я сплошными полками С-4-0,4/1,0/1,6 нержавейка</t>
  </si>
  <si>
    <t>4.412.017-291</t>
  </si>
  <si>
    <t xml:space="preserve">Стеллаж с 4-я сплошными полками С-4-0,4/1,0/1,8 </t>
  </si>
  <si>
    <t>4.412.017-594</t>
  </si>
  <si>
    <t>Стеллаж с 4-я сплошными полками С-4-0,4/1,0/1,8 (оцинковка)</t>
  </si>
  <si>
    <t>4.412.017-296</t>
  </si>
  <si>
    <t>Стеллаж с 4-я сплошными полками С-4-0,4/1,0/1,8 (нержавейка)</t>
  </si>
  <si>
    <t>4.412.017-1009</t>
  </si>
  <si>
    <t xml:space="preserve">Стеллаж с 4-я сплошными полками С-4-0,4/1,0/2,0 </t>
  </si>
  <si>
    <t>4.412.017-02</t>
  </si>
  <si>
    <t>Стеллаж с 4-я сплошными полками С-4-0,4/1,2/1,6</t>
  </si>
  <si>
    <t>4.412.017-87</t>
  </si>
  <si>
    <t>Стеллаж с 4-я сплошными полками С-4-0,4/1,2/1,6 (нержавейка)</t>
  </si>
  <si>
    <t>4.412.017-145</t>
  </si>
  <si>
    <t>Стеллаж с 4-я полками С-4-0,4/1,2/1,6 (полки - оцинковка)</t>
  </si>
  <si>
    <t>4.412.017-183</t>
  </si>
  <si>
    <t>Стеллаж с 4-я сплошными полками С-4-0,4/1,2/1,8 (оцинковка)</t>
  </si>
  <si>
    <t>4.412.017-68</t>
  </si>
  <si>
    <t>Стеллаж с 4-я сплошными полками С-4-0,4/1,2/1,8</t>
  </si>
  <si>
    <t>4.412.017-125</t>
  </si>
  <si>
    <t>Стеллаж с 4-я сплошными полками С-4-0,4/1,2/1,8 (нержавейка)</t>
  </si>
  <si>
    <t>4.412.017-1123</t>
  </si>
  <si>
    <t>Стеллаж с 4-я сплошными полками С-4-0,4/1,2/2,0</t>
  </si>
  <si>
    <t>4.412.017-1385</t>
  </si>
  <si>
    <t>Стеллаж с 4-я сплошными полками С-4-0,4/1,2/2,0 (оц.)</t>
  </si>
  <si>
    <t>4.412.017-1375</t>
  </si>
  <si>
    <t>Стеллаж с 4-я сплошными полками С-4-0,4/1,3/1,8 (нержавейка)</t>
  </si>
  <si>
    <t>4.412.017-157</t>
  </si>
  <si>
    <t>Стеллаж с 4-я сплошными полками С-4-0,4/1,4/1,6 (оцинковка)</t>
  </si>
  <si>
    <t>4.412.017-80</t>
  </si>
  <si>
    <t>Стеллаж с 4-я сплошными полками С-4-0,4/1,4/1,8</t>
  </si>
  <si>
    <t>4.412.017-195</t>
  </si>
  <si>
    <t>Стеллаж с 4-я сплошными полками С-4-0,4/1,4/1,8 (оцинковка)</t>
  </si>
  <si>
    <t>4.412.017-137</t>
  </si>
  <si>
    <t>Стеллаж с 4-я сплошными полками С-4-0,4/1,4/1,8 (нержавейка)</t>
  </si>
  <si>
    <t>4.412.017-03</t>
  </si>
  <si>
    <t>Стеллаж с 4-я сплошными полками С-4-0,4/1,5/1,6</t>
  </si>
  <si>
    <t>4.412.017-88</t>
  </si>
  <si>
    <t>Стеллаж с 4-я сплошными полками С-4-0,4/1,5/1,6 (нержавейка)</t>
  </si>
  <si>
    <t>4.412.017-69</t>
  </si>
  <si>
    <t>Стеллаж с 4-я сплошными полками С-4-0,4/1,5/1,8</t>
  </si>
  <si>
    <t>4.412.017-126</t>
  </si>
  <si>
    <t>Стеллаж с 4-я сплошными полками С-4-0,4/1,5/1,8 (нержавейка)</t>
  </si>
  <si>
    <t>4.412.017-1485</t>
  </si>
  <si>
    <t>Стеллаж с 4-я сплошными полками С-4-0,45/1,2/1,6</t>
  </si>
  <si>
    <t>4.412.017-04</t>
  </si>
  <si>
    <t>Стеллаж с 4-я сплошными полками С-4-0,5/0,6/1,6</t>
  </si>
  <si>
    <t>4.412.017-89</t>
  </si>
  <si>
    <t>Стеллаж с 4-я сплошными полками С-4-0,5/0,6/1,6 (нержавейка)</t>
  </si>
  <si>
    <t>4.412.017-70</t>
  </si>
  <si>
    <t>Стеллаж с 4-я сплошными полками  С-4-0,5/0,6/1,8</t>
  </si>
  <si>
    <t>4.412.017-127</t>
  </si>
  <si>
    <t>Стеллаж с 4-я сплошными полками  С-4-0,5/0,6/1,8 (нержавейка)</t>
  </si>
  <si>
    <t>4.412.017-981</t>
  </si>
  <si>
    <t>Стеллаж с 4-я сплошными полками  С-4-0,5/0,7/1,6</t>
  </si>
  <si>
    <t>4.412.017-986</t>
  </si>
  <si>
    <t>Стеллаж с 4-я сплошными полками  С-4-0,5/0,7/1,8</t>
  </si>
  <si>
    <t>4.412.017-1002</t>
  </si>
  <si>
    <t>Стеллаж с 4-я сплошными полками С-4-0,5/0,7/1,8 (нержавейка)</t>
  </si>
  <si>
    <t>4.412.017-62</t>
  </si>
  <si>
    <t xml:space="preserve">Стеллаж с 4-я сплошными полками  С-4-0,5/0,8/1,6 </t>
  </si>
  <si>
    <t>4.412.017-158</t>
  </si>
  <si>
    <t>Стеллаж с 4-я сплошными полками  С-4-0,5/0,8/1,6 оцинк.</t>
  </si>
  <si>
    <t>4.412.017-100</t>
  </si>
  <si>
    <t>Стеллаж с 4-я сплошными полками  С-4-0,5/0,8/1,6 (нержавейка)</t>
  </si>
  <si>
    <t>4.412.017-81</t>
  </si>
  <si>
    <t xml:space="preserve">Стеллаж с 4-я сплошными полками  С-4-0,5/0,8/1,8 </t>
  </si>
  <si>
    <t>4.412.017-138</t>
  </si>
  <si>
    <t>Стеллаж с 4-я сплошными полками  С-4-0,5/0,8/1,8 (нержавейка)</t>
  </si>
  <si>
    <t>4.412.017-119</t>
  </si>
  <si>
    <t>Стеллаж с 4-я сплошными полками  С-4-0,5/0,8/2,0 (нержавейка)</t>
  </si>
  <si>
    <t>4.412.017-1291</t>
  </si>
  <si>
    <t xml:space="preserve">Стеллаж с 4-я сплошными полками  С-4-0,5/0,9/1,8 </t>
  </si>
  <si>
    <t>4,412,017-1293</t>
  </si>
  <si>
    <t>Стеллаж с 4-я сплошными полками  С-4-0,5/0,9/1,8(нержавейка)</t>
  </si>
  <si>
    <t>4.412.017-05</t>
  </si>
  <si>
    <t>Стеллаж с 4-я сплошными полками С-4-0,5/0,95/1,6</t>
  </si>
  <si>
    <t>4.412.017-90</t>
  </si>
  <si>
    <t>Стеллаж с 4-я сплошными полками С-4-0,5/0,95/1,6 (нержавейка)</t>
  </si>
  <si>
    <t>4.412.017-186</t>
  </si>
  <si>
    <t>Стеллаж с 4-я сплошными полками  С-4-0,5/0,95/1,8 (оцинковка)</t>
  </si>
  <si>
    <t>4.412.017-71</t>
  </si>
  <si>
    <t>Стеллаж с 4-я сплошными полками  С-4-0,5/0,95/1,8</t>
  </si>
  <si>
    <t>4.412.017-128</t>
  </si>
  <si>
    <t>Стеллаж с 4-я сплошными полками  С-4-0,5/0,95/1,8 (нержавейка)</t>
  </si>
  <si>
    <t>4.412.017-868</t>
  </si>
  <si>
    <t>Стеллаж с 4-я сплошными полками  С-4-0,5/0,95/1,8 (нержавейка AISI 430 t-1,0)</t>
  </si>
  <si>
    <t>4.412.017-543</t>
  </si>
  <si>
    <t>Стеллаж с 4-я сплошными полками  С-4-0,5/1,0/1,6</t>
  </si>
  <si>
    <t>4.412.017-562</t>
  </si>
  <si>
    <t>Стеллаж с 4-я сплошными полками  С-4-0,5/1,0/1,6 (нержавейка)</t>
  </si>
  <si>
    <t>4.412.017-295</t>
  </si>
  <si>
    <t>Стеллаж с 4-я сплошными полками  С-4-0,5/1,0/1,8</t>
  </si>
  <si>
    <t>4.412.017-300</t>
  </si>
  <si>
    <t>Стеллаж с 4-я сплошными полками  С-4-0,5/1,0/1,8 (нержавейка)</t>
  </si>
  <si>
    <t>4.412.017-559</t>
  </si>
  <si>
    <r>
      <rPr>
        <b/>
        <sz val="10"/>
        <color theme="1"/>
        <rFont val="Times New Roman"/>
      </rPr>
      <t>Стеллаж с 4-я сплошными полками  С-4-0,5/1,0/2,0</t>
    </r>
    <r>
      <rPr>
        <b/>
        <sz val="10"/>
        <color rgb="FFFF0000"/>
        <rFont val="Times New Roman"/>
      </rPr>
      <t xml:space="preserve"> </t>
    </r>
  </si>
  <si>
    <t>4.412.017-579</t>
  </si>
  <si>
    <t>Стеллаж с 4-я сплошными полками  С-4-0,5/1,0/2,0 (нержавейка)</t>
  </si>
  <si>
    <t>4,412,017-1465</t>
  </si>
  <si>
    <t>Стеллаж с 4-я сплошными полками С-4-0,5/1,1/1,6(нержавейка)</t>
  </si>
  <si>
    <t>4.412.017-1481</t>
  </si>
  <si>
    <t xml:space="preserve">Стеллаж с 4-я сплошными полками С-4-0,5/1,1/1,8 </t>
  </si>
  <si>
    <t>4.412.017-1493</t>
  </si>
  <si>
    <t>Стеллаж с 4-я сплошыми полками  С-4-0,5/1,1/1,8 (нержавейка)</t>
  </si>
  <si>
    <t>4.412.017-06</t>
  </si>
  <si>
    <t>Стеллаж с 4-я сплошными полками С-4-0,5/1,2/1,6</t>
  </si>
  <si>
    <t>4.412.017-91</t>
  </si>
  <si>
    <t>Стеллаж с 4-я сплошными полками С-4-0,5/1,2/1,6 (нержавейка)</t>
  </si>
  <si>
    <t>4.412.017-72</t>
  </si>
  <si>
    <t>Стеллаж с 4-я сплошными полками  С-4-0,5/1,2/1,8</t>
  </si>
  <si>
    <t xml:space="preserve">4.412.017-129 </t>
  </si>
  <si>
    <t>Стеллаж с 4-я сплошными полками  С-4-0,5/1,2/1,8 (нержавейка)</t>
  </si>
  <si>
    <t>4.412.017-1020</t>
  </si>
  <si>
    <t xml:space="preserve">Стеллаж с 4-я сплошными полками  С-4-0,5/1,2/2,0 </t>
  </si>
  <si>
    <t>4.412.017-1030</t>
  </si>
  <si>
    <t>Стеллаж с 4-я сплошными полками  С-4-0,5/1,2/2,2</t>
  </si>
  <si>
    <t>4.412.017-1090</t>
  </si>
  <si>
    <t>Стеллаж с 4-я сплошными полками  С-4-0,5/1,2/2,2 (оцинковка)</t>
  </si>
  <si>
    <t>4.412.017-1292</t>
  </si>
  <si>
    <t>Стеллаж с 4-я сплошными полками  С-4-0,5/1,3/1,8</t>
  </si>
  <si>
    <t>4.412.017-1294</t>
  </si>
  <si>
    <t>Стеллаж с 4-я сплошными полками С-4-0,5/1,3/1,8 (нержавейка)</t>
  </si>
  <si>
    <t>4.412.017-101</t>
  </si>
  <si>
    <t>Стеллаж с 4-я сплошными полками С-4-0,5/1,4/1,6 (нержавейка)</t>
  </si>
  <si>
    <t>4.412.017-82</t>
  </si>
  <si>
    <t>Стеллаж с 4-я сплошными полками  С-4-0,5/1,4/1,8</t>
  </si>
  <si>
    <t>4.412.017-139</t>
  </si>
  <si>
    <t>Стеллаж с 4-я сплошными полками  С-4-0,5/1,4/1,8 (нержавейка)</t>
  </si>
  <si>
    <t>4.412.017-07</t>
  </si>
  <si>
    <t>Стеллаж с 4-я сплошными полками С-4-0,5/1,5/1,6</t>
  </si>
  <si>
    <t>4.412.017-92</t>
  </si>
  <si>
    <t>Стеллаж с 4-я сплошными полками С-4-0,5/1,5/1,6 (нержавейка)</t>
  </si>
  <si>
    <t>4.412.017-73</t>
  </si>
  <si>
    <t xml:space="preserve">Стеллаж с 4-я сплошными полками С-4-0,5/1,5/1,8 </t>
  </si>
  <si>
    <t>4.412.017-130</t>
  </si>
  <si>
    <t>Стеллаж с 4-я сплошными полками С-4-0,5/1,5/1,8 (нержавейка)</t>
  </si>
  <si>
    <t>4.412.017-872</t>
  </si>
  <si>
    <t>Стеллаж с 4-я сплошными полками  С-4-0,5/1,5/1,8 (нержавейка AISI 430 t-1,0)</t>
  </si>
  <si>
    <t>4.412.017-1021</t>
  </si>
  <si>
    <t xml:space="preserve">Стеллаж с 4-я сплошными полками С-4-0,5/1,5/2,0 </t>
  </si>
  <si>
    <t>4.412.017-111</t>
  </si>
  <si>
    <t>Стеллаж с 4-я сплошными полками С-4-0,5/1,5/2,0 (нержавейка)</t>
  </si>
  <si>
    <t>4.412.017-08</t>
  </si>
  <si>
    <t>Стеллаж с 4-я сплошными полками С-4-0,6/0,6/1,6</t>
  </si>
  <si>
    <t>4.412.017-93</t>
  </si>
  <si>
    <t>Стеллаж с 4-я сплошными полками С-4-0,6/0,6/1,6 (нержавейка)</t>
  </si>
  <si>
    <t>4.412.017-74</t>
  </si>
  <si>
    <t>Стеллаж с 4-я сплошными полками С-4-0,6/0,6/1,8</t>
  </si>
  <si>
    <t>4.412.017-131</t>
  </si>
  <si>
    <t>Стеллаж с 4-я сплошными полками С-4-0,6/0,6/1,8 (нержавейка)</t>
  </si>
  <si>
    <t>4.412.017-294</t>
  </si>
  <si>
    <t xml:space="preserve">Стеллаж с 4-я сплошными полками C-4-0,6/0,7/1,6 </t>
  </si>
  <si>
    <t>4.412.017-987</t>
  </si>
  <si>
    <t xml:space="preserve">Стеллаж с 4-я сплошными полками C-4-0,6/0,7/1,8 </t>
  </si>
  <si>
    <t>4.412.017-299</t>
  </si>
  <si>
    <t>Стеллаж с 4-я сплошными полками C-4-0,6/0,7/1,8 (нержавейка)</t>
  </si>
  <si>
    <t>4.412.017-64</t>
  </si>
  <si>
    <t xml:space="preserve">Стеллаж с 4-я сплошными полками C-4-0,6/0,8/1,6 </t>
  </si>
  <si>
    <t>4.412.017-102</t>
  </si>
  <si>
    <t>Стеллаж с 4-я сплошными полками C-4-0,6/0,8/1,6 (нержавейка)</t>
  </si>
  <si>
    <t>4.412.017-83</t>
  </si>
  <si>
    <t>Стеллаж с 4-я сплошными полками C-4-0,6/0,8/1,8</t>
  </si>
  <si>
    <t>4.412.017-140</t>
  </si>
  <si>
    <t>Стеллаж с 4-я сплошными полками C-4-0,6/0,8/1,8 (нержавейка)</t>
  </si>
  <si>
    <t>4.412.017-09</t>
  </si>
  <si>
    <t>Стеллаж с 4-я сплошными полками С-4-0,6/0,95/1,6</t>
  </si>
  <si>
    <t>4.412.017-94</t>
  </si>
  <si>
    <t>Стеллаж с 4-я сплошными полками С-4-0,6/0,95/1,6 (нержавейка)</t>
  </si>
  <si>
    <t>4.412.017-75</t>
  </si>
  <si>
    <t>Стеллаж с 4-я сплошными полками С-4-0,6/0,95/1,8</t>
  </si>
  <si>
    <t>4.412.017-132</t>
  </si>
  <si>
    <t>Стеллаж с 4-я сплошными полками С-4-0,6/0,95/1,8 (нержавейка)</t>
  </si>
  <si>
    <t>4.412.017-190</t>
  </si>
  <si>
    <t>Стеллаж с 4-я сплошными полками С-4-0,6/0,95/1,8 (оцинковка)</t>
  </si>
  <si>
    <t>4.412.017-544</t>
  </si>
  <si>
    <t>Стеллаж с 4-я сплошными полками С-4-0,6/1,0/1,6</t>
  </si>
  <si>
    <t>4.412.017-563</t>
  </si>
  <si>
    <t>Стеллаж с 4-я сплошными полками С-4-0,6/1,0/1,6 (нержавейка)</t>
  </si>
  <si>
    <t>4.412.017-549</t>
  </si>
  <si>
    <t>Стеллаж с 4-я сплошными полками С-4-0,6/1,0/1,8</t>
  </si>
  <si>
    <t>4.412.017-568</t>
  </si>
  <si>
    <t>Стеллаж с 4-я сплошными полками С-4-0,6/1,0/1,8 (нержавейка)</t>
  </si>
  <si>
    <t>4.412.017-1151</t>
  </si>
  <si>
    <t>Стеллаж с 4-я сплошными полками С-4-0,6/1,0/2,0</t>
  </si>
  <si>
    <t>4.412.017-1398</t>
  </si>
  <si>
    <t>Стеллаж с 4-я сплошными полками С-4-0,6/1,0/2,0 ( оцинковка)</t>
  </si>
  <si>
    <t>4.412.017-580</t>
  </si>
  <si>
    <t>Стеллаж с 4-я сплошными полками С-4-0,6/1,0/2,0 (нержавейка)</t>
  </si>
  <si>
    <t>4.412.017-10</t>
  </si>
  <si>
    <t>Стеллаж с 4-я сплошными полками С-4-0,6/1,2/1,6</t>
  </si>
  <si>
    <t>4.412.017-95</t>
  </si>
  <si>
    <t>Стеллаж с 4-я сплошными полками С-4-0,6/1,2/1,6 (нержавейка)</t>
  </si>
  <si>
    <t>4.412.017-76</t>
  </si>
  <si>
    <t>Стеллаж с 4-я сплошными полками С-4-0,6/1,2/1,8</t>
  </si>
  <si>
    <t>4.412.017-133</t>
  </si>
  <si>
    <t>Стеллаж с 4-я сплошными полками С-4-0,6/1,2/1,8 (нержавейка)</t>
  </si>
  <si>
    <t>4.412.017-877</t>
  </si>
  <si>
    <t>Стеллаж с 4-я сплошными полками  С-4-0,6/1,2/1,8 (нержавейка AISI 430 t-1,0)</t>
  </si>
  <si>
    <t>4.412.017-1152</t>
  </si>
  <si>
    <t xml:space="preserve">Стеллаж с 4-я сплошными полками С-4-0,6/1,2/2,0 </t>
  </si>
  <si>
    <t>4.412.017-114</t>
  </si>
  <si>
    <t>Стеллаж с 4-я сплошными полками С-4-0,6/1,2/2,0 (нержавейка)</t>
  </si>
  <si>
    <t>4.412.017-65</t>
  </si>
  <si>
    <t>Стеллаж с 4-я сплошными полками С-4-0,6/1,4/1,6</t>
  </si>
  <si>
    <t>4.412.017-103</t>
  </si>
  <si>
    <t>Стеллаж с 4-я сплошными полками С-4-0,6-1,4-1,6(нержавейка)</t>
  </si>
  <si>
    <t>4.412.017-84</t>
  </si>
  <si>
    <t>Стеллаж с 4-я сплошными полками С-4-0,6/1,4/1,8</t>
  </si>
  <si>
    <t>4.412017-141</t>
  </si>
  <si>
    <t>Стеллаж с 4-я сплошными полками С-4-0,6/1,4/1,8 (нержавейка)</t>
  </si>
  <si>
    <t>4.412.017-11</t>
  </si>
  <si>
    <t>Стеллаж с 4-я сплошными полками С-4-0,6/1,5/1,6</t>
  </si>
  <si>
    <t>4.412.017-96</t>
  </si>
  <si>
    <t>Стеллаж с 4-я сплошными полками С-4-0,6/1,5/1,6 (нержавейка)</t>
  </si>
  <si>
    <t>4.412.017-77</t>
  </si>
  <si>
    <t>Стеллаж с 4-я сплошными полками  С-4-0,6/1,5/1,8</t>
  </si>
  <si>
    <t>4.412.017-134</t>
  </si>
  <si>
    <t>Стеллаж с 4-я сплошными полками  С-4-0,6/1,5/1,8 (нержавейка)</t>
  </si>
  <si>
    <t>4.412.017-1154</t>
  </si>
  <si>
    <t>Стеллаж с 4-я сплошными полками  С-4-0,6/1,5/2,0</t>
  </si>
  <si>
    <t>4.412.017-115</t>
  </si>
  <si>
    <t>Стеллаж с 4-я сплошными полками  С-4-0,6/1,5/2,0 (нержавейка)</t>
  </si>
  <si>
    <t>4.412.017-12</t>
  </si>
  <si>
    <t>Стеллаж с 4-я сплошными полками С-4-0,65/1,2/1,6</t>
  </si>
  <si>
    <t>4.412.017-97</t>
  </si>
  <si>
    <t>Стеллаж с 4-я сплошными полками С-4-0,65/1,2/1,6 (нержавейка)</t>
  </si>
  <si>
    <t>4.412.017-78</t>
  </si>
  <si>
    <t>Стеллаж с 4-я сплошными полками С-4-0,65/1,2/1,8</t>
  </si>
  <si>
    <t>4.412.017-135</t>
  </si>
  <si>
    <t>Стеллаж с 4-я сплошными полками С-4-0,65/1,2/1,8 (нержавейка)</t>
  </si>
  <si>
    <t>4.412.017-1464</t>
  </si>
  <si>
    <t>Стеллаж с 4-я сплошными полками С-4-0,7/1,0/1,6 (нержавейка)</t>
  </si>
  <si>
    <t>4.412.017-1490</t>
  </si>
  <si>
    <t>Стеллаж с 4-я сплошными полками С-4-0,7/1,0/1,8 (нержавейка)</t>
  </si>
  <si>
    <t>4.412.017-1379</t>
  </si>
  <si>
    <t>Стеллаж с 4-я сплошными полками С-4-0,7/1,2/1,8</t>
  </si>
  <si>
    <t>4.412.017-1378</t>
  </si>
  <si>
    <t>Стеллаж с 4-я сплошными полками С-4-0,7/1,2/1,8 (нержавейка)</t>
  </si>
  <si>
    <t>4.412.017-1491</t>
  </si>
  <si>
    <t>Стеллаж с 4-я сплошными полками С-4-0,7/1,5/1,8 (нержавейка)</t>
  </si>
  <si>
    <t>695162.032-01</t>
  </si>
  <si>
    <t>Стеллаж с 4-я сплошными полками С-4-0,8/1,5/2,0 (нержавейка)</t>
  </si>
  <si>
    <t>4.412.017-1475</t>
  </si>
  <si>
    <t>Стеллаж с 5-ю сплошными полками С-5-0,3/0,7/1,8</t>
  </si>
  <si>
    <t>4.412.017-1367</t>
  </si>
  <si>
    <t>Стеллаж с 5-ю сплошными полками С-5-0,3/0,9/2,2</t>
  </si>
  <si>
    <t>4.412.017-1364</t>
  </si>
  <si>
    <t>Стеллаж с 5-ю сплошными полками С-5-0,35/0,9/2,0</t>
  </si>
  <si>
    <t>4.412.017-1365</t>
  </si>
  <si>
    <t>Стеллаж с 5-ю сплошными полками С-5-0,35/1,3/2,0</t>
  </si>
  <si>
    <t>4.412.017-13</t>
  </si>
  <si>
    <t>Стеллаж с 5-ю сплошными полками С-5-0,4/0,6/2,0</t>
  </si>
  <si>
    <t>4.412.017-211</t>
  </si>
  <si>
    <t>Стеллаж с 5-ю сплошными полками С-5-0,4/0,6/2,0 (нержавейка)</t>
  </si>
  <si>
    <t>4.412.017-988</t>
  </si>
  <si>
    <t>Стеллаж с 5-ю сплошными полками С-5-0,4/0,7/1,8</t>
  </si>
  <si>
    <t>4.412.017-505</t>
  </si>
  <si>
    <t>Стеллаж с 5-ю сплошными полками С-5-0,4/0,8/1,6 (нержавейка)</t>
  </si>
  <si>
    <t>4.412.017-237</t>
  </si>
  <si>
    <t>Стеллаж с 5-ю сплошными полками С-5-0,4/0,8/1,8</t>
  </si>
  <si>
    <t>4.412.017-54</t>
  </si>
  <si>
    <t>Стеллаж с 5-ю сплошными полками С-5-0,4/0,8/2,0</t>
  </si>
  <si>
    <t>4.412.017-1360</t>
  </si>
  <si>
    <t>Стеллаж с 5-ю сплошными полками С-5-0,4/0,8/2,0(нержавейка)</t>
  </si>
  <si>
    <t>4.412.017-487</t>
  </si>
  <si>
    <t>Стеллаж с 5-ю сплошными полками С-5-0,4/0,95/1,6</t>
  </si>
  <si>
    <t>4.412.017-506</t>
  </si>
  <si>
    <t>Стеллаж с 5-ю сплошными полками С-5-0,4/0,95/1,6 (нержавейка)</t>
  </si>
  <si>
    <t>4.412.017-225</t>
  </si>
  <si>
    <t>Стеллаж с 5-ю сплошными полками С-5-0,4/0,95/1,8</t>
  </si>
  <si>
    <t>4.412.017-14</t>
  </si>
  <si>
    <t>Стеллаж с 5-ю сплошными полками С-5-0,4/0,95/2,0</t>
  </si>
  <si>
    <t>4.412.017-212</t>
  </si>
  <si>
    <t>Стеллаж с 5-ю сплошными полками С-5-0,4/0,95/2,0 (нержавейка)</t>
  </si>
  <si>
    <t>4.412.017-564</t>
  </si>
  <si>
    <t>Стеллаж с 5-ю сплошными полками С-5-0,4/1,0/1,6 (нержавейка)</t>
  </si>
  <si>
    <t>4.412.017-550</t>
  </si>
  <si>
    <t>Стеллаж с 5-ю сплошными полками С-5-0,4/1,0/1,8</t>
  </si>
  <si>
    <t>4.412.017-597</t>
  </si>
  <si>
    <t>Стеллаж с 5-ю сплошными полками С-5-0,4/1,0/1,8 (оцинковка)</t>
  </si>
  <si>
    <t>4.412.017-569</t>
  </si>
  <si>
    <t>Стеллаж с 5-ю сплошными полками С-5-0,4/1,0/1,8 (нержавейка)</t>
  </si>
  <si>
    <t>4.412.017-604</t>
  </si>
  <si>
    <t>Стеллаж с 5-ю сплошными полками С-5-0,4/1,0/2,0</t>
  </si>
  <si>
    <t>4.412.017-582</t>
  </si>
  <si>
    <t>Стеллаж с 5-ю сплошными полками С-5-0,4/1,0/2,0 (нержавейка)</t>
  </si>
  <si>
    <t>4.412.017-488</t>
  </si>
  <si>
    <t xml:space="preserve">Стеллаж с 5-ю сплошными полками С-5-0,4/1,2/1,6 </t>
  </si>
  <si>
    <t>4.412.017-507</t>
  </si>
  <si>
    <t>Стеллаж с 5-ю сплошными полками С-5-0,4/1,2/1,6 (нержавейка)</t>
  </si>
  <si>
    <t>4.412.017-226</t>
  </si>
  <si>
    <t>Стеллаж с 5-ю сплошными полками С-5-0,4/1,2/1,8</t>
  </si>
  <si>
    <t>4.412.017-264</t>
  </si>
  <si>
    <t>Стеллаж с 5-ю сплошными полками С-5-0,4/1,2/1,8 (оцинковка)</t>
  </si>
  <si>
    <t>4.412.017-245</t>
  </si>
  <si>
    <t>Стеллаж с 5-ю сплошными полками С-5-0,4/1,2/1,8 (нержавейка)</t>
  </si>
  <si>
    <t>4.412.017-15</t>
  </si>
  <si>
    <t>Стеллаж с 5-ю сплошными полками С-5-0,4/1,2/2,0</t>
  </si>
  <si>
    <t>4.412.017-213</t>
  </si>
  <si>
    <t>Стеллаж с 5-ю сплошными полками С-5-0,4/1,2/2,0 (нержавейка)</t>
  </si>
  <si>
    <t>4.412.017-1408</t>
  </si>
  <si>
    <t>Стеллаж с 5-ю сплошными полками С-5-0,4/1,4/1,6 (оцинковка)</t>
  </si>
  <si>
    <t>4.412.017-55</t>
  </si>
  <si>
    <t>Стеллаж с 5-ю сплошными полками С-5-0,4/1,4/2,0</t>
  </si>
  <si>
    <t>4.412.017-227</t>
  </si>
  <si>
    <t xml:space="preserve">Стеллаж с 5-ю  сплошными полками С-5-0,4/1,5/1,8 </t>
  </si>
  <si>
    <t>4.412.017-246</t>
  </si>
  <si>
    <t>Стеллаж с 5-ю сплошными полками С-5-0,4/1,5/1,8 нержавейка</t>
  </si>
  <si>
    <t>4.412.017-16</t>
  </si>
  <si>
    <t>Стеллаж с 5-ю сплошными полками С-5-0,4/1,5/2,0</t>
  </si>
  <si>
    <t>4.412.017-214</t>
  </si>
  <si>
    <t>Стеллаж с 5-ю сплошными полками С-5-0,4/1,5/2,0 (нержавейка)</t>
  </si>
  <si>
    <t>4.412.017-247</t>
  </si>
  <si>
    <t>Стеллаж с 5-ю сплошными полками С-5-0,5/0,6/1,8 (нержавейка)</t>
  </si>
  <si>
    <t>4.412.017-17</t>
  </si>
  <si>
    <t>Стеллаж с 5-ю сплошными полками С-5-0,5/0,6/2,0</t>
  </si>
  <si>
    <t>4.412.017-219</t>
  </si>
  <si>
    <t>Стеллаж с 5-ю сплошными полками С-5-0,6/0,6/2,0 (нержавейка)</t>
  </si>
  <si>
    <t>4.412.017-258</t>
  </si>
  <si>
    <t>Стеллаж с 5-ю сплошными полками С-5-0,5/0,8/1,8 (нержавейка)</t>
  </si>
  <si>
    <t>4.412.017-993</t>
  </si>
  <si>
    <t xml:space="preserve">Стеллаж с 5-ю сплошными полками С-5-0,5/0,8/2,0 </t>
  </si>
  <si>
    <t>4.412.017-1361</t>
  </si>
  <si>
    <t>Стеллаж с 5-ю сплошными полками С-5-0,5/0,8/2,0 (нержавейка)</t>
  </si>
  <si>
    <t>4.412.017-1458</t>
  </si>
  <si>
    <t>Стеллаж с 5-ю сплошными полками С-5-0,5/0,9/2,0(нержавейка)</t>
  </si>
  <si>
    <t>4.412.017-1363</t>
  </si>
  <si>
    <t>Стеллаж с 5-ю сплошными полками С-5-0,5/0,9/2,0</t>
  </si>
  <si>
    <t>Стеллаж с 5-ю сплошными полками С-5-0,5/0,9/2,0 нержавейка</t>
  </si>
  <si>
    <t>4.412.017-1368</t>
  </si>
  <si>
    <t>Стеллаж с 5-ю сплошными полками С-5-0,5/0,9/2,2</t>
  </si>
  <si>
    <t>4.412.017-493</t>
  </si>
  <si>
    <t>Стеллаж с 5-ю сплошными полками С-5-0,5/0,95/1,6</t>
  </si>
  <si>
    <t>4.412.017-229</t>
  </si>
  <si>
    <t>Стеллаж с 5-ю сплошными полками С-5-0,5/0,95/1,8</t>
  </si>
  <si>
    <t>4.412.017-18</t>
  </si>
  <si>
    <t>Стеллаж с 5-ю сплошными полками С-5-0,5/0,95/2,0</t>
  </si>
  <si>
    <t>4.412.017-216</t>
  </si>
  <si>
    <t>Стеллаж с 5-ю сплошными полками С-5-0,5/0,95/2,0 (нержавейка)</t>
  </si>
  <si>
    <t>4.412.017-551</t>
  </si>
  <si>
    <t xml:space="preserve">Стеллаж с 5-ю сплошными полками С-5-0,5/1,0/1,8 </t>
  </si>
  <si>
    <t>4.412.017-570</t>
  </si>
  <si>
    <t>Стеллаж с 5-ю сплошными полками С-5-0,5/1,0/1,8(нержавейка)</t>
  </si>
  <si>
    <t>4.412.017-605</t>
  </si>
  <si>
    <t>Стеллаж с 5-ю сплошными полками С-5-0,5/1,0/2,0</t>
  </si>
  <si>
    <t>4.412.017-583</t>
  </si>
  <si>
    <t>Стеллаж с 5-ю сплошными полками С-5-0,5/1,0/2,0 (нержавейка)</t>
  </si>
  <si>
    <t>4.412.017-601</t>
  </si>
  <si>
    <t>Стеллаж с 5-ю сплошными полками С-5-0,5/1,0/2,0 (оцинковка)</t>
  </si>
  <si>
    <t>4.412.017-230</t>
  </si>
  <si>
    <t>Стеллаж с 5-ю сплошными полками С-5-0,5/1,2/1,8</t>
  </si>
  <si>
    <t>4.412.017-249</t>
  </si>
  <si>
    <t>Стеллаж с 5-ю сплошными полками С-5-0,5/1,2/1,8 (нержавейка)</t>
  </si>
  <si>
    <t>4.412.017-19</t>
  </si>
  <si>
    <t>Стеллаж с 5-ю сплошными полками С-5-0,5/1,2/2,0</t>
  </si>
  <si>
    <t>4.412.017-217</t>
  </si>
  <si>
    <t>Стеллаж с 5-ю сплошными полками С-5-0,5/1,2/2,0 (нержавейка)</t>
  </si>
  <si>
    <t>4.412.017-231</t>
  </si>
  <si>
    <t>Стеллаж с 5-ю сплошными полками С-5-0,5/1,5/1,8</t>
  </si>
  <si>
    <t>4.412.017-250</t>
  </si>
  <si>
    <t>Стеллаж с 5-ю сплошными полками С-5-0,5/1,5/1,8 (нержавейка)</t>
  </si>
  <si>
    <t>4.412.017-20</t>
  </si>
  <si>
    <t>Стеллаж с 5-ю сплошными полками С-5-0,5/1,5/2,0</t>
  </si>
  <si>
    <t>4.412.017-218</t>
  </si>
  <si>
    <t>Стеллаж с 5-ю сплошными полками С-5-0,5/1,5/2,0 (нержавейка)</t>
  </si>
  <si>
    <t>4.412.017-497</t>
  </si>
  <si>
    <t>Стеллаж с 5-ю сплошными полками С-5-0,6/0,6/1,6</t>
  </si>
  <si>
    <t>4.412.017-21</t>
  </si>
  <si>
    <t>Стеллаж с 5-ю сплошными полками С-5-0,6/0,6/2,0</t>
  </si>
  <si>
    <t>4.412.017-56</t>
  </si>
  <si>
    <t>Стеллаж с 5-ю сплошными полками С-5-0,6/0,8/2,0</t>
  </si>
  <si>
    <t>4.412.017-1371</t>
  </si>
  <si>
    <t>Стеллаж с 5-ю сплошными полками С-5-0,6/0,8/2,2</t>
  </si>
  <si>
    <t>4.412.017-1369</t>
  </si>
  <si>
    <t>Стеллаж с 5-ю сплошными полками С-5-0,6/0,9/2,2</t>
  </si>
  <si>
    <t>4.412.017-252</t>
  </si>
  <si>
    <t>Стеллаж с 5-ю сплошными полками С-5-0,6/0,95/1,8(нержавейка)</t>
  </si>
  <si>
    <t>4.412.017-22</t>
  </si>
  <si>
    <t>Стеллаж с 5-ю сплошными полками С-5-0,6/0,95/2,0</t>
  </si>
  <si>
    <t>4.412.017-220</t>
  </si>
  <si>
    <t>Стеллаж с 5-ю сплошными полками С-5-0,6/0,95/2,0 (нержавейка)</t>
  </si>
  <si>
    <t>4.412.017-552</t>
  </si>
  <si>
    <t>Стеллаж с 5-ю сплошными полками С-5-0,6/1,0/1,8</t>
  </si>
  <si>
    <t>4.412.017-571</t>
  </si>
  <si>
    <t>Стеллаж с 5-ю сплошными полками С-5-0,6/1,0/1,8 (нержавейка)</t>
  </si>
  <si>
    <t>4.412.017-602</t>
  </si>
  <si>
    <t>Стеллаж с 5-ю сплошными полками С-5-0,6/1,0/2,0 (оцинковка)</t>
  </si>
  <si>
    <t>4.412.017-253</t>
  </si>
  <si>
    <t>Стеллаж с 5-ю сплошными полками С-5-0,6/1,2/1,8 (нержавейка)</t>
  </si>
  <si>
    <t>4.412.017-23</t>
  </si>
  <si>
    <t>Стеллаж с 5-ю сплошными полками С-5-0,6/1,2/2,0</t>
  </si>
  <si>
    <t>4.412.017-221</t>
  </si>
  <si>
    <t>Стеллаж с 5-ю сплошными полками С-5-0,6/1,2/2,0 (нержавейка)</t>
  </si>
  <si>
    <t>4.412.017-261</t>
  </si>
  <si>
    <t>Стеллаж с 5-ю сплошными полками С-5-0,6/1,4/1,8 (нержавейка)</t>
  </si>
  <si>
    <t>4.412.017-57</t>
  </si>
  <si>
    <t>Стеллаж с 5-ю сплошными полками С-5-0,6/1,4/2,0</t>
  </si>
  <si>
    <t>4.412.017-502</t>
  </si>
  <si>
    <t>Стеллаж с 5-ю сплошными полками С-5-0,6-1,5-1,6</t>
  </si>
  <si>
    <t>4.412.017-235</t>
  </si>
  <si>
    <t xml:space="preserve">Стеллаж с 5-ю сплошными полками C-5-0,6/1,5/1,8 </t>
  </si>
  <si>
    <t>4.412.017-254</t>
  </si>
  <si>
    <t>Стеллаж с 5-ю сплошными полками C-5-0,6/1,5/1,8 (нержавейка)</t>
  </si>
  <si>
    <t>4.412.017-24</t>
  </si>
  <si>
    <t>Стеллаж с 5-ю сплошными полками С-5-0,6/1,5/2,0</t>
  </si>
  <si>
    <t>4.412.017-222</t>
  </si>
  <si>
    <t>Стеллаж с 5-ю сплошными полками C-5-0,6/1,5/2,0 (нержавейка)</t>
  </si>
  <si>
    <t>4.412.017-1051</t>
  </si>
  <si>
    <t>Стеллаж с 5-ю сплошными полками C-5-0,6/1,5/2,2</t>
  </si>
  <si>
    <t>4.412.017-1362</t>
  </si>
  <si>
    <t>Стеллаж с 5-ю сплошными полками С-5-0,65/0,9/2,0</t>
  </si>
  <si>
    <t>4.412.017-715</t>
  </si>
  <si>
    <t>Стеллаж с 5-ю сплошными полками С-5-0,65/1,0/2,5 (нержавейка)</t>
  </si>
  <si>
    <t>4.412.017-25</t>
  </si>
  <si>
    <t>Стеллаж с 5-ю сплошными полками С-5-0,65/1,2/2,0</t>
  </si>
  <si>
    <t>4.412.017-1370</t>
  </si>
  <si>
    <t>Стеллаж с 5-ю сплошными полками С-5-0,7/0,9/2,2</t>
  </si>
  <si>
    <t>4.412.017-1372</t>
  </si>
  <si>
    <t>Стеллаж с 5-ю сплошными полками С-5-0,8/0,9/2,3</t>
  </si>
  <si>
    <t>4.412.017-385</t>
  </si>
  <si>
    <t>Стеллаж с 6-ю сплошными полками С-6-0,4/0,6/1,8</t>
  </si>
  <si>
    <t>4.412.017-202</t>
  </si>
  <si>
    <t>Стеллаж с 6-ю сплошными полками С-6-0,4/0,95/1,8</t>
  </si>
  <si>
    <t>4.412.017-396</t>
  </si>
  <si>
    <t>Стеллаж с 6-ю сплошными полками С-6-0,4/0,95/2,0</t>
  </si>
  <si>
    <t>4.412.017-203</t>
  </si>
  <si>
    <t>Стеллаж с 6-ю сплошными полками С-6-0,4/1,2/1,8</t>
  </si>
  <si>
    <t>4.412.017-397</t>
  </si>
  <si>
    <t>Стеллаж с 6-ю сплошными полками С-6-0,4/1,2/2,0</t>
  </si>
  <si>
    <t>4.412.017-204</t>
  </si>
  <si>
    <t>Стеллаж с 6-ю сплошными полками С-6-0,4/1,5/1,8</t>
  </si>
  <si>
    <t>4.412.017-411</t>
  </si>
  <si>
    <t>Стеллаж с 6-ю сплошными полками С-6-0,4/1,5/1,8 (нержавейка)</t>
  </si>
  <si>
    <t>4.412.017-386</t>
  </si>
  <si>
    <t>Стеллаж с 6-ю сплошными полками С-6-0,5/0,6/1,8</t>
  </si>
  <si>
    <t>4.412.017-387</t>
  </si>
  <si>
    <t>Стеллаж с 6-ю сплошными полками С-6-0,5/0,95/1,8</t>
  </si>
  <si>
    <t>4.412.017-573</t>
  </si>
  <si>
    <t>Стеллаж с 6-ю сплошными полками С-6-0,5/1,0/1,8 (нержавейка)</t>
  </si>
  <si>
    <t>4.412.017-388</t>
  </si>
  <si>
    <t>Стеллаж с 6-ю сплошными полками С-6-0,5/1,2/1,8</t>
  </si>
  <si>
    <t>4.412.017-389</t>
  </si>
  <si>
    <t>Стеллаж с 6-ю сплошными полками С-6-0,5/1,5/1,8</t>
  </si>
  <si>
    <t>4.412.017-415</t>
  </si>
  <si>
    <t>Стеллаж с 6-ю сплошными полками С-6-0,5/1,5/1,8 (нержавейка)</t>
  </si>
  <si>
    <t>4.412.017-404</t>
  </si>
  <si>
    <t>Стеллаж с 6-ю сплошными полками С-6-0,6/0,95/2,0</t>
  </si>
  <si>
    <t>4.412.017-609</t>
  </si>
  <si>
    <t>Стеллаж с 6-ю сплошными полками С-6-0,6/1,0/2,0</t>
  </si>
  <si>
    <t>4.412.017-392</t>
  </si>
  <si>
    <t>Стеллаж с 6-ю сплошными полками С-6-0,6/1,2/1,8</t>
  </si>
  <si>
    <t>4.412.017-406</t>
  </si>
  <si>
    <t>Стеллаж с 6-ю сплошными полками С-6-0,6/1,5/2,0</t>
  </si>
  <si>
    <t>4.412.017-433</t>
  </si>
  <si>
    <t>Стеллаж с 7-ю сплошными полками С-7-0,4/0,6/1,8</t>
  </si>
  <si>
    <t>4.412.017-434</t>
  </si>
  <si>
    <t>Стеллаж с 7-ю сплошными полками С-7-0,4/0,95/1,8</t>
  </si>
  <si>
    <t>4.412.017-435</t>
  </si>
  <si>
    <t>Стеллаж с 7-ю сплошными полками С-7-0,4/1,2/1,8</t>
  </si>
  <si>
    <t>4.412.017-443</t>
  </si>
  <si>
    <t>Стеллаж с 7-ю сплошными полками С-7-0,6/1,2/1,8</t>
  </si>
  <si>
    <t>4.412.017-469</t>
  </si>
  <si>
    <t>Стеллаж с 7-ю сплошными полками С-7-0,6/1,2/1,8 (нержавейка)</t>
  </si>
  <si>
    <t>4.412.017-1273</t>
  </si>
  <si>
    <t>Стеллаж с 7-ю сплошными полками С-7-0,6/1,4/1,8</t>
  </si>
  <si>
    <t>4.412.017-1380</t>
  </si>
  <si>
    <t>Стеллаж с 8-ю сплошными полками С-8-0,4/0,95/1,8</t>
  </si>
  <si>
    <t>4.412.017-1488</t>
  </si>
  <si>
    <t>Стеллаж с 8-ю сплошными полками С-8-0,6/1,0/2,0 (нержавейка)</t>
  </si>
  <si>
    <t>СТЕЛЛАЖ РЕШЕТЧАТЫЙ</t>
  </si>
  <si>
    <t xml:space="preserve">Ножки с регулируемыми опорами - оцинк. /нерж. сталь t=0,8/1,0 мм, выполнены из уголка 40х40мм с подгибом краёв во внутрь. Полки c овальными отверстиями для слива воды 40х20 мм. нерж.сталь, AISI 430  t=0,5 мм. </t>
  </si>
  <si>
    <t>Стеллаж  предназначен для хранения кухонного инвентаря, посуды в  предприятиях общественного питания, магазинах,  заготовочных предприятиях, холодных, горячих цехах. Изделия сборно-разборные и поставляются в двух упаковках.</t>
  </si>
  <si>
    <t>4.412.017-1466</t>
  </si>
  <si>
    <t>Стеллаж решетчатый 3-х уровневый С-3Р-0,6/1,5/1,8</t>
  </si>
  <si>
    <t>4.412.017-27</t>
  </si>
  <si>
    <t>Стеллаж решетчатый 4-х уровневый С-4Р-0,4/0,6/1,6</t>
  </si>
  <si>
    <t>4.412.017-342</t>
  </si>
  <si>
    <t>Стеллаж решетчатый 4-х уровневый С-4Р-0,4/0,6/1,6 (нержавейка)</t>
  </si>
  <si>
    <t>4.412.017-325</t>
  </si>
  <si>
    <t>Стеллаж решетчатый 4-х уровневый С-4Р-0,4/0,6/1,8</t>
  </si>
  <si>
    <t>4.412.017-368</t>
  </si>
  <si>
    <t>Стеллаж решетчатый 4-х уровневый С-4Р-0,4/0,6/1,8 (нержавейка)</t>
  </si>
  <si>
    <t>4.412.017-28</t>
  </si>
  <si>
    <t>Стеллаж решетчатый 4-х уровневый С-4Р-0,4/0,95/1,6</t>
  </si>
  <si>
    <t>4.412.017-343</t>
  </si>
  <si>
    <t>Стеллаж решетчатый 4-х уровневый С-4Р-0,4/0,95/1,6 (нержавейка)</t>
  </si>
  <si>
    <t>4.412.017-326</t>
  </si>
  <si>
    <t>Стеллаж решетчатый 4-х уровневый С-4Р-0,4/0,95/1,8</t>
  </si>
  <si>
    <t>4.412.017-369</t>
  </si>
  <si>
    <t>Стеллаж решетчатый 4-х уровневый С-4Р-0,4/0,95/1,8 (нержавейка)</t>
  </si>
  <si>
    <t>4.412.017-29</t>
  </si>
  <si>
    <t>Стеллаж решетчатый 4-х уровневый С-4Р-0,4/1,2/1,6</t>
  </si>
  <si>
    <t>4.412.017-344</t>
  </si>
  <si>
    <t>Стеллаж решетчатый 4-х уровневый С-4Р-0,4/1,2/1,6 (нержавейка)</t>
  </si>
  <si>
    <t>4.412.017-327</t>
  </si>
  <si>
    <t>Стеллаж решетчатый 4-х уровневый С-4Р-0,4/1,2/1,8</t>
  </si>
  <si>
    <t>4.412.017-370</t>
  </si>
  <si>
    <t>Стеллаж решетчатый 4-х уровневый С-4Р-0,4/1,2/1,8 (нержавейка)</t>
  </si>
  <si>
    <t>4.412.017-30</t>
  </si>
  <si>
    <t>Стеллаж решетчатый 4-х уровневый С-4Р-0,4/1,5/1,6</t>
  </si>
  <si>
    <t>4.412.017-345</t>
  </si>
  <si>
    <t>Стеллаж решетчатый 4-х уровневый С-4Р-0,4/1,5/1,6 (нержавейка)</t>
  </si>
  <si>
    <t>4.412.017-328</t>
  </si>
  <si>
    <t>Стеллаж решетчатый 4-х уровневый С-4Р-0,4/1,5/1,8</t>
  </si>
  <si>
    <t>4.412.017-371</t>
  </si>
  <si>
    <t>Стеллаж решетчатый 4-х уровневый С-4Р-0,4/1,5/1,8 (нержавейка)</t>
  </si>
  <si>
    <t>4.412.017-1484</t>
  </si>
  <si>
    <t>Стеллаж решетчатый 4-х уровневый С-4Р-0,45/1,2/1,8</t>
  </si>
  <si>
    <t>4.412.017-31</t>
  </si>
  <si>
    <t>Стеллаж решетчатый 4-х уровневый С-4Р-0,5/0,6/1,6</t>
  </si>
  <si>
    <t>4.412.017-346</t>
  </si>
  <si>
    <t>Стеллаж решетчатый 4-х уровневый С-4Р-0,5/0,6/1,6 (нержавейка)</t>
  </si>
  <si>
    <t>4.412.017-372</t>
  </si>
  <si>
    <t>Стеллаж решетчатый 4-х уровневый С-4Р-0,5/0,6/1,8 (нержавейка)</t>
  </si>
  <si>
    <t>4.412.017-1159</t>
  </si>
  <si>
    <t>Стеллаж решетчатый 4-х уровневый С-4Р-0,5/0,9/1,6</t>
  </si>
  <si>
    <t>4.412.017-1165</t>
  </si>
  <si>
    <t>Стеллаж решетчатый 4-х уровневый С-4Р-0,5/0,9/1,8</t>
  </si>
  <si>
    <t>4.412.017-32</t>
  </si>
  <si>
    <t>Стеллаж решетчатый 4-х уровневый С-4Р-0,5/0,95/1,6</t>
  </si>
  <si>
    <t>4.412.017-347</t>
  </si>
  <si>
    <t>Стеллаж решетчатый 4-х уровневый С-4Р-0,5/0,95/1,6 (нержавейка)</t>
  </si>
  <si>
    <t>4.412.017-330</t>
  </si>
  <si>
    <t>Стеллаж решетчатый 4-х уровневый С-4Р-0,5/0,95/1,8</t>
  </si>
  <si>
    <t>4.412017-373</t>
  </si>
  <si>
    <t>Стеллаж решетчатый 4-х уровневый С-4Р-0,5/0,95/1,8 (нержавейка)</t>
  </si>
  <si>
    <t>4.412.017-33</t>
  </si>
  <si>
    <t>Стеллаж решетчатый 4-х уровневый С-4Р-0,5/1,2/1,6</t>
  </si>
  <si>
    <t>4.412.017-348</t>
  </si>
  <si>
    <t>Стеллаж решетчатый 4-х уровневый С-4Р-0,5/1,2/1,6(нержавейка)</t>
  </si>
  <si>
    <t>4.412.017-331</t>
  </si>
  <si>
    <t>Стеллаж решетчатый 4-х уровневый С-4Р-0,5/1,2/1,8</t>
  </si>
  <si>
    <t>4.412.017-374</t>
  </si>
  <si>
    <t>Стеллаж решетчатый 4-х уровневый С-4Р-0,5/1,2/1,8 (нержавейка)</t>
  </si>
  <si>
    <t>4.412.017-1376</t>
  </si>
  <si>
    <t>Стеллаж решетчатый 4-х уровневый С-4Р-0,5/1,4/1,6</t>
  </si>
  <si>
    <t>4.412.017-34</t>
  </si>
  <si>
    <t>Стеллаж решетчатый 4-х уровневый С-4Р-0,5/1,5/1,6</t>
  </si>
  <si>
    <t>4.412.017-349</t>
  </si>
  <si>
    <t>Стеллаж решетчатый 4-х уровневый С-4Р-0,5/1,5/1,6 (нержавейка)</t>
  </si>
  <si>
    <t>4.412.017-332</t>
  </si>
  <si>
    <t>Стеллаж решетчатый 4-х уровневый С-4Р-0,5/1,5/1,8</t>
  </si>
  <si>
    <t>4.412.017-375</t>
  </si>
  <si>
    <t>Стеллаж решетчатый 4-х уровневый С-4Р-0,5/1,5/1,8 (нержавейка)</t>
  </si>
  <si>
    <t>4.412.017-35</t>
  </si>
  <si>
    <t>Стеллаж решетчатый 4-х уровневый С-4Р-0,6/0,6/1,6</t>
  </si>
  <si>
    <t>4.412.017-350</t>
  </si>
  <si>
    <t>Стеллаж решетчатый 4-х уровневый С-4Р-0,6/0,6/1,6 (нержавейка)</t>
  </si>
  <si>
    <t>4.412.017-36</t>
  </si>
  <si>
    <t>Стеллаж решетчатый 4-х уровневый С-4Р-0,6/0,95/1,6</t>
  </si>
  <si>
    <t>4.412.017-351</t>
  </si>
  <si>
    <t>Стеллаж решетчатый 4-х уровневый С-4Р-0,6/0,95/1,6(нержавейка)</t>
  </si>
  <si>
    <t>4.412.017-334</t>
  </si>
  <si>
    <t xml:space="preserve">Стеллаж решетчатый 4-х уравневый С-4Р-0,6/0,95/1,8 </t>
  </si>
  <si>
    <t>4.412.017-377</t>
  </si>
  <si>
    <t>Стеллаж решетчатый 4-х уравневый С-4Р-0,6/0,95/1,8 (нержавейка)</t>
  </si>
  <si>
    <t>4.412.017-37</t>
  </si>
  <si>
    <t>Стеллаж решетчатый 4-х уровневый С-4Р-0,6/1,2/1,6</t>
  </si>
  <si>
    <t>4.412.017-352</t>
  </si>
  <si>
    <t>Стеллаж решетчатый 4-х уровневый С-4Р-0,6/1,2/1,6 (нержавейка)</t>
  </si>
  <si>
    <t>4.412.017-335</t>
  </si>
  <si>
    <t>Стеллаж решетчатый 4-х уровневый С-4Р-0,6/1,2/1,8</t>
  </si>
  <si>
    <t>4.412.017-378</t>
  </si>
  <si>
    <t>Стеллаж решетчатый 4-х уровневый С-4Р-0,6/1,2/1,8 (нержавейка)</t>
  </si>
  <si>
    <t>4.412.017-38</t>
  </si>
  <si>
    <t>Стеллаж решетчатый 4-х уровневый С-4Р-0,6/1,5/1,6</t>
  </si>
  <si>
    <t>4.412.017-353</t>
  </si>
  <si>
    <t>Стеллаж решетчатый 4-х уровневый С-4Р-0,6/1,5/1,6 (нержавейка)</t>
  </si>
  <si>
    <t>4.412.017-336</t>
  </si>
  <si>
    <t>Стеллаж решетчатый 4-х уровневый С-4Р-0,6/1,5/1,8</t>
  </si>
  <si>
    <t>4.412.017-379</t>
  </si>
  <si>
    <t>Стеллаж решетчатый 4-х уровневый С-4Р-0,6/1,5/1,8 (нержавейка)</t>
  </si>
  <si>
    <t>4.412.017-39</t>
  </si>
  <si>
    <t>Стеллаж решетчатый 4-х уровневый С-4Р-0,65/1,2/1,6</t>
  </si>
  <si>
    <t>4.412.017-354</t>
  </si>
  <si>
    <t>Стеллаж решетчатый 4-х уровневый С-4Р-0,65/1,2/1,6 (нержавейка)</t>
  </si>
  <si>
    <t>4.412.017-337</t>
  </si>
  <si>
    <t>Стеллаж решетчатый 4-х уровневый С-4Р-0,65/1,2/1,8</t>
  </si>
  <si>
    <t>4.412.017-380</t>
  </si>
  <si>
    <t>Стеллаж решетчатый 4-х уровневый С-4Р-0,65/1,2/1,8 (нержавейка)</t>
  </si>
  <si>
    <t>4.412.017-1486</t>
  </si>
  <si>
    <t>Стеллаж решетчатый 5-и уровненвый С-5Р-0,3/1,2/1,6</t>
  </si>
  <si>
    <t>4.412.017-1462</t>
  </si>
  <si>
    <t>Стеллаж решетчатый 5-и уровневый С-5Р-0,3/1,2/1,8</t>
  </si>
  <si>
    <t>4.412.017-40</t>
  </si>
  <si>
    <t>Стеллаж решетчатый 5-и уровневый С-5Р-0,4/0,6/2,0</t>
  </si>
  <si>
    <t>4.412.017-41</t>
  </si>
  <si>
    <t>Стеллаж решетчатый 5-и уровневый С-5Р-0,4/0,95/2,0</t>
  </si>
  <si>
    <t>4.412.017-356</t>
  </si>
  <si>
    <t>Стеллаж решетчатый 5-и уровневый С-5Р-0,4/0,95/2,0 (нержавейка)</t>
  </si>
  <si>
    <t>4.412.017-1225</t>
  </si>
  <si>
    <t>Стеллаж решетчатый 5-и уровневый С-5Р-0,4/1,0/2,2</t>
  </si>
  <si>
    <t>4.412.017-1247</t>
  </si>
  <si>
    <t>Стеллаж решетчатый 5-и уровневый С-5Р-0,4/1,0/2,2 (нержавейка)</t>
  </si>
  <si>
    <t>4.412.017-1317</t>
  </si>
  <si>
    <t>Стеллаж решетчатый 5-и уровневый С-5Р-0,4/1,2/1,6</t>
  </si>
  <si>
    <t>4.412.017-1339</t>
  </si>
  <si>
    <t>Стеллаж решетчатый 5-и уровневый С-5Р-0,4/1,2/1,6(нержавейка)</t>
  </si>
  <si>
    <t>4.412.017-42</t>
  </si>
  <si>
    <t>Стеллаж решетчатый 5-и уровневый С-5Р-0,4/1,2/2,0</t>
  </si>
  <si>
    <t>4.412.017-1226</t>
  </si>
  <si>
    <t>Стеллаж решетчатый 5-и уровневый С-5Р-0,4/1,2/2,2</t>
  </si>
  <si>
    <t>4.412.017-1248</t>
  </si>
  <si>
    <t>Стеллаж решетчатый 5-и уровневый С-5Р-0,4/1,2/2,2 (нержавейка)</t>
  </si>
  <si>
    <t>4.412.017-43</t>
  </si>
  <si>
    <t>Стеллаж решетчатый 5-и уровневый С-5Р-0,4/1,5/2,0</t>
  </si>
  <si>
    <t>4.412.017-1227</t>
  </si>
  <si>
    <t>Стеллаж решетчатый 5-и уровневый С-5Р-0,4/1,5/2,2</t>
  </si>
  <si>
    <t>4.412.017-1249</t>
  </si>
  <si>
    <t>Стеллаж решетчатый 5-и уровневый С-5Р-0,4/1,5/2,2 (нержавейка)</t>
  </si>
  <si>
    <t>4.412.017-44</t>
  </si>
  <si>
    <t>Стеллаж решетчатый 5-и уровневый С-5Р-0,5/0,6/2,0</t>
  </si>
  <si>
    <t>4.412.017-359</t>
  </si>
  <si>
    <t>Стеллаж решетчатый 5-и уровневый С-5Р-0,5/0,6/2,0 (нержавейка)</t>
  </si>
  <si>
    <t>4.412.017-955</t>
  </si>
  <si>
    <t>Стеллаж решетчатый 5-и уровневый С-5Р-0,5/0,95/1,8</t>
  </si>
  <si>
    <t>4.412.017-971</t>
  </si>
  <si>
    <t>Стеллаж решетчатый 5-и уровневый С-5Р-0,5/0,95/1,8 (нержавейка)</t>
  </si>
  <si>
    <t>4.412.017-45</t>
  </si>
  <si>
    <t>Стеллаж решетчатый 5-и уровневый С-5Р-0,5/0,95/2,0</t>
  </si>
  <si>
    <t>4.412.017-957</t>
  </si>
  <si>
    <t>Стеллаж решетчатый 5-и уровневый С-5Р-0,5/1,2/1,8</t>
  </si>
  <si>
    <t>4.412.017-46</t>
  </si>
  <si>
    <t>Стеллаж решетчатый 5-и уровневый С-5Р-0,5/1,2/2,0</t>
  </si>
  <si>
    <t>4.412.017-974</t>
  </si>
  <si>
    <t>Стеллаж решетчатый 5-и уровневый С-5Р-0,5/1,5/1,8 (нержавейка)</t>
  </si>
  <si>
    <t>4.412.017-47</t>
  </si>
  <si>
    <t>Стеллаж решетчатый 5-и уровневый С-5Р-0,5/1,5/2,0</t>
  </si>
  <si>
    <t>4.412.017-362</t>
  </si>
  <si>
    <t>Стеллаж решетчатый 5-и уровневый С-5Р-0,5/1,5/2,0 (нержавейка)</t>
  </si>
  <si>
    <t>4.412.017-48</t>
  </si>
  <si>
    <t>Стеллаж решетчатый 5-и уровневый С-5Р-0,6/0,6/2,0</t>
  </si>
  <si>
    <t>4.412.017-1172</t>
  </si>
  <si>
    <t xml:space="preserve">Стеллаж решетчатый 5-и уровневый С-5Р-0,6/0,8/1,8 </t>
  </si>
  <si>
    <t>4.412.017-1201</t>
  </si>
  <si>
    <t>Стеллаж решетчатый 5-и уровненвый С-5Р-0,6/0,8/1,8 (нержавейка)</t>
  </si>
  <si>
    <t>4.412.017-49</t>
  </si>
  <si>
    <t>Стеллаж решетчатый 5-и уровневый С-5Р-0,6/0,95/2,0</t>
  </si>
  <si>
    <t>4.412.017-364</t>
  </si>
  <si>
    <t>Стеллаж решётчатый 5-и уровневый С-5Р-0,6/0,95/2,0 (нержавейка)</t>
  </si>
  <si>
    <t>4.412.017-945</t>
  </si>
  <si>
    <t>Стеллаж решётчатый 5-и уровневый С-5Р-0,6/1,0/2,0 (нержавейка)</t>
  </si>
  <si>
    <t>4.412.017-978</t>
  </si>
  <si>
    <t>Стеллаж решетчатый 5-и уровневый С-5Р-0,6/1,2/1,8 нержавейка</t>
  </si>
  <si>
    <t>4.412.017-50</t>
  </si>
  <si>
    <t>Стеллаж решетчатый 5-и уровневый С-5Р-0,6/1,2/2,0</t>
  </si>
  <si>
    <t>4.412.017-365</t>
  </si>
  <si>
    <t>Стеллаж решетчатый 5-и уровневый С-5Р-0,6/1,2/2,0 (нержавейка)</t>
  </si>
  <si>
    <t>4.412.017-963</t>
  </si>
  <si>
    <t>Стеллаж решетчатый 5-и уровневый С-5Р-0,6/1,5/1,8</t>
  </si>
  <si>
    <t>4.412.017-51</t>
  </si>
  <si>
    <t>Стеллаж решетчатый 5-и уровневый С-5Р-0,6/1,5/2,0</t>
  </si>
  <si>
    <t>4.412.017-366</t>
  </si>
  <si>
    <t>Стеллаж решетчатый 5-и уровневый С-5Р-0,6/1,5/2,0 (нержавейка)</t>
  </si>
  <si>
    <t>4.412.017-52</t>
  </si>
  <si>
    <t>Стеллаж решетчатый 5-и уровневый С-5Р-0,65/1,2/2,0</t>
  </si>
  <si>
    <t>4.412.017-1366</t>
  </si>
  <si>
    <t>Стеллаж решетчатый 5-и уровневый С-5Р-0,65/1,5/2,0</t>
  </si>
  <si>
    <t>4.412.017-525</t>
  </si>
  <si>
    <t>Стеллаж решетчатый 6-и уровневый С-6Р-0,5/1,2/2,0</t>
  </si>
  <si>
    <t>4.412.017-1487</t>
  </si>
  <si>
    <t>Стеллаж решетчатый 6-и уровневый С-6Р-0,6/1,5/1,8 (нержавейка)</t>
  </si>
  <si>
    <t>СТЕЛЛАЖ ДЛЯ ТАРЕЛОК</t>
  </si>
  <si>
    <t>Высота без опоры, мм</t>
  </si>
  <si>
    <t xml:space="preserve">Ножки с регулируемыми опорами - оцинк. /нерж. сталь t=0,8/1,0 мм, выполнены из уголка 40х40мм с подгибом краёв во внутрь. Полки - нерж.сталь, AISI 430  t=0,5 мм.  Решетка из проволоки Ø5мм. </t>
  </si>
  <si>
    <t>Количество секций для тарелок</t>
  </si>
  <si>
    <t xml:space="preserve">Стеллаж  предназначен для размещения, хранения и сушки в естественных условиях стандартных суповых и десертных тарелок различных диаметров.
Разборный каркас обеспечивает удобную транспортировку и хранение.
</t>
  </si>
  <si>
    <t>4.412.017-1215</t>
  </si>
  <si>
    <t>Стеллаж для тарелок С-4Т-0,3/0,6/1,6</t>
  </si>
  <si>
    <t>4.412.017-209</t>
  </si>
  <si>
    <t>Стеллаж для тарелок С-4Т-0,3/0,95/1,6</t>
  </si>
  <si>
    <t>4.412.017-207</t>
  </si>
  <si>
    <t>Стеллаж для тарелок С-4Т-0,3/0,95/1,6 (нержавейка)</t>
  </si>
  <si>
    <t>4.412.017-283</t>
  </si>
  <si>
    <t>Стеллаж для тарелок С-4Т-0,3/0,95/1,8 (нержавейка)</t>
  </si>
  <si>
    <t>4.412.017-26</t>
  </si>
  <si>
    <t>Стеллаж для тарелок С-4Т-0,3/1,2/1,6</t>
  </si>
  <si>
    <t xml:space="preserve">4.412.017-205 </t>
  </si>
  <si>
    <t>Стеллаж для тарелок С-4Т-0,3/1,2/1,6 (нержавейка)</t>
  </si>
  <si>
    <t>4.412.017-285</t>
  </si>
  <si>
    <t>Стеллаж для тарелок С-4Т-0,3/1,2/1,8</t>
  </si>
  <si>
    <t>4.412.017-281</t>
  </si>
  <si>
    <t>Стеллаж для тарелок С-4Т-0,3/1,2/1,8 (нержавейка)</t>
  </si>
  <si>
    <t>4.412.017-210</t>
  </si>
  <si>
    <t>Стеллаж для тарелок С-4Т-0,6/0,95/1,6</t>
  </si>
  <si>
    <t>4.412.017-208</t>
  </si>
  <si>
    <t>Стеллаж для тарелок С-4Т-0,6/0,95/1,6 (нержавейка)</t>
  </si>
  <si>
    <t>4.412.017-58</t>
  </si>
  <si>
    <t>Стеллаж для тарелок С-4Т-0,6/1,2/1,6</t>
  </si>
  <si>
    <t>4.412.017-206</t>
  </si>
  <si>
    <t>Стеллаж для тарелок С-4Т-0,6/1,2/1,6 (нержавейка)</t>
  </si>
  <si>
    <t>4.412.017-286</t>
  </si>
  <si>
    <t xml:space="preserve">Стеллаж для тарелок С-4Т-0,6/1,2/1,8 </t>
  </si>
  <si>
    <t>4.412.017-282</t>
  </si>
  <si>
    <t>Стеллаж для тарелок С-4Т-0,6/1,2/1,8 (нержавейка)</t>
  </si>
  <si>
    <t>4.412.017-1217</t>
  </si>
  <si>
    <t xml:space="preserve">Стеллаж для тарелок С-5Т-0,3/0,6/1,8 </t>
  </si>
  <si>
    <t>4.412.017-289</t>
  </si>
  <si>
    <t>Стеллаж для тарелок С-5Т-0,3/0,9/1,8</t>
  </si>
  <si>
    <t>4.412.017-290</t>
  </si>
  <si>
    <t xml:space="preserve">Стеллаж для тарелок С-5Т-0,3/0,9/1,8 (нержавейка) </t>
  </si>
  <si>
    <t>4.412.017-1298</t>
  </si>
  <si>
    <t>Стеллаж для тарелок С-5Т-0,3/1,2/1,6</t>
  </si>
  <si>
    <t>4.412.017-1306</t>
  </si>
  <si>
    <t>Стеллаж для тарелок С-5Т-0,3/1,2/1,6 (нержавейка)</t>
  </si>
  <si>
    <t>4.412.017-1014</t>
  </si>
  <si>
    <t>Стеллаж для тарелок С-5Т-0,3/1,2/1,8</t>
  </si>
  <si>
    <t>4.412.017-1015</t>
  </si>
  <si>
    <t>Стеллаж для тарелок С-5Т-0,3/1,2/1,8 (нержавейка)</t>
  </si>
  <si>
    <t>4.412.017-1010</t>
  </si>
  <si>
    <t>Стеллаж для тарелок С-5Т-0,6/0,8/1,8</t>
  </si>
  <si>
    <t>4.412.017-1011</t>
  </si>
  <si>
    <t xml:space="preserve">Стеллаж для тарелок С-5Т-0,6/0,8/1,8 (нержавейка) </t>
  </si>
  <si>
    <t>4.412.017-1482</t>
  </si>
  <si>
    <t>Стеллаж для тарелок С-5Т-0,6/0,95/2,0</t>
  </si>
  <si>
    <t>СТЕЛЛАЖ УНИВЕРСАЛЬНЫЙ</t>
  </si>
  <si>
    <t>Ножки с регулиремыми опорами - оцинк. /нерж. сталь t=0,8/1,0 мм, выполнены из уголка 40х40мм с подгибом краёв во внутрь. Полки из нержавейки t=0,5  AISI 430:   сплошная-1шт,  решетчатые-2шт,  полки для тарелок-2шт.</t>
  </si>
  <si>
    <t>Стеллаж  предназначен для размещения, хранения и сушки в естественных условиях стандартных суповых и десертных тарелок различных диаметров и посуды в  предприятиях общественного питания, магазинах,  заготовочных предприятиях, холодных, горячих цехах. Разборный каркас обеспечивает удобную транспортировку и хранение.</t>
  </si>
  <si>
    <t>695162.032</t>
  </si>
  <si>
    <t>Стеллаж с 2-я сплошными и 2-я реш. полкам С-4(2Р/2П)-0,8/1,9/2,0</t>
  </si>
  <si>
    <t>695162.025-42</t>
  </si>
  <si>
    <t>Стеллаж универсальный СУ-5-0,3/0,9/1,8</t>
  </si>
  <si>
    <t>695162.025-46</t>
  </si>
  <si>
    <t>Стеллаж универсальный СУ-5-0,3/0,9/1,8 (нержавейка)</t>
  </si>
  <si>
    <t>695162.025-33</t>
  </si>
  <si>
    <t>Стеллаж универсальный СУ-5-0,3/0,95/1,8</t>
  </si>
  <si>
    <t>695162.025-09</t>
  </si>
  <si>
    <t>Стеллаж универсальный СУ-5-0,3/0,95/1,8 нержавейка</t>
  </si>
  <si>
    <t>695162.025-25</t>
  </si>
  <si>
    <t>Стеллаж универсальный СУ-5-0,3/0,95/2,0</t>
  </si>
  <si>
    <t>695162.025</t>
  </si>
  <si>
    <t>Стеллаж универсальный СУ-5-0,3/0,95/2,0 (нержавейка)</t>
  </si>
  <si>
    <t>695162.025-34</t>
  </si>
  <si>
    <t xml:space="preserve">Стеллаж универсальный СУ-5-0,3/1,2/1,8 </t>
  </si>
  <si>
    <t>695162.025-10</t>
  </si>
  <si>
    <t>Стеллаж универсальный СУ-5-0,3/1,2/1,8 (нержавейка)</t>
  </si>
  <si>
    <t>695162.025-26</t>
  </si>
  <si>
    <t>Стеллаж универсальный СУ-5-0,3/1,2/2,0</t>
  </si>
  <si>
    <t>695162.025-02</t>
  </si>
  <si>
    <t>Стеллаж универсальный СУ-5-0,3/1,2/2,0 (нержавейка)</t>
  </si>
  <si>
    <t>695162.025-27</t>
  </si>
  <si>
    <t>Стеллаж универсальный СУ-5-0,3/1,5/2,0</t>
  </si>
  <si>
    <t>695162.025-03</t>
  </si>
  <si>
    <t>Стеллаж универсальный СУ-5-0,3/1,5/2,0 (нержавейка)</t>
  </si>
  <si>
    <t>695162.025-37</t>
  </si>
  <si>
    <t>Стеллаж универсальный СУ-5-0,6/0,95/1,8</t>
  </si>
  <si>
    <t>695162.025-13</t>
  </si>
  <si>
    <t>Стеллаж универсальный СУ-5-0,6/0,95/1,8 (нержавейка)</t>
  </si>
  <si>
    <t>695162.025-38</t>
  </si>
  <si>
    <t>Стеллаж универсальный СУ-5-0,6/1,2/1,8</t>
  </si>
  <si>
    <t>695162.025-14</t>
  </si>
  <si>
    <t>Стеллаж универсальный СУ-5-0,6/1,2/1,8 (нержавейка)</t>
  </si>
  <si>
    <t>695162.025-39</t>
  </si>
  <si>
    <t>Стеллаж универсальный СУ-5-0,6/1,5/1,8</t>
  </si>
  <si>
    <t>695162.025-15</t>
  </si>
  <si>
    <t>Стеллаж универсальный СУ-5-0,6/1,5/1,8 (нержавейка)</t>
  </si>
  <si>
    <t>695162.025-31</t>
  </si>
  <si>
    <t xml:space="preserve">Стеллаж универсальный СУ-5-0,6/1,5/2,0 </t>
  </si>
  <si>
    <t>МОЙКА (ванна из AISI 430) серия "Бюджет"</t>
  </si>
  <si>
    <t>Глубина емкости, мм</t>
  </si>
  <si>
    <t>Ножки с регулиремыми опорами - оцинкованная/нерж. сталь, выполнены из уголка 40х40мм. t=0,8/1,0 мм с подгибом краёв во внутрь. Каркас  оцинкованная / нерж. сталь t=0,8/1,0 мм. Ванна из нерж. сталь AISI 430  t=0,6 мм (емкости длиной 1,35 и 1,55 из нерж. сталь AISI 430 t=0,8мм). В комплект входит гофросифон. Мойки без отверстия под смеситель.</t>
  </si>
  <si>
    <t>Количество секций</t>
  </si>
  <si>
    <t>Мойка предназначена для использования в моечном отделении предприятия общественного питания для мытья, дезинфекции и ополаскивания использованной посуды. Разборный каркас обеспечивает удобную транспортировку и хранение.</t>
  </si>
  <si>
    <t>4.230.004-44</t>
  </si>
  <si>
    <t>Мойка М-1-0,3-0,53/0,53 (ванна из AISI 430, t=0,6)</t>
  </si>
  <si>
    <t>4.230.004-50</t>
  </si>
  <si>
    <t>Мойка М-1-0,3-0,53/0,53 нерж. (ванна из AISI 430, t=0,6)</t>
  </si>
  <si>
    <t>4.230.004-38</t>
  </si>
  <si>
    <t>Мойка М-1-0,3-0,53/0,53 (ванна из AISI 430, t=1,0)</t>
  </si>
  <si>
    <t>4.230.004-42</t>
  </si>
  <si>
    <t>Мойка М-1-0,3-0,53/0,53 нерж. (ванна из AISI 430, t=1,0)</t>
  </si>
  <si>
    <t>4.230.004-49</t>
  </si>
  <si>
    <t>Мойка М-1-0,3-0,53/1,01 (ванна из AISI 430, t=0,6)</t>
  </si>
  <si>
    <t>4.230.004-45</t>
  </si>
  <si>
    <t>Мойка М-1-0,4-0,53/0,53 (ванна из AISI 430, t=0,6)</t>
  </si>
  <si>
    <t>4.230.004-56</t>
  </si>
  <si>
    <t>Мойка М-1-0,4-0,53/1,01 (ванна из AISI 430, t=0,6)</t>
  </si>
  <si>
    <t>4.230.004-46</t>
  </si>
  <si>
    <t>Мойка М-1-0,4-0,63/0,63 (ванна из AISI 430, t=0,6)</t>
  </si>
  <si>
    <t>4.230.004-57</t>
  </si>
  <si>
    <t>Мойка М-1-0,4-0,63/1,21 (ванна из AISI 430, t=0,6)</t>
  </si>
  <si>
    <t>4.230.004-47</t>
  </si>
  <si>
    <t>Мойка М-1-0,45-0,7/0,7 (ванна из AISI 430, t=0,6)</t>
  </si>
  <si>
    <t>4.230.004-68</t>
  </si>
  <si>
    <t>Мойка М-1-0,45-0,7/1,35 (ванна из AISI 430, t=0,8)</t>
  </si>
  <si>
    <t>4.230.004-48</t>
  </si>
  <si>
    <t>Мойка М-1-0,45-0,8/0,8 (ванна из AISI 430, t=0,6)</t>
  </si>
  <si>
    <t>4.230.004-69</t>
  </si>
  <si>
    <t>Мойка М-1-0,45-0,8/1,55 (ванна из AISI 430, t=0,8)</t>
  </si>
  <si>
    <t>4.230.004-37</t>
  </si>
  <si>
    <t>Мойка М-1-0,45-0,8/1,55 (ванна из AISI 430, t=1,0)</t>
  </si>
  <si>
    <t>4.230.004-41</t>
  </si>
  <si>
    <t xml:space="preserve">Мойка М-1-0,45-0,8/1,55 (нержавейка) (ванна из AISI 430 t=1,0) </t>
  </si>
  <si>
    <t>4.230.005-51</t>
  </si>
  <si>
    <t>Мойка М-2-0,3-0,53/1,01 (ванна из AISI 430, t=0,6)</t>
  </si>
  <si>
    <t>4.230.005-55</t>
  </si>
  <si>
    <t>Мойка М-2-0,3-0,53/1,01 нерж. (ванна из AISI 430, t=0,6)</t>
  </si>
  <si>
    <t>4.230.005-78</t>
  </si>
  <si>
    <t>Мойка М-2-0,3-0,53/1,01 (ванна из AISI 430, t=1,0)</t>
  </si>
  <si>
    <t>4.230.005-110</t>
  </si>
  <si>
    <t>Мойка М-2-0,3-0,63/1,21 (ванна из AISI 430, t=0,6)</t>
  </si>
  <si>
    <t>4.230.005-50</t>
  </si>
  <si>
    <t>Мойка М-2-0,4-0,53/1,01 (ванна из AISI 430, t=0,6)</t>
  </si>
  <si>
    <t>4.230.005-42</t>
  </si>
  <si>
    <t>Мойка М-2-0,4-0,63/1,21 (ванна из AISI 430, t=0,6)</t>
  </si>
  <si>
    <t>4.230.005-43</t>
  </si>
  <si>
    <t>Мойка М-2-0,45-0,7/1,35 (ванна из AISI 430, t=0,6)</t>
  </si>
  <si>
    <t>4.230.005-94</t>
  </si>
  <si>
    <t>Мойка М-2-0,45-0,8/1,55 (ванна из AISI 430, t=0,6)</t>
  </si>
  <si>
    <t>4.230.005-93</t>
  </si>
  <si>
    <t>Мойка М-2-0,45-0,8/1,55 нерж. (ванна из AISI 430, t-1,0)</t>
  </si>
  <si>
    <t>4.230.005-18</t>
  </si>
  <si>
    <t>Мойка М-2-0,45-0,55/1,8 (ванна из AISI 430, t=1,0)</t>
  </si>
  <si>
    <t>4.230.005-111</t>
  </si>
  <si>
    <t>Мойка М-2-0,5-0,53/1,01 (ванна из AISI 430, t=0,6)</t>
  </si>
  <si>
    <t>4.230.005-74</t>
  </si>
  <si>
    <t>Мойка М-3-0,3-0,53/1,49 (ванна из AISI 430, t=0,6)</t>
  </si>
  <si>
    <t>4.230.005-79</t>
  </si>
  <si>
    <t>Мойка М-3-0,3-0,53/1,49 (ванна из AISI 430, t=1,0)</t>
  </si>
  <si>
    <t>4.230.005-76</t>
  </si>
  <si>
    <t>Мойка М-3-0,3-0,53/1,49 нерж. (ванна из AISI 430, t=0,6)</t>
  </si>
  <si>
    <t>4.230.005-48</t>
  </si>
  <si>
    <t>Мойка М-3-0,3-0,6/1,47 (ванна из AISI 430, t=0,6)</t>
  </si>
  <si>
    <t>4.230.005-52</t>
  </si>
  <si>
    <t>Мойка М-3-0,3-0,6/1,47 нерж. (ванна из AISI 430, t=0,6)</t>
  </si>
  <si>
    <t>4.230.005-75</t>
  </si>
  <si>
    <t>Мойка М-3-0,4-0,53/1,49 (ванна из AISI 430, t=0,6)</t>
  </si>
  <si>
    <t>4.230.005-95</t>
  </si>
  <si>
    <t>Мойка М-3-0,4-0,63/1,79 (ванна из AISI 430, t=0,6)</t>
  </si>
  <si>
    <t>4.230.005-96</t>
  </si>
  <si>
    <t>Мойка М-3-0,45-0,7/2,0 (ванна из AISI 430, t=0,6)</t>
  </si>
  <si>
    <t>4.230.005-97</t>
  </si>
  <si>
    <t>Мойка М-3-0,45-0,8/2,30 (ванна из AISI 430, t=0,6)</t>
  </si>
  <si>
    <t>МОЙКА С БОРТОМ (ванна из AISI 430) серия "Бюджет"</t>
  </si>
  <si>
    <t>Высота c опорами, мм</t>
  </si>
  <si>
    <t>Ножки с регулиремыми опорами - оцинкованная / нерж. сталь, выполнены из уголка 40х40мм. t=0,8/1,0 мм с подгибом краёв во внутрь. Каркас  оцинкованная/ нерж.  сталь t=0,8/1,0 мм. Ванна из нерж. сталь AISI 430  t=0,6 мм. (емкости длиной 1,35 и 1,55 из нерж. сталь AISI 430 t=0,8мм). В комплект входит гофросифон. На мойках имеются специальные борты с отверстиями под смеситель.</t>
  </si>
  <si>
    <t>4.230.004-58</t>
  </si>
  <si>
    <t>Мойка с бортом МБ-1-0,3-0,53/0,53 (ванна из AISI 430, t=0,6)</t>
  </si>
  <si>
    <t>4.230.004-63</t>
  </si>
  <si>
    <t>Мойка с бортом МБ-1-0,3-0,53/1,01 (ванна из AISI 430, t=0,6)</t>
  </si>
  <si>
    <t>4.230.004-60</t>
  </si>
  <si>
    <t>Мойка с бортом МБ-1-0,4-0,63/0,63 (ванна из AISI 430, t=0,6)</t>
  </si>
  <si>
    <t>4.230.004-62</t>
  </si>
  <si>
    <t>Мойка с бортом МБ-1-0,45-0,8/0,8 (ванна из AISI 430, t=0,6)</t>
  </si>
  <si>
    <t>4.230.004-67</t>
  </si>
  <si>
    <t>Мойка с бортом МБ-1-0,45-0,8/1,55 (ванна из AISI 430, t=0,8)</t>
  </si>
  <si>
    <t>4.230.005-98</t>
  </si>
  <si>
    <t>Мойка с бортом МБ-2-0,3-0,53/1,01 (ванна из AISI 430, t=0,6)</t>
  </si>
  <si>
    <t>4.230.005-56</t>
  </si>
  <si>
    <t>Мойка с бортом  МБ-2-0,3-0,53/1,01 (ванна из AISI 430, t=1,0)</t>
  </si>
  <si>
    <t>4.230.005-99</t>
  </si>
  <si>
    <t>Мойка с бортом МБ-2-0,3-0,63/1,21 (ванна из AISI 430, t=0,6)</t>
  </si>
  <si>
    <t>4.230.005-101</t>
  </si>
  <si>
    <t>Мойка с бортом МБ-2-0,4-0,63/1,21 (ванна из AISI 430, t=0,6)</t>
  </si>
  <si>
    <t>4.230.005-102</t>
  </si>
  <si>
    <t>Мойка с бортом МБ-2-0,45-0,7/1,35 (ванна из AISI 430, t=0,6)</t>
  </si>
  <si>
    <t>4.230.005-103</t>
  </si>
  <si>
    <t>Мойка с бортом МБ-2-0,45-0,8/1,55 (ванна из AISI 430, t=0,6)</t>
  </si>
  <si>
    <t>4.230.005-107</t>
  </si>
  <si>
    <t>Мойка с бортом МБ-3-0,4-0,63/1,79 (ванна из AISI 430, t=0,6)</t>
  </si>
  <si>
    <t>МОЙКА</t>
  </si>
  <si>
    <t>Ножки с регулиремыми опорами - оцинкованная/ нерж.  сталь, выполнены из уголка 40х40мм. t=0,8/1,0 мм с подгибом краёв во внутрь. Каркас  оцинкованная/ нерж.  сталь t=0,8/1,0 мм. Ванна из нерж. сталь AISI 304  t=0,6 мм (емкости длиной 1,35 и 1,55 из нерж. сталь AISI 304 t=0,8мм). В комплект входит гофросифон. Мойки без отверстия под смеситель.</t>
  </si>
  <si>
    <t>4.230.004</t>
  </si>
  <si>
    <t>Мойка М-1-0,3-0,53/0,53</t>
  </si>
  <si>
    <t>4.230.004-09</t>
  </si>
  <si>
    <t>Мойка М-1-0,3-0,53/0,53 (нержавейка)</t>
  </si>
  <si>
    <t xml:space="preserve">4.230.004-04 </t>
  </si>
  <si>
    <t>Мойка М-1-0,3-0,53/1,01</t>
  </si>
  <si>
    <t>4.230.004-13</t>
  </si>
  <si>
    <t>Мойка М-1-0,3-0,53/1,01 (нержавейка)</t>
  </si>
  <si>
    <t>4.230.004-70</t>
  </si>
  <si>
    <t>Мойка М-1-0,3-0,8/2,0</t>
  </si>
  <si>
    <t>4.230.004-08</t>
  </si>
  <si>
    <t>Мойка М-1-0,4-0,53/0,53</t>
  </si>
  <si>
    <t>4.230.004-17</t>
  </si>
  <si>
    <t>Мойка М-1-0,4-0,53/0,53 (нержавейка)</t>
  </si>
  <si>
    <t>4.230.004-35</t>
  </si>
  <si>
    <t xml:space="preserve">Мойка М-1-0,4-0,53/1,01 </t>
  </si>
  <si>
    <t>4.230.004-39</t>
  </si>
  <si>
    <t>Мойка М-1-0,4-0,53/1,01 (нержавейка)</t>
  </si>
  <si>
    <t>4.230.004-01</t>
  </si>
  <si>
    <t>Мойка М-1-0,4-0,63/0,63</t>
  </si>
  <si>
    <t>4.230.004-10</t>
  </si>
  <si>
    <t>Мойка М-1-0,4-0,63/0,63 (нержавейка)</t>
  </si>
  <si>
    <t>4.230.004-05</t>
  </si>
  <si>
    <t>Мойка М-1-0,4-0,63/1,21</t>
  </si>
  <si>
    <t>4.230.004-14</t>
  </si>
  <si>
    <t>Мойка М-1-0,4-0,63/1,21 (нержавейка)</t>
  </si>
  <si>
    <t>4.230.004-02</t>
  </si>
  <si>
    <t>Мойка М-1-0,45-0,7/0,7</t>
  </si>
  <si>
    <t>4.230.004-11</t>
  </si>
  <si>
    <t>Мойка М-1-0,45-0,7/0,7 (нержавейка)</t>
  </si>
  <si>
    <t>4.230.004-06</t>
  </si>
  <si>
    <t>Мойка М-1-0,45-0,7/1,35</t>
  </si>
  <si>
    <t>4.230.004-15</t>
  </si>
  <si>
    <t>Мойка М-1-0,45-0,7/1,35 (нержавейка)</t>
  </si>
  <si>
    <t>4.230.004-03</t>
  </si>
  <si>
    <t>Мойка М-1-0,45-0,8/0,8</t>
  </si>
  <si>
    <t>4.230.004-12</t>
  </si>
  <si>
    <t>Мойка М-1-0,45-0,8/0,8 (нержавейка)</t>
  </si>
  <si>
    <t>4.230.004-07</t>
  </si>
  <si>
    <t>Мойка М-1-0,45-0,8/1,55</t>
  </si>
  <si>
    <t>4.230.004-16</t>
  </si>
  <si>
    <t>Мойка М-1-0,45-0,8/1,55 (нержавейка)</t>
  </si>
  <si>
    <t>4.230.005</t>
  </si>
  <si>
    <t>Мойка М-2-0,3-0,53/1,01</t>
  </si>
  <si>
    <t>4.230.005-08</t>
  </si>
  <si>
    <t>Мойка М-2-0,3-0,53/1,01 (нержавейка)</t>
  </si>
  <si>
    <t>4.230.005-17</t>
  </si>
  <si>
    <t>Мойка М-2-0,3-0,6/1,0</t>
  </si>
  <si>
    <t>4.230.005-21</t>
  </si>
  <si>
    <t>Мойка М-2-0,3-0,6/1,0 (нержавейка)</t>
  </si>
  <si>
    <t>4.230.005-49</t>
  </si>
  <si>
    <t>Мойка М-2-0,3-0,63/1,21</t>
  </si>
  <si>
    <t>4.230.005-53</t>
  </si>
  <si>
    <t>Мойка М-2-0,3-0,63/1,21 (нержавейка)</t>
  </si>
  <si>
    <t>4.230.005-19</t>
  </si>
  <si>
    <t>Мойка М-2-0,4-0,53/1,01</t>
  </si>
  <si>
    <t>4.230.005-23</t>
  </si>
  <si>
    <t>Мойка М-2-0,4-0,53/1,01 (нержавейка)</t>
  </si>
  <si>
    <t>4.230.005-01</t>
  </si>
  <si>
    <t>Мойка М-2-0,4-0,63/1,21</t>
  </si>
  <si>
    <t>4.230.005-09</t>
  </si>
  <si>
    <t>Мойка М-2-0,4-0,63/1,21 (нержавейка)</t>
  </si>
  <si>
    <t>4.230.005-02</t>
  </si>
  <si>
    <t>Мойка М-2-0,45-0,7/1,35</t>
  </si>
  <si>
    <t>4.230.005-10</t>
  </si>
  <si>
    <t>Мойка М-2-0,45-0,7/1,35 (нержавейка)</t>
  </si>
  <si>
    <t>4.230.005-03</t>
  </si>
  <si>
    <t>Мойка М-2-0,45-0,8/1,55</t>
  </si>
  <si>
    <t>4.230.005-11</t>
  </si>
  <si>
    <t>Мойка М-2-0,45-0,8/1,55 (нержавейка)</t>
  </si>
  <si>
    <t>4.230.005-16</t>
  </si>
  <si>
    <t>Мойка М-2-0,5-0,53/1,01</t>
  </si>
  <si>
    <t>4.230.005-20</t>
  </si>
  <si>
    <t>Мойка М-2-0,5-0,53/1,01 (нержавейка)</t>
  </si>
  <si>
    <t>4.230.005-04</t>
  </si>
  <si>
    <t>Мойка М-3-0,3-0,53/1,49</t>
  </si>
  <si>
    <t>4.230.005-12</t>
  </si>
  <si>
    <t>Мойка М-3-0,3-0,53/1,49 (нержавейка)</t>
  </si>
  <si>
    <t>4.230.005-72</t>
  </si>
  <si>
    <t>Мойка М-3-0,4-0,53/1,49</t>
  </si>
  <si>
    <t>4.230.005-73</t>
  </si>
  <si>
    <t>Мойка М-3-0,4-0,53/1,49 (нержавейка)</t>
  </si>
  <si>
    <t>4.230.005-05</t>
  </si>
  <si>
    <t>Мойка М-3-0,4-0,63/1,79</t>
  </si>
  <si>
    <t>4.230.005-13</t>
  </si>
  <si>
    <t>Мойка М-3-0,4-0,63/1,79 (нержавейка)</t>
  </si>
  <si>
    <t>4.230.005-06</t>
  </si>
  <si>
    <t>Мойка М-3-0,45-0,7/2,0</t>
  </si>
  <si>
    <t>4.230.005-14</t>
  </si>
  <si>
    <t>Мойка М-3-0,45-0,7/2,0 (нержавейка)</t>
  </si>
  <si>
    <t>4.230.005-07</t>
  </si>
  <si>
    <t>Мойка М-3-0,45-0,8/2,30</t>
  </si>
  <si>
    <t>4.230.005-15</t>
  </si>
  <si>
    <t>Мойка М-3-0,45-0,8/2,30 (нержавейка)</t>
  </si>
  <si>
    <t>МОЙКА С БОРТОМ</t>
  </si>
  <si>
    <t>Ножки с регулиремыми опорами - оцинкованная / нерж. сталь, выполнены из уголка 40х40мм. t=0,8/1,0 мм с подгибом краёв во внутрь. Каркас  оцинкованная/ нерж.  сталь t=0,8/1,0 мм. Ванна из нерж. сталь AISI 304  t=0,6 мм. (емкости длиной 1,35 и 1,55 из нерж. сталь AISI 430 t=0,8мм). В комплект входит гофросифон. На мойках имеются специальные борты с отверстиями под смеситель.</t>
  </si>
  <si>
    <t>4.230.004-43</t>
  </si>
  <si>
    <t>Мойка с бортом МБ-1-0,3-0,53/0,53</t>
  </si>
  <si>
    <t>4.230.004-26</t>
  </si>
  <si>
    <t>Мойка с бортом МБ-1-0,3-0,53/0,53 (нержавейка)</t>
  </si>
  <si>
    <t>4.230.004-22</t>
  </si>
  <si>
    <t>Мойка с бортом МБ-1-0,3-0,53/1,01</t>
  </si>
  <si>
    <t>4.230.004-31</t>
  </si>
  <si>
    <t>Мойка с бортом МБ-1-0,3-0,53/1,01 (нержавейка)</t>
  </si>
  <si>
    <t>4.230.004-19</t>
  </si>
  <si>
    <t>Мойка с бортом МБ-1-0,4-0,63/0,63</t>
  </si>
  <si>
    <t>4.230.004-28</t>
  </si>
  <si>
    <t>Мойка с бортом МБ-1-0,4-0,63/0,63 (нержавейка)</t>
  </si>
  <si>
    <t>4.230.004-24</t>
  </si>
  <si>
    <t>Мойка с бортом МБ-1-0,45-0,7/1,35</t>
  </si>
  <si>
    <t>4.230.004-21</t>
  </si>
  <si>
    <t>Мойка с бортом МБ-1-0,45-0,8/0,8</t>
  </si>
  <si>
    <t>4.230.004-30</t>
  </si>
  <si>
    <t>Мойка с бортом МБ-1-0,45-0,8/0,8 (нержавейка)</t>
  </si>
  <si>
    <t>4.230.004-25</t>
  </si>
  <si>
    <t>Мойка с бортом МБ-1-0,45-0,8/1,55</t>
  </si>
  <si>
    <t>4.230.004-34</t>
  </si>
  <si>
    <t>Мойка с бортом МБ-1-0,45-0,8/1,55(нержавейка)</t>
  </si>
  <si>
    <t>4.230.005-24</t>
  </si>
  <si>
    <t>Мойка с бортом МБ-2-0,3-0,53/1,01</t>
  </si>
  <si>
    <t>4.230.005-32</t>
  </si>
  <si>
    <t>Мойка с бортом МБ-2-0,3-0,53/1,01 (нержавейка)</t>
  </si>
  <si>
    <t>4.230.005-82</t>
  </si>
  <si>
    <t>Мойка с бортом МБ-2-0,3-0,63/1,21</t>
  </si>
  <si>
    <t>4.230.005-83</t>
  </si>
  <si>
    <t>Мойка с бортом МБ-2-0,3-0,63/1,21 (нержавейка)</t>
  </si>
  <si>
    <t>4.230.005-25</t>
  </si>
  <si>
    <t>Мойка с бортом МБ-2-0,4-0,63/1,21</t>
  </si>
  <si>
    <t>4.230.005-33</t>
  </si>
  <si>
    <t>Мойка с бортом МБ-2-0,4-0,63/1,21 (нержавейка)</t>
  </si>
  <si>
    <t>4.230.005-26</t>
  </si>
  <si>
    <t>Мойка с бортом МБ-2-0,45-0,7/1,35</t>
  </si>
  <si>
    <t>4.230.005-34</t>
  </si>
  <si>
    <t>Мойка с бортом МБ-2-0,45-0,7/1,35 (нержавейка)</t>
  </si>
  <si>
    <t>4.230.005-27</t>
  </si>
  <si>
    <t>Мойка с бортом МБ-2-0,45-0,8/1,55</t>
  </si>
  <si>
    <t>4.230.005-35</t>
  </si>
  <si>
    <t>Мойка с бортом МБ-2-0,45-0,8/1,55 (нержавейка)</t>
  </si>
  <si>
    <t>4.230.005-91</t>
  </si>
  <si>
    <t>Мойка с бортом МБ-2-0,5-0,7/1,5 (нержавейка)</t>
  </si>
  <si>
    <t>4.230.005-87</t>
  </si>
  <si>
    <t>Мойка с бортом МБ-3-0,3-0,5/1,4</t>
  </si>
  <si>
    <t>4.230.005-114</t>
  </si>
  <si>
    <t>Мойка с бортом МБ-3-0,3-0,5/1,4 (нержавейка)</t>
  </si>
  <si>
    <t>4.230.005-28</t>
  </si>
  <si>
    <t>Мойка с бортом МБ-3-0,3-0,53/1,49</t>
  </si>
  <si>
    <t>4.230.005-29</t>
  </si>
  <si>
    <t>Мойка с бортом МБ-3-0,4-0,63/1,79</t>
  </si>
  <si>
    <t>4.230.005-37</t>
  </si>
  <si>
    <t>Мойка с бортом МБ-3-0,4-0,63/1,79 (нержавейка)</t>
  </si>
  <si>
    <t>СТОЛ С ЦЕЛЬНОТЯНУТОЙ МОЙКОЙ</t>
  </si>
  <si>
    <t xml:space="preserve">Ножки с регулиремыми опорами - нерж.  выполнены из трубы 40х40мм.  нерж. сталь AISI  430 t=1,0 мм. Каркас нерж. сталь AISI  430 t=1,0 мм. Ванна из нерж. сталь AISI 304  t=1,2 мм.  </t>
  </si>
  <si>
    <t>694215.033</t>
  </si>
  <si>
    <t>Стол с цельнотянутой мойкой, нержавеющая сталь, открытый с бортом 600х600х850 мм. (каркас разборный AISI 430)</t>
  </si>
  <si>
    <t>694215.034-02</t>
  </si>
  <si>
    <t>Стол с двумя цельнотянутыми мойками, нержавеющая сталь, открытый с бортом 1200х600х850 мм (каркас разборный AISI 430)</t>
  </si>
  <si>
    <t>ВАННА МОЕЧНАЯ</t>
  </si>
  <si>
    <t>Ножки с регулиремыми опорами - оцинкованная / нерж. сталь, выполнены из уголка 40х40мм. t=0,8/1,0 мм с подгибом краёв во внутрь. Каркас  оцинкованная / нерж. сталь t=0,8/1,0 мм. Ванна из нерж. сталь AISI 304  t=0,6 мм.  В комплект входит гофросифон.</t>
  </si>
  <si>
    <t>Ванна моечная предназначена для использования в моечном отделении предприятия общественного питания для мытья, дезинфекции и ополаскивания использованной посуды варочных котлов и прочего кухонного инвентаря. Разборный каркас обеспечивает удобную транспортировку и хранение.</t>
  </si>
  <si>
    <t>694215.001</t>
  </si>
  <si>
    <t>Ванна моечная ВМ-1-0,2-0,53/1,01</t>
  </si>
  <si>
    <t>694215.001-05</t>
  </si>
  <si>
    <t>Ванна моечная ВМ-1-0,2-0,53/1,01 (нержавейка)</t>
  </si>
  <si>
    <t>694215.001-01</t>
  </si>
  <si>
    <t>Ванна моечная ВМ-1-0,2-0,63/1,01</t>
  </si>
  <si>
    <t>694215.001-06</t>
  </si>
  <si>
    <t>Ванна моечная ВМ-1-0,2-0,63/1,01 (нержавейка)</t>
  </si>
  <si>
    <t>694215.001-02</t>
  </si>
  <si>
    <t>Ванна моечная ВМ-1-0,2-0,63/1,21</t>
  </si>
  <si>
    <t>694215.001-07</t>
  </si>
  <si>
    <t>Ванна моечная ВМ-1-0,2-0,63/1,21 (нержавейка)</t>
  </si>
  <si>
    <t>694215.001-03</t>
  </si>
  <si>
    <t>Ванна моечная ВМ-1-0,2-0,7/1,35</t>
  </si>
  <si>
    <t>694215.001-08</t>
  </si>
  <si>
    <t>Ванна моечная ВМ-1-0,2-0,7/1,35 (нержавейка)</t>
  </si>
  <si>
    <t>694215.001-13</t>
  </si>
  <si>
    <t>Ванна моечная ВМ-1-0,2-0,8/0,8</t>
  </si>
  <si>
    <t>694215.001-04</t>
  </si>
  <si>
    <t>Ванна моечная ВМ-1-0,2-0,8/1,55</t>
  </si>
  <si>
    <t>694215.001-09</t>
  </si>
  <si>
    <t>Ванна моечная ВМ-1-0,2-0,8/1,55 (нержавейка)</t>
  </si>
  <si>
    <t>694215.002</t>
  </si>
  <si>
    <t>Ванна моечная с полкой-решеткой ВМ-1-0,3-0,53/0,53</t>
  </si>
  <si>
    <t>ВАННА-РУКОМОЙНИК</t>
  </si>
  <si>
    <t>Ножки с регулиремыми опорами - нерж.сталь AISI 430, выполнены из уголка 40х40мм. t=1 мм с подгибом краёв во внутрь. Ванна цельнотянутая, нерж. сталь AISI 304  t=0,5 мм. Мойка без отверстия под смеситель.</t>
  </si>
  <si>
    <t>Ванны-рукомойники   предназначены   для   использования в производственном и моечном отделении предприятия общественного питания для мытья рук работников, а так же для мытья, дезинфекции и ополаскивания посуды.
Ножки ванн снабжены регуляторами высоты, что позволяет устранять возможные неровности пола при установке. Разборный каркас обеспечивает удобную транспортировку и хранение.</t>
  </si>
  <si>
    <t>695169.004</t>
  </si>
  <si>
    <t>Ванна-рукомойник ВР-500 (нержавейка)</t>
  </si>
  <si>
    <t>РУКОМОЙНИК С ПЕДАЛЬНЫМ ПРИВОДОМ(сварная конструкция)</t>
  </si>
  <si>
    <t>Высота      (без борта)     с опорами, мм</t>
  </si>
  <si>
    <r>
      <rPr>
        <b/>
        <u/>
        <sz val="10"/>
        <color theme="1"/>
        <rFont val="Times New Roman"/>
      </rPr>
      <t>Каркас</t>
    </r>
    <r>
      <rPr>
        <b/>
        <sz val="10"/>
        <color theme="1"/>
        <rFont val="Times New Roman"/>
      </rPr>
      <t xml:space="preserve">: труба профильная 40х40мм из нерж. стали AISI 430.                       </t>
    </r>
    <r>
      <rPr>
        <b/>
        <u/>
        <sz val="10"/>
        <color theme="1"/>
        <rFont val="Times New Roman"/>
      </rPr>
      <t>Обшивка</t>
    </r>
    <r>
      <rPr>
        <b/>
        <sz val="10"/>
        <color theme="1"/>
        <rFont val="Times New Roman"/>
      </rPr>
      <t xml:space="preserve">: нерж. сталь AISI430 
 </t>
    </r>
    <r>
      <rPr>
        <b/>
        <u/>
        <sz val="10"/>
        <color theme="1"/>
        <rFont val="Times New Roman"/>
      </rPr>
      <t>Полка</t>
    </r>
    <r>
      <rPr>
        <b/>
        <sz val="10"/>
        <color theme="1"/>
        <rFont val="Times New Roman"/>
      </rPr>
      <t xml:space="preserve">: нерж. сталь AISI 430.       </t>
    </r>
    <r>
      <rPr>
        <b/>
        <u/>
        <sz val="10"/>
        <color theme="1"/>
        <rFont val="Times New Roman"/>
      </rPr>
      <t>Ванна</t>
    </r>
    <r>
      <rPr>
        <b/>
        <sz val="10"/>
        <color theme="1"/>
        <rFont val="Times New Roman"/>
      </rPr>
      <t>: цельнотянутая AISI 304     В комплект входит ножной привод включения воды и гофросифон.                                                          В столешнице предусмотрено технологическое отверстие под  смеситель.</t>
    </r>
  </si>
  <si>
    <t xml:space="preserve">Рукомойники комплектуются итальянским горизонтальным педальным смесителем. К педальному смесителю прилагается комплект шлангов (3 шт.), кран и вентиля (2 шт.) для регулировки подачи холодной и горячей воды. </t>
  </si>
  <si>
    <r>
      <rPr>
        <sz val="10"/>
        <color theme="1"/>
        <rFont val="Times New Roman"/>
      </rPr>
      <t xml:space="preserve">Рукомойники изготовливаются из нерж. стали, имеющей доступ к контакту с продуктами. </t>
    </r>
    <r>
      <rPr>
        <b/>
        <sz val="10"/>
        <color theme="1"/>
        <rFont val="Times New Roman"/>
      </rPr>
      <t>Каркас сварной</t>
    </r>
    <r>
      <rPr>
        <sz val="10"/>
        <color theme="1"/>
        <rFont val="Times New Roman"/>
      </rPr>
      <t>.  Регулируемые по высоте ножки.  Отступ задних ножек от края столешницы - 50 мм. Ножной привод включения воды (поставляется в комплекте и устанавливается на месте сборки).  Высота полки от пола - 270 мм.                                                    В фронтальной части одна распашная дверца. Высота (толщина) столешницы - 30 мм. Высота борта столешницы - 25 мм. В столешнице цельнотянутая ванна габаритами 390х360х150 мм.                Равнораспределенная нагрузка на полку - 30 кг.                        Равнораспределенная нагрузка на стол - 70 кг.</t>
    </r>
  </si>
  <si>
    <t>694215.025</t>
  </si>
  <si>
    <t>Рукомойник с педальным приводом, с бортом 500х500х850мм (сварная конструкция)</t>
  </si>
  <si>
    <t>694215.025-01</t>
  </si>
  <si>
    <t>Рукомойник с педальным приводом, без борта 500х500х850мм (сварная конструкция)</t>
  </si>
  <si>
    <t>Рукомойник настенный (сварная конструкция)</t>
  </si>
  <si>
    <t>Высота      (без борта),      мм</t>
  </si>
  <si>
    <t>Рукомойник настенный изготавливается из нержавеющей стали AISI 304.                                   В комплект поставки рукомойника настенного входят: излив, кнопка-дозатор, гибкая подводка для воды (3 шт.), предварительный смеситель, выпуск, бутылочный сифон и гофр.</t>
  </si>
  <si>
    <r>
      <rPr>
        <sz val="10"/>
        <color theme="1"/>
        <rFont val="Times New Roman"/>
      </rPr>
      <t xml:space="preserve">Рукомойник настенный предназначен для использования в моечном отделении предприятия общественного питания для мытья рук.. Рукомойник настенный изготавливается из нержавеющей стали имеющей допуск к контакту с пищевой продукцией. </t>
    </r>
    <r>
      <rPr>
        <b/>
        <sz val="10"/>
        <color theme="1"/>
        <rFont val="Times New Roman"/>
      </rPr>
      <t>Конструкция сварная</t>
    </r>
    <r>
      <rPr>
        <sz val="10"/>
        <color theme="1"/>
        <rFont val="Times New Roman"/>
      </rPr>
      <t xml:space="preserve">. Высота борта столешницы – 40 мм. В столешнице цельнотянутое моечное отверстие диаметром 340 мм, глубиной 130 мм.
Подача воды осуществляется при нажатии на кнопку-дозатор, которая расположена на передней стенке рукомойника.
</t>
    </r>
  </si>
  <si>
    <t>694215.031</t>
  </si>
  <si>
    <t>Рукомойник настенный 400х400х235(сварная конструкция)</t>
  </si>
  <si>
    <t>МОЙКА С РАБОЧЕЙ ПОВЕРХНОСТЬЮ</t>
  </si>
  <si>
    <t>Ножки с регулиремыми опорами - оцинкованная / нерж. сталь, выполнены из уголка 40х40мм. t=0,8/1,0 мм с подгибом краёв во внутрь. Каркас из оцинкованная / нерж. сталь t=0,8/1,0 мм. Ванна и рабочая поверхность из нерж. сталь AISI 304  t=0,6 мм. Рабочая поверхность - усиление столешницы - ЛДСП (16мм). В комплект входит гофросифон. Мойки без отверстия под смеситель.</t>
  </si>
  <si>
    <t>Мойка с рабочей поверхностью предназначена для использования в моечном отделении предприятия общественного питания для мытья, дезинфекции и ополаскивания использованной посуды. Изделие сборно-разборное и поставляется в одной упаковке. 
Срок службы моек с рабочей поверхностью не менее 10 лет.</t>
  </si>
  <si>
    <t>4.230.004-100</t>
  </si>
  <si>
    <t>Мойка с рабочей поверхностью МРП-0,3-0,53/1,01</t>
  </si>
  <si>
    <t>4.230.004-101</t>
  </si>
  <si>
    <t>Мойка с рабочей поверхностью МРП-0,4-0,53/1,01</t>
  </si>
  <si>
    <t>4.230.004-106</t>
  </si>
  <si>
    <t>Мойка с рабочей поверхностью МРП-0,4-0,53/1,01 (нержавейка)</t>
  </si>
  <si>
    <t>4.230.004-102</t>
  </si>
  <si>
    <t>Мойка с рабочей поверхностью МРП-0,4-0,63/1,21</t>
  </si>
  <si>
    <t>4.230.004-107</t>
  </si>
  <si>
    <t>Мойка с рабочей поверхностью МРП-0,4-0,63/1,21 (нержавейка)</t>
  </si>
  <si>
    <t>4.230.004-103</t>
  </si>
  <si>
    <t>Мойка с рабочей поверхностью МРП-0,45-0,7/1,35</t>
  </si>
  <si>
    <t>4.230.004-108</t>
  </si>
  <si>
    <t>Мойка с рабочей поверхностью МРП-0,45-0,7/1,35 (нержавейка)</t>
  </si>
  <si>
    <t>4.230004-109</t>
  </si>
  <si>
    <t>Мойка с рабочей поверхностью МРП-0,45-0,8/1,35 (нержавейка)</t>
  </si>
  <si>
    <t>4.230.004-104</t>
  </si>
  <si>
    <t>Мойка с рабочей поверхностью МРП-0,45-0,8/1,55</t>
  </si>
  <si>
    <t>СТОЛ С МОЙКОЙ ДЛЯ ОБРАБОТКИ ОВОЩЕЙ С БОРТОМ ( сварная конструкция)</t>
  </si>
  <si>
    <t>Высота          с опорами, мм</t>
  </si>
  <si>
    <r>
      <rPr>
        <b/>
        <u/>
        <sz val="10"/>
        <color theme="1"/>
        <rFont val="Times New Roman"/>
      </rPr>
      <t>Каркас</t>
    </r>
    <r>
      <rPr>
        <b/>
        <sz val="10"/>
        <color theme="1"/>
        <rFont val="Times New Roman"/>
      </rPr>
      <t xml:space="preserve">: 
 труба профильная 40х40 мм   нерж. сталь AISI430.
</t>
    </r>
    <r>
      <rPr>
        <b/>
        <u/>
        <sz val="10"/>
        <color theme="1"/>
        <rFont val="Times New Roman"/>
      </rPr>
      <t>Столешница</t>
    </r>
    <r>
      <rPr>
        <b/>
        <sz val="10"/>
        <color theme="1"/>
        <rFont val="Times New Roman"/>
      </rPr>
      <t xml:space="preserve">: 
 нерж. сталь AISI304.
  </t>
    </r>
    <r>
      <rPr>
        <b/>
        <u/>
        <sz val="10"/>
        <color theme="1"/>
        <rFont val="Times New Roman"/>
      </rPr>
      <t>Ванна</t>
    </r>
    <r>
      <rPr>
        <b/>
        <sz val="10"/>
        <color theme="1"/>
        <rFont val="Times New Roman"/>
      </rPr>
      <t>:  сварная, нерж.сталь AISI304.
В комплект входит гофросифон.     В столешнице предусмотрено технологическое отверстие под  смеситель.</t>
    </r>
  </si>
  <si>
    <r>
      <rPr>
        <sz val="10"/>
        <color theme="1"/>
        <rFont val="Times New Roman"/>
      </rPr>
      <t xml:space="preserve">Столы изготавливаются из нерж. стали, имеющей доступ к контакту с продуктами. </t>
    </r>
    <r>
      <rPr>
        <b/>
        <sz val="10"/>
        <color theme="1"/>
        <rFont val="Times New Roman"/>
      </rPr>
      <t>Каркас сварной</t>
    </r>
    <r>
      <rPr>
        <sz val="10"/>
        <color theme="1"/>
        <rFont val="Times New Roman"/>
      </rPr>
      <t>. Ножки регулируются по высоте.
 Отступ задних ножек от края столешницы - 100 мм.
 В нижней части обвязка из профильной трубы 40х40 мм с четырех сторон. Расстояние от пола до обвязки 370 мм.
 Высота (толщина) столешницы - 40 мм.  Высота борта столешницы - 40 мм.
 В столешницу по центру вварена ванна (сварная) из AISI304 габаритами 430х430х250 мм.                                         Равнораспределенная нагрузка на каркас и столешницу - 150 кг.</t>
    </r>
  </si>
  <si>
    <t>695161.015</t>
  </si>
  <si>
    <t>Стол с мойкой для обработки овощей, 1600х700х850 мм (сварная конструкция)</t>
  </si>
  <si>
    <t>СТОЛ С ЦЕЛЬНОТЯНУТОЙ  МОЙКОЙ ЗАКРЫТЫЙ С БОРТОМ</t>
  </si>
  <si>
    <t>Высота      (без борта)        с опорами, мм</t>
  </si>
  <si>
    <r>
      <rPr>
        <b/>
        <u/>
        <sz val="10"/>
        <color theme="1"/>
        <rFont val="Times New Roman"/>
      </rPr>
      <t>Каркас</t>
    </r>
    <r>
      <rPr>
        <b/>
        <sz val="10"/>
        <color theme="1"/>
        <rFont val="Times New Roman"/>
      </rPr>
      <t xml:space="preserve">:  труба профильная 40х40 мм   нерж. сталь AISI430.                                    </t>
    </r>
    <r>
      <rPr>
        <b/>
        <u/>
        <sz val="10"/>
        <color theme="1"/>
        <rFont val="Times New Roman"/>
      </rPr>
      <t>Столешница</t>
    </r>
    <r>
      <rPr>
        <b/>
        <sz val="10"/>
        <color theme="1"/>
        <rFont val="Times New Roman"/>
      </rPr>
      <t xml:space="preserve">: нержавеющая сталь AISI 304                                             </t>
    </r>
    <r>
      <rPr>
        <b/>
        <u/>
        <sz val="10"/>
        <color theme="1"/>
        <rFont val="Times New Roman"/>
      </rPr>
      <t>Ванна</t>
    </r>
    <r>
      <rPr>
        <b/>
        <sz val="10"/>
        <color theme="1"/>
        <rFont val="Times New Roman"/>
      </rPr>
      <t xml:space="preserve">:  цельнотянутая, нерж.сталь AISI304.                                           </t>
    </r>
    <r>
      <rPr>
        <b/>
        <u/>
        <sz val="10"/>
        <color theme="1"/>
        <rFont val="Times New Roman"/>
      </rPr>
      <t>Полка</t>
    </r>
    <r>
      <rPr>
        <b/>
        <sz val="10"/>
        <color theme="1"/>
        <rFont val="Times New Roman"/>
      </rPr>
      <t>: нержавеющая сталь AISI430                                                        В комплект входит гофросифон.                                              В столешнице предусмотрено технологическое отверстие под  смеситель.</t>
    </r>
  </si>
  <si>
    <r>
      <rPr>
        <b/>
        <sz val="10"/>
        <color theme="1"/>
        <rFont val="Times New Roman"/>
      </rPr>
      <t xml:space="preserve"> Каркас сварной.</t>
    </r>
    <r>
      <rPr>
        <sz val="10"/>
        <color theme="1"/>
        <rFont val="Times New Roman"/>
      </rPr>
      <t xml:space="preserve"> Отступ задних ног от края столешницы - 100 мм. Высота (толщина) столешницы - 40 мм.
 Высота борта столешницы - 60 мм.
 В столешницу вварена цельнотянутая ванна из нерж. стали AISI304 габаритами 400х400х250 мм.
В основании стола одна полка из нержавеющей стали.
Высота полки от пола - 350 мм.                     Равнораспределенная нагрузка на полку - 40 кг. Равнораспределенная нагрузка на стол - 100 кг. </t>
    </r>
  </si>
  <si>
    <t>694215.021</t>
  </si>
  <si>
    <t>Стол с цельнотянутой  мойкой, нержавеющая сталь, закрытый, с бортом 600х600х850 мм(сварная конструкция)</t>
  </si>
  <si>
    <t>694215.023</t>
  </si>
  <si>
    <t>Стол с двумя цельнотянутыми мойками, нержавеющая сталь, закрытый, с бортом 1200х600х850 мм (AISI 430)(сварная конструкция)</t>
  </si>
  <si>
    <t>Душевой поддон для мойки туш (сварная конструкция)</t>
  </si>
  <si>
    <t>Высота             с опорами, мм</t>
  </si>
  <si>
    <r>
      <rPr>
        <b/>
        <u/>
        <sz val="10"/>
        <color theme="1"/>
        <rFont val="Times New Roman"/>
      </rPr>
      <t>Каркас</t>
    </r>
    <r>
      <rPr>
        <b/>
        <sz val="10"/>
        <color theme="1"/>
        <rFont val="Times New Roman"/>
      </rPr>
      <t xml:space="preserve">: уголок, из нержавеющей стали AISI 430.                        </t>
    </r>
    <r>
      <rPr>
        <b/>
        <u/>
        <sz val="10"/>
        <color theme="1"/>
        <rFont val="Times New Roman"/>
      </rPr>
      <t>Поддон</t>
    </r>
    <r>
      <rPr>
        <b/>
        <sz val="10"/>
        <color theme="1"/>
        <rFont val="Times New Roman"/>
      </rPr>
      <t xml:space="preserve"> сварной, из нержавеющей стали AISI 304.                                   В комплект поставки входит выпуск.</t>
    </r>
  </si>
  <si>
    <r>
      <rPr>
        <sz val="10"/>
        <color theme="1"/>
        <rFont val="Times New Roman"/>
      </rPr>
      <t xml:space="preserve">Душевой поддон для мойки туш предназначен для мойки туш в предприятиях общественного питания и торговли, мясоперерабатывающих и заготовочных предприятиях. Душевой поддон для мойки туш изготавливается из нержавеющей стали, имеющей допуск к контакту с пищевой продукцией. </t>
    </r>
    <r>
      <rPr>
        <b/>
        <sz val="10"/>
        <color theme="1"/>
        <rFont val="Times New Roman"/>
      </rPr>
      <t>Конструкция сварная.</t>
    </r>
    <r>
      <rPr>
        <sz val="10"/>
        <color theme="1"/>
        <rFont val="Times New Roman"/>
      </rPr>
      <t xml:space="preserve"> В поддоне предусмотрено отверстие для установки выпуска, диаметр отверстия – 50 мм. Регулируемые по высоте опоры. </t>
    </r>
  </si>
  <si>
    <t>694215.012</t>
  </si>
  <si>
    <t>Душевой поддон для мойки туш, 800х800х400 мм( сварная конструкциия)</t>
  </si>
  <si>
    <t>694215.012-01</t>
  </si>
  <si>
    <t>Душевой поддон для мойки туш, 1200х800х400 мм</t>
  </si>
  <si>
    <t>ПОЛКА НАСТЕННАЯ</t>
  </si>
  <si>
    <t xml:space="preserve">Все детали из нержавейки t=0,5  AISI 430,кронштейны крепления AISI 430 t=0,8  два варианта сборки. </t>
  </si>
  <si>
    <t>Полка настенная предназначена для хранения и временной расстановки посуды и кухонного инвентаря на предприятиях общественного питания, магазинах, заготовитовочных предприятиях.</t>
  </si>
  <si>
    <t>4.403.011</t>
  </si>
  <si>
    <t>Полка настенная ПН-0,3/0,6</t>
  </si>
  <si>
    <t>4.403.011-08</t>
  </si>
  <si>
    <t>Полка настенная ПН-0,3/0,8</t>
  </si>
  <si>
    <t>4.403.011-01</t>
  </si>
  <si>
    <t>Полка настенная ПН-0,3/0,95</t>
  </si>
  <si>
    <t>4.403.011-02</t>
  </si>
  <si>
    <t>Полка настенная ПН-0,3/1,2</t>
  </si>
  <si>
    <t>4.403.011-11</t>
  </si>
  <si>
    <t>Полка настенная ПН-0,3/1,4</t>
  </si>
  <si>
    <t>4.403.011-03</t>
  </si>
  <si>
    <t>Полка настенная ПН-0,3/1,5</t>
  </si>
  <si>
    <t>ПОЛКА НАСТЕННАЯ РЕШЕТЧАТАЯ</t>
  </si>
  <si>
    <t xml:space="preserve">Все детали из нержавейки t=0,5  AISI 430, кронштейны крепления AISI 430 t=0,8  два варианта сборки. </t>
  </si>
  <si>
    <t>Полка настенная решетчатая ПН-Р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</si>
  <si>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4.403.011-04</t>
  </si>
  <si>
    <t>Полка настенная решетчетая ПН-Р-0,3/0,6</t>
  </si>
  <si>
    <t>4.403.011-05</t>
  </si>
  <si>
    <t>Полка настенная решетчетая ПН-Р-0,3/0,95</t>
  </si>
  <si>
    <t>4.403.011-06</t>
  </si>
  <si>
    <t>Полка настенная решетчетая ПН-Р-0,3/1,2</t>
  </si>
  <si>
    <t>4.403.011-07</t>
  </si>
  <si>
    <t>Полка настенная решетчетая ПН-Р-0,3/1,5</t>
  </si>
  <si>
    <t>ПОЛКА НАСТЕННАЯ ДЛЯ ТАРЕЛОК</t>
  </si>
  <si>
    <t>Все детали из нержавеющей стали t=0,6 AISI 304</t>
  </si>
  <si>
    <t>Полка настенная ПНТ предназначена для размещения, хранения и сушки в естественных условиях стандартных суповых и десертных тарелок различных диаметров.</t>
  </si>
  <si>
    <t>304121.018-01</t>
  </si>
  <si>
    <t>Полка для тарелок ПНТ-600</t>
  </si>
  <si>
    <t>304121.018</t>
  </si>
  <si>
    <t>Полка для тарелок ПНТ-900</t>
  </si>
  <si>
    <t>304121.018-02</t>
  </si>
  <si>
    <t>Полка для тарелок ПНТ-1200</t>
  </si>
  <si>
    <t>304121.018-03</t>
  </si>
  <si>
    <t>Полка для тарелок ПНТ-1500</t>
  </si>
  <si>
    <t>Все детали из нержавеющей стали t=0,5 AISI 430, решетка оцинкованная из проволоки диам. 5 мм</t>
  </si>
  <si>
    <t>Полка ПН-Т состоит из кассеты для тарелок и поддона. Кассета представляет собой решетку из прутка, в ячейки которой помещают тарелки. В поддоне предусмотрен небольшой уклон, обеспечивающий сток жидкости, поступающей с мокрой посуды к сливному отверстию.</t>
  </si>
  <si>
    <t>4.403.012</t>
  </si>
  <si>
    <t>Полка настенная для тарелок ПН-Т-0,3/0,6</t>
  </si>
  <si>
    <t>4.403.012-04</t>
  </si>
  <si>
    <t>Полка настенная для тарелок ПН-Т-0,3/0,8</t>
  </si>
  <si>
    <t>4.403.012-01</t>
  </si>
  <si>
    <t>Полка настенная для тарелок ПН-Т-0,3/0,95</t>
  </si>
  <si>
    <t>4.403.012-02</t>
  </si>
  <si>
    <t>Полка настенная для тарелок ПН-Т-0,3/1,2</t>
  </si>
  <si>
    <t>4.403.012-03</t>
  </si>
  <si>
    <t>Полка настенная для тарелок ПН-Т-0,3/1,5</t>
  </si>
  <si>
    <t>ПОЛКА НАСТЕННАЯ ПОЛУОТКРЫТАЯ</t>
  </si>
  <si>
    <t>Все детали из нержавеющей стали t=0,5 AISI 430.</t>
  </si>
  <si>
    <t>Полка настенная полуоткрытая ПНП предназначена для открытого хранения и демонстрации продуктов, требующих постоянной вентиляции, а также наиболее часто используемой посуды и инвентаря.</t>
  </si>
  <si>
    <t>695423.012-06</t>
  </si>
  <si>
    <t>Полка настенная полуоткрытая ПНП-600/350/600</t>
  </si>
  <si>
    <t>695423.012-05</t>
  </si>
  <si>
    <t>Полка настенная полуоткрытая ПНП-600/400/600</t>
  </si>
  <si>
    <t>695423.012</t>
  </si>
  <si>
    <t>Полка настенная полуоткрытая ПНП-800/400/600</t>
  </si>
  <si>
    <t>695423.012-01</t>
  </si>
  <si>
    <t>Полка настенная полуоткрытая ПНП-950/400/600</t>
  </si>
  <si>
    <t>695423.012-02</t>
  </si>
  <si>
    <t>Полка настенная полуоткрытая ПНП-1000/400/600</t>
  </si>
  <si>
    <t>695423.012-03</t>
  </si>
  <si>
    <t>Полка настенная полуоткрытая ПНП-1200/400/600</t>
  </si>
  <si>
    <t>695423.012-04</t>
  </si>
  <si>
    <t>Полка настенная полуоткрытая ПНП-1500/400/600</t>
  </si>
  <si>
    <t>ПОЛКА КУХОННАЯ ДЛЯ ДОСОК / ДЛЯ КРЫШЕК</t>
  </si>
  <si>
    <t>Высота ,мм</t>
  </si>
  <si>
    <t xml:space="preserve">Полка для разделочных досок ПКД предназначена для хранения разделочных досок. Полка ПКД аналогична по конструкции с полкой для крышек ПКК, но имеет более широкие ячейки, чем у полки ПКК что позволяет хранить до 14 досок разной толщины. </t>
  </si>
  <si>
    <t>695423.008-01</t>
  </si>
  <si>
    <t>Полка кухонная для досок ПКД-300</t>
  </si>
  <si>
    <t>695423.008</t>
  </si>
  <si>
    <t>Полка кухонная для досок ПКД-600</t>
  </si>
  <si>
    <t>695423.008-02</t>
  </si>
  <si>
    <t>Полка кухонная для досок ПКД-900</t>
  </si>
  <si>
    <t>Полка кухонная для крышек ПКК предназначена для сушки и хранения крышек кастрюль и баков в моечных отделениях, горячих цехах. Полка для крышек ПКК имеет до 23 отделений.</t>
  </si>
  <si>
    <t>695423.007-01</t>
  </si>
  <si>
    <t>Полка кухонная для крышек ПКК-300</t>
  </si>
  <si>
    <t>695423.007</t>
  </si>
  <si>
    <t>Полка кухонная для крышек ПКК-600</t>
  </si>
  <si>
    <t>695423.007-02</t>
  </si>
  <si>
    <t>Полка кухонная для крышек ПКК-900</t>
  </si>
  <si>
    <t>Внизу полок ПКК и ПКД предусмотрены специальные поддоны для сбора воды стекающей с крышек или досок. Поддоны легко вынимаются и жидкость из них удаляется.</t>
  </si>
  <si>
    <t>ПОЛКА ЗАКРЫТАЯ КУПЕ</t>
  </si>
  <si>
    <t>Все детали из нержавеющей стали t=0,5 AISI 430 (двери-купе t=0,6 мм), решетка оцинкованная из проволоки диам. 5 мм</t>
  </si>
  <si>
    <t>Полка закрытая для тарелок (ПЗТ)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</si>
  <si>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 xml:space="preserve">695423.011-01 </t>
  </si>
  <si>
    <t>Полка закрытая для тарелок ПЗТ-800/400/600</t>
  </si>
  <si>
    <t>695423.011-05</t>
  </si>
  <si>
    <t>Полка закрытая для тарелок ПЗТ-900/400/600</t>
  </si>
  <si>
    <t>695423.011-02</t>
  </si>
  <si>
    <t>Полка закрытая для тарелок ПЗТ-950/400/600</t>
  </si>
  <si>
    <t xml:space="preserve">695423.011 </t>
  </si>
  <si>
    <t>Полка закрытая для тарелок ПЗТ-1200/400/600</t>
  </si>
  <si>
    <t xml:space="preserve">695423.011-04 </t>
  </si>
  <si>
    <t>Полка закрытая для тарелок ПЗТ-1500/400/600</t>
  </si>
  <si>
    <t>Все детали из нержавеющей стали t=0,5 AISI 430 (двери-купе t=0,6 мм).</t>
  </si>
  <si>
    <t>Полка закрытая кухонная купе (ПЗК) предназначена для длительного хранения продуктов, инвентаря и посуды в закрытом объеме.</t>
  </si>
  <si>
    <t>695423.009-06</t>
  </si>
  <si>
    <t>Полка закрытая кухонная купе ПЗК  600/400/600</t>
  </si>
  <si>
    <t xml:space="preserve">695423.009 </t>
  </si>
  <si>
    <t>Полка закрытая кухонная купе ПЗК 800/400/600</t>
  </si>
  <si>
    <t xml:space="preserve">695423.009-01 </t>
  </si>
  <si>
    <t>Полка закрытая кухонная купе ПЗК 950/400/600</t>
  </si>
  <si>
    <t>695423.009-02</t>
  </si>
  <si>
    <t>Полка закрытая кухонная купе ПЗК 1200/400/600</t>
  </si>
  <si>
    <t>695423.009-03</t>
  </si>
  <si>
    <t>Полка закрытая кухонная купе ПЗК 1500/400/600</t>
  </si>
  <si>
    <t>Полки ПЗК и ПЗТ оснащены дверями «купе», которые позволяют экономить пространство, так как перемещаются на роликах, а не распахиваются.</t>
  </si>
  <si>
    <t>ПОДСТАВКА</t>
  </si>
  <si>
    <t>Высотас опорами, мм</t>
  </si>
  <si>
    <t>Все детали из оцинкованной стали t=0,8мм или нерж. стали t=1,0мм  AISI 430</t>
  </si>
  <si>
    <t>Подставки для кухонного инвентаря ПКИ предназначены для использования на предприятиях общественного питания, а также на продуктовых складах и магазинах, для временного складирования кухонного инвентаря и продуктов питания. Они могут служить подставкой под котлы с первыми блюдами.</t>
  </si>
  <si>
    <t>694519.001</t>
  </si>
  <si>
    <t>Подставка для кухонного инвентаря ПКИ-0,4/0,4/0,3</t>
  </si>
  <si>
    <t>694519.001-54</t>
  </si>
  <si>
    <t>Подставка для кухонного инвентаря ПКИ-0,4/0,4/0,3 (нержавейка)</t>
  </si>
  <si>
    <t>694519.001-27</t>
  </si>
  <si>
    <t>Подставка для кухонного инвентаря ПКИ-0,4/0,4/0,4</t>
  </si>
  <si>
    <t>694519.001-81</t>
  </si>
  <si>
    <t>Подставка для кухонного инвентаря ПКИ-0,4/0,4/0,4 (нержавейка)</t>
  </si>
  <si>
    <t>694519.001-134</t>
  </si>
  <si>
    <t>Подставка для кухонного инвентаря ПКИ-0,4/0,4/0,5</t>
  </si>
  <si>
    <t>694519.001-161</t>
  </si>
  <si>
    <t>Подставка для кухонного инвентаря ПКИ-0,4/0,4/0,5 (нержавейка)</t>
  </si>
  <si>
    <t>694519.001-63</t>
  </si>
  <si>
    <t>Подставка для кухонного инвентаря ПКИ-0,4/0,5/0,3 (нержавейка)</t>
  </si>
  <si>
    <t>694519.001-310</t>
  </si>
  <si>
    <t>Подставка для кухонного инвентаря ПКИ-0,5/0,5/0,5</t>
  </si>
  <si>
    <t>694519.001-319</t>
  </si>
  <si>
    <t>Подставка для кухонного инвентаря ПКИ-0,5/0,5/0,5 (нержавейка)</t>
  </si>
  <si>
    <t>694519.001-01</t>
  </si>
  <si>
    <t>Подставка для кухонного инвентаря ПКИ-0,6/0,4/0,3</t>
  </si>
  <si>
    <t>694519.001-55</t>
  </si>
  <si>
    <t>Подставка для кухонного инвентаря ПКИ-0,6/0,4/0,3 (нержавейка)</t>
  </si>
  <si>
    <t>694519.001-28</t>
  </si>
  <si>
    <t>Подставка для кухонного инвентаря ПКИ-0,6/0,4/0,4</t>
  </si>
  <si>
    <t>694519.001-82</t>
  </si>
  <si>
    <t>Подставка для кухонного инвентаря ПКИ-0,6/0,4/0,4 (нейтралка)</t>
  </si>
  <si>
    <t>694519.001-10</t>
  </si>
  <si>
    <t>Подставка для кухонного инвентаря ПКИ-0,6/0,5/0,3</t>
  </si>
  <si>
    <t>694519.001-64</t>
  </si>
  <si>
    <t>Подставка для кухонного инвентаря ПКИ-0,6/0,5/0,3 (нержавейка)</t>
  </si>
  <si>
    <t>694519.001-37</t>
  </si>
  <si>
    <t>Подставка для кухонного инвентаря ПКИ-0,6/0,5/0,4</t>
  </si>
  <si>
    <t>694519.001-91</t>
  </si>
  <si>
    <t>Подставка для кухонного инвентаря ПКИ-0,6/0,5/0,4(нержавейка)</t>
  </si>
  <si>
    <t>694.519.001-19</t>
  </si>
  <si>
    <t xml:space="preserve">Подставка для кухонного инвентаря ПКИ-0,6/0,6/0,3 </t>
  </si>
  <si>
    <t>694519.001-73</t>
  </si>
  <si>
    <t>Подставка для кухонного инвентаря ПКИ-0,6/0,6/0,3 (нержавейка)</t>
  </si>
  <si>
    <t>694519.001-46</t>
  </si>
  <si>
    <t>Подставка для кухонного инвентаря ПКИ-0,6/0,6/0,4</t>
  </si>
  <si>
    <t>694519.001-100</t>
  </si>
  <si>
    <t>Подставка для кухонного инвентаря ПКИ-0,6/0,6/0,4 (нержавейка)</t>
  </si>
  <si>
    <t>694519.001-321</t>
  </si>
  <si>
    <t>Подставка для кухонного инвентаря ПКИ-0,7/0,5/0,2</t>
  </si>
  <si>
    <t>694519.001-322</t>
  </si>
  <si>
    <t>Подставка для кухонного инвентаря ПКИ-0,7/0,5/0,2 (нержавейка)</t>
  </si>
  <si>
    <t>694519.001-02</t>
  </si>
  <si>
    <t>Подставка для кухонного инвентаря ПКИ-0,75/0,4/0,3</t>
  </si>
  <si>
    <t>694519.001-29</t>
  </si>
  <si>
    <t>Подставка для кухонного инвентаря ПКИ-0,75/0,4/0,4</t>
  </si>
  <si>
    <t>694519.001-83</t>
  </si>
  <si>
    <t>Подставка для кухонного инвентаря ПКИ-0,75/0,4/0,4 (нержавейка)</t>
  </si>
  <si>
    <t>694519.001-11</t>
  </si>
  <si>
    <t>Подставка для кухонного инвентаря ПКИ-0,75/0,5/0,3</t>
  </si>
  <si>
    <t>694519.001-65</t>
  </si>
  <si>
    <t>Подставка для кухонного инвентаря ПКИ-0,75/0,5/0,3 (нержавейка)</t>
  </si>
  <si>
    <t>694519.001-38</t>
  </si>
  <si>
    <t>Подставка для кухонного инвентаря ПКИ-0,75/0,5/0,4</t>
  </si>
  <si>
    <t>694519.001-92</t>
  </si>
  <si>
    <t>Подставка для кухонного инвентаря ПКИ-0,75/0,5/0,4 (нержавейка)</t>
  </si>
  <si>
    <t>694519.001-20</t>
  </si>
  <si>
    <t>Подставка для кухонного инвентаря ПКИ-0,75/0,6/0,3</t>
  </si>
  <si>
    <t>694519.001-74</t>
  </si>
  <si>
    <t>Подставка для кухонного инвентаря ПКИ-0,75/0,6/0,3(нержавейка)</t>
  </si>
  <si>
    <t>694519.001-47</t>
  </si>
  <si>
    <t>Подставка для кухонного инвентаря ПКИ-0,75/0,6/0,4</t>
  </si>
  <si>
    <t>694519.001-03</t>
  </si>
  <si>
    <t>Подставка для кухонного инвентаря ПКИ-0,85/0,4/0,3</t>
  </si>
  <si>
    <t>694519.001-30</t>
  </si>
  <si>
    <t>Подставка для кухонного инвентаря ПКИ-0,85/0,4/0,4</t>
  </si>
  <si>
    <t>694519.001-84</t>
  </si>
  <si>
    <t>Подставка для кухонного инвентаря ПКИ-0,85/0,4/0,4 (нержавейка)</t>
  </si>
  <si>
    <t>694519.001-12</t>
  </si>
  <si>
    <t>Подставка для кухонного инвентаря ПКИ-0,85/0,5/0,3</t>
  </si>
  <si>
    <t>694519.001-39</t>
  </si>
  <si>
    <t>Подставка для кухонного инвентаря ПКИ-0,85/0,5/0,4</t>
  </si>
  <si>
    <t>694519.001-21</t>
  </si>
  <si>
    <t>Подставка для кухонного инвентаря ПКИ-0,85/0,6/0,3</t>
  </si>
  <si>
    <t>694519.001-48</t>
  </si>
  <si>
    <t>Подставка для кухонного инвентаря ПКИ-0,85/0,6/0,4</t>
  </si>
  <si>
    <t>694519.001-58</t>
  </si>
  <si>
    <t>Подставка для кухонного инвентаря ПКИ-0,9/0,4/0,3 (нержавейка)</t>
  </si>
  <si>
    <t>694519.001-04</t>
  </si>
  <si>
    <t>Подставка для кухонного инвентаря ПКИ-0,9/0,4/0,3</t>
  </si>
  <si>
    <t>Подставка для кухонного инвентаря ПКИ-0,9/0,4/0,4</t>
  </si>
  <si>
    <t>694519.001-13</t>
  </si>
  <si>
    <t>Подставка для кухонного инвентаря ПКИ-0,9/0,5/0,3</t>
  </si>
  <si>
    <t>694519.001-67</t>
  </si>
  <si>
    <t>Подставка для кухонного инвентаря ПКИ-0,9/0,5/0,3 (нержавейка)</t>
  </si>
  <si>
    <t>694519.001-40</t>
  </si>
  <si>
    <t>Подставка для кухонного инвентаря ПКИ-0,9/0,5/0,4</t>
  </si>
  <si>
    <t>694519.001-94</t>
  </si>
  <si>
    <t>Подставка для кухонного инвентаря ПКИ-0,9/,0,5/0,4 (нержавейка)</t>
  </si>
  <si>
    <t>694519.001-22</t>
  </si>
  <si>
    <t>Подставка для кухонного инвентаря ПКИ-0,9/0,6/0,3</t>
  </si>
  <si>
    <t>694519.001-76</t>
  </si>
  <si>
    <t>Подставка для кухонного инвентаря ПКИ-0,9/0,6/0,3 (нержавейка)</t>
  </si>
  <si>
    <t>694519.001-49</t>
  </si>
  <si>
    <t>Подставка для кухонного инвентаря ПКИ-0,9/0,6/0,4</t>
  </si>
  <si>
    <t>694519.001-05</t>
  </si>
  <si>
    <t>Подставка для кухонного инвентаря ПКИ-0,95/0,4/0,3</t>
  </si>
  <si>
    <t>694519.001-59</t>
  </si>
  <si>
    <t>Подставка для кухонного инвентаря ПКИ-0,95/0,4/0,3 (нержавейка)</t>
  </si>
  <si>
    <t>694519.001-32</t>
  </si>
  <si>
    <t>Подставка для кухонного инвентаря ПКИ-0,95/0,4/0,4</t>
  </si>
  <si>
    <t>695519.001-86</t>
  </si>
  <si>
    <t>Подставка для кухонного инвентаря ПКИ-0,95/0,4/0,4 (нержавейка)</t>
  </si>
  <si>
    <t>694519.001-14</t>
  </si>
  <si>
    <t>Подставка для кухонного инвентаря ПКИ-0,95/0,5/0,3</t>
  </si>
  <si>
    <t>694519.001-41</t>
  </si>
  <si>
    <t>Подставка для кухонного инвентаря ПКИ-0,95/0,5/0,4</t>
  </si>
  <si>
    <t>694519.001-23</t>
  </si>
  <si>
    <t>Подставка для кухонного инвентаря ПКИ-0,95/0,6/0,3</t>
  </si>
  <si>
    <t>694519.001-50</t>
  </si>
  <si>
    <t>Подставка для кухонного инвентаря ПКИ-0,95/0,6/0,4</t>
  </si>
  <si>
    <t>694519.001-104</t>
  </si>
  <si>
    <t>Подставка для кухонного инвентаря ПКИ-0,95/0,6/0,4 (нержавейка)</t>
  </si>
  <si>
    <t>694519.001-06</t>
  </si>
  <si>
    <t xml:space="preserve">Подставка для кухонного инвентаря ПКИ-1,0/0,4/0,3 </t>
  </si>
  <si>
    <t>694519.001-33</t>
  </si>
  <si>
    <t>Подставка для кухонного инвентаря ПКИ-1,0/0,4/0,4</t>
  </si>
  <si>
    <t>694519.001-15</t>
  </si>
  <si>
    <t xml:space="preserve">Подставка для кухонного инвентаря ПКИ-1,0/0,5/0,3 </t>
  </si>
  <si>
    <t>694519.001-69</t>
  </si>
  <si>
    <t>Подставка для кухонного инвентаря ПКИ-1,0/0,5/0,3 (нержавейка)</t>
  </si>
  <si>
    <t>694519.001-42</t>
  </si>
  <si>
    <t>Подставка для кухонного инвентаря ПКИ-1,0/0,5/0,4</t>
  </si>
  <si>
    <t>694519.001-96</t>
  </si>
  <si>
    <t>Подставка для кухонного инвентаря ПКИ-1,0/0,5/0,4 (нержавейка)</t>
  </si>
  <si>
    <t>694519.001-149</t>
  </si>
  <si>
    <t>Подставка для кухонного инвентаря ПКИ-1,0/0,5/0,5</t>
  </si>
  <si>
    <t>694519.001-24</t>
  </si>
  <si>
    <t>Подставка для кухонного инвентаря ПКИ-1,0/0,6/0,3</t>
  </si>
  <si>
    <t>694519.001-78</t>
  </si>
  <si>
    <t>Подставка для кухонного инвентаря ПКИ-1,0/0,6/0,3 (нержавейка)</t>
  </si>
  <si>
    <t>694519.001-51</t>
  </si>
  <si>
    <t>Подставка для кухонного инвентаря ПКИ-1,0/0,6/0,4</t>
  </si>
  <si>
    <t>694519.001-105</t>
  </si>
  <si>
    <t>Подставка для кухонного инвентаря ПКИ-1,0/0,6/0,4 (нержавейка)</t>
  </si>
  <si>
    <t>694519.001-07</t>
  </si>
  <si>
    <t>Подставка для кухонного инвентаря ПКИ-1,2/0,4/0,3</t>
  </si>
  <si>
    <t>694519.001-61</t>
  </si>
  <si>
    <t>Подставка для кухонного инвентаря ПКИ-1,2/0,4/0,3 (нержавейка)</t>
  </si>
  <si>
    <t>694519.001-34</t>
  </si>
  <si>
    <t xml:space="preserve">Подставка для кухонного инвентаря ПКИ-1,2/0,4/0,4 </t>
  </si>
  <si>
    <t>694519.001-88</t>
  </si>
  <si>
    <t>Подставка для кухонного инвентаря ПКИ-1,2/0,4/0,4 (нержавейка)</t>
  </si>
  <si>
    <t>694519.001-16</t>
  </si>
  <si>
    <t xml:space="preserve">Подставка для кухонного инвентаря ПКИ-1,2/0,5/0,3 </t>
  </si>
  <si>
    <t>694519.001-43</t>
  </si>
  <si>
    <t>Подставка для кухонного инвентаря ПКИ-1,2/0,5/0,4</t>
  </si>
  <si>
    <t>694519.001-97</t>
  </si>
  <si>
    <t>Подставка для кухонного инвентаря ПКИ-1,2/0,5/0,4 (нержавейка)</t>
  </si>
  <si>
    <t>694519.001-177</t>
  </si>
  <si>
    <t>Подставка для кухонного инвентаря ПКИ-1,2/0,5/0,5 (нержавейка)</t>
  </si>
  <si>
    <t>694519.001-25</t>
  </si>
  <si>
    <t xml:space="preserve">Подставка для кухонного инвентаря ПКИ-1,2/0,6/0,3 </t>
  </si>
  <si>
    <t>694519.001-227</t>
  </si>
  <si>
    <t>Подставка для кухонного инвентаря ПКИ-1,2/0,6/0,3 (стол из AISI 430)</t>
  </si>
  <si>
    <t>694519.001-79</t>
  </si>
  <si>
    <t>Подставка для кухонного инвентаря ПКИ-1,2/0,6/0,3 (нержавейка)</t>
  </si>
  <si>
    <t>694519.001-52</t>
  </si>
  <si>
    <t>Подставка для кухонного инвентаря ПКИ-1,2/0,6/0,4</t>
  </si>
  <si>
    <t>694519.001-106</t>
  </si>
  <si>
    <t>Подставка для кухонного инвентаря ПКИ-1,2/0,6/0,4 (нержавейка)</t>
  </si>
  <si>
    <t>694519.001-341</t>
  </si>
  <si>
    <t>Подставка для кухонного инвентаря ПКИ-1,2/0,8/0,4</t>
  </si>
  <si>
    <t>694519.001-08</t>
  </si>
  <si>
    <t>Подставка для кухонного инвентаря ПКИ-1,5/0,4/0,3</t>
  </si>
  <si>
    <t>694519.001-62</t>
  </si>
  <si>
    <t>Подставка для кухонного инвентаря ПКИ-1,5/0,4/0,3 (нержавейка)</t>
  </si>
  <si>
    <t>694519/001-89</t>
  </si>
  <si>
    <t>Подставка для кухонного инвентаря ПКИ-1,5/0,4/0,4 (нержавейка)</t>
  </si>
  <si>
    <t>964519.001-17</t>
  </si>
  <si>
    <t>Подставка для кухонного инвентаря ПКИ-1,5/0,5/0,3</t>
  </si>
  <si>
    <t>694519.001-71</t>
  </si>
  <si>
    <t>Подставка для кухонного инвентаря ПКИ-1,5/0,5/0,3 (нержавейка)</t>
  </si>
  <si>
    <t>694519.001-44</t>
  </si>
  <si>
    <t>Подставка для кухонного инвентаря ПКИ-1,5/0,5/0,4</t>
  </si>
  <si>
    <t>694519.001-98</t>
  </si>
  <si>
    <t>Подставка для кухонного инвентаря ПКИ-1,5/0,5/0,4 (нержавейка)</t>
  </si>
  <si>
    <t>10 008,00</t>
  </si>
  <si>
    <t>694519.001-26</t>
  </si>
  <si>
    <t xml:space="preserve">Подставка для кухонного инвентаря ПКИ-1,5/0,6/0,3 </t>
  </si>
  <si>
    <t>694519.001-80</t>
  </si>
  <si>
    <t>Подставка для кухонного инвентаря ПКИ-1,5/0,6/0,3 (нержавейка)</t>
  </si>
  <si>
    <t>694519.001-53</t>
  </si>
  <si>
    <t>Подставка для кухонного инвентаря ПКИ-1,5/0,6/0,4</t>
  </si>
  <si>
    <t>694519.001-107</t>
  </si>
  <si>
    <t>Подставка для кухонного инвентаря ПКИ-1,5/0,6/0,4 (нержавейка)</t>
  </si>
  <si>
    <t>694519.001-126</t>
  </si>
  <si>
    <t>Подставка для кухонного инвентаря ПКИ-1,5/1,0/0,3</t>
  </si>
  <si>
    <t>694519.001-194</t>
  </si>
  <si>
    <t>Подставка для кухонного инвентаря ПКИ-1,5/1,0/0,3 (нержавейка)</t>
  </si>
  <si>
    <t xml:space="preserve">Столешница из нерж. стали AISI 430 t=0,5, направляющие из нерж. стали AISI  430  t=0,6, полка из нерж. стали AISI  430  t=0,6, стойки из нерж. стали AISI  430  t=2,0, Максимальная равномерно распределенная нагрузка на столешницу 160 кг.
</t>
  </si>
  <si>
    <t xml:space="preserve"> Подставка для пароконвектомата имеет направляющие, позволяющие разместить в ней 14 гастроемкостей типа GN-1/1 или 28 гастроемкостей GN-1/2. Также подставка имеет полку, на которую можно положить необходимые предметы.</t>
  </si>
  <si>
    <t>695169.006</t>
  </si>
  <si>
    <t>Подставка для пароконвектомата ПДП2</t>
  </si>
  <si>
    <t>ЗОНТ ВЕНТИЛЯЦИОННЫЙ</t>
  </si>
  <si>
    <t xml:space="preserve">
Все детали из нержавеющей стали AISI 430 t=0,5-1,0мм;  два варианта сборки.</t>
  </si>
  <si>
    <r>
      <rPr>
        <sz val="10"/>
        <color theme="1"/>
        <rFont val="Times New Roman"/>
      </rPr>
      <t>Зонт вентиляционный настенный предназначен для очистки воздуха на кухне от масла, жира, дыма и водяных паров. Зонт должен подключаться к вытяжной вентиляционной системе предприятия, где он установлен. Изделие подвешивается к стене над тепловыводящим оборудованием. Жиросборник – в виде лотка.Фильтр – лабиринтного типа, кассетный.</t>
    </r>
    <r>
      <rPr>
        <b/>
        <sz val="10"/>
        <color theme="1"/>
        <rFont val="Times New Roman"/>
      </rPr>
      <t>Зонт не снабжен светильником и вентилятором.</t>
    </r>
    <r>
      <rPr>
        <sz val="10"/>
        <color theme="1"/>
        <rFont val="Times New Roman"/>
      </rPr>
      <t xml:space="preserve">
Изделие сборно-разборное и поставляется в одной упаковке.</t>
    </r>
  </si>
  <si>
    <t>301222.003</t>
  </si>
  <si>
    <t>Зонт вентиляционный островной ЗВО-1400х800х290</t>
  </si>
  <si>
    <t>301222.004-05</t>
  </si>
  <si>
    <t>Зонт вентиляционный островной ЗВО-2200х900х400</t>
  </si>
  <si>
    <t>301222.004-04</t>
  </si>
  <si>
    <t>Зонт вентиляционный островной ЗВО-2200х900х350</t>
  </si>
  <si>
    <t>301222.004</t>
  </si>
  <si>
    <t>Зонт вентиляционный островной ЗВО-1740х1150х600</t>
  </si>
  <si>
    <t>301222.004-01</t>
  </si>
  <si>
    <t>Зонт вентиляционный островной ЗВО-1250х900х400</t>
  </si>
  <si>
    <t>301222.004-03</t>
  </si>
  <si>
    <t>Зонт вентиляционный островной ЗВО-1200х700х550</t>
  </si>
  <si>
    <t>301222.004-02</t>
  </si>
  <si>
    <t>Зонт вентиляционный островной ЗВО-940х900х400</t>
  </si>
  <si>
    <t>301222.004-07</t>
  </si>
  <si>
    <t>Зонт вентиляционный островной ЗВО-800х800х400</t>
  </si>
  <si>
    <t>301222.004-06</t>
  </si>
  <si>
    <t>Зонт вентиляционный островной ЗВО-800х800х350</t>
  </si>
  <si>
    <t>301222.005-05</t>
  </si>
  <si>
    <t>Зонт вентиляционный настенный ЗВН-1400х1000х400</t>
  </si>
  <si>
    <t>301222.005-04</t>
  </si>
  <si>
    <t>Зонт вентиляционный настенный ЗВН-1400х1000х350</t>
  </si>
  <si>
    <t>301222.005</t>
  </si>
  <si>
    <t>Зонт вентиляционный настенный ЗВН-1250х500х400</t>
  </si>
  <si>
    <t>301222.005-06</t>
  </si>
  <si>
    <t>Зонт вентиляционный настенный ЗВН-1200х600х350</t>
  </si>
  <si>
    <t>301222.005-02</t>
  </si>
  <si>
    <t>Зонт вентиляционный настенный ЗВН-1200х700х550</t>
  </si>
  <si>
    <t>301222.005-03</t>
  </si>
  <si>
    <t>Зонт вентиляционный настенный ЗВН-940х500х400</t>
  </si>
  <si>
    <t>301222.011-08</t>
  </si>
  <si>
    <t>Зонт вентиляционный настенный ЗВН-1220х1000х400</t>
  </si>
  <si>
    <t>301222.011-07</t>
  </si>
  <si>
    <t>Зонт вентиляционный настенный ЗВН-1220х800х400</t>
  </si>
  <si>
    <t>Зонт вентиляционный настенный ЗВН-1220х600х400</t>
  </si>
  <si>
    <t>301222.011-05</t>
  </si>
  <si>
    <t>Зонт вентиляционный настенный ЗВН-920х1000х400</t>
  </si>
  <si>
    <t>301222.011-04</t>
  </si>
  <si>
    <t>Зонт вентиляционный настенный ЗВН-920х800х400</t>
  </si>
  <si>
    <t>Зонт вентиляционный настенный ЗВН-620х600х400</t>
  </si>
  <si>
    <t>Зонт вентиляционный настенный ЗВН-620х800х400</t>
  </si>
  <si>
    <t>Зонт вентиляционный настенный ЗВН-620х1000х400</t>
  </si>
  <si>
    <t>301222.005-01</t>
  </si>
  <si>
    <t>Зонт вентиляционный настенный ЗВН-640х500х400</t>
  </si>
  <si>
    <t xml:space="preserve"> 301222.012-01</t>
  </si>
  <si>
    <t xml:space="preserve">Зонт вытяжной пристенный 1200*900*350 мм с монтажным комплектом </t>
  </si>
  <si>
    <t>Подвес для туш, 2 перекладины, 2 вертикальные опоры</t>
  </si>
  <si>
    <t>Высота    (с опорами), мм</t>
  </si>
  <si>
    <r>
      <rPr>
        <b/>
        <sz val="10"/>
        <color theme="1"/>
        <rFont val="Times New Roman"/>
      </rPr>
      <t xml:space="preserve">Вся конструкция из нержавеющей стали        AISI 304.          </t>
    </r>
    <r>
      <rPr>
        <b/>
        <u/>
        <sz val="10"/>
        <color theme="1"/>
        <rFont val="Times New Roman"/>
      </rPr>
      <t>Вертикальные опоры</t>
    </r>
    <r>
      <rPr>
        <b/>
        <sz val="10"/>
        <color theme="1"/>
        <rFont val="Times New Roman"/>
      </rPr>
      <t xml:space="preserve">: из квадратной трубы 50х50 мм,                 </t>
    </r>
    <r>
      <rPr>
        <b/>
        <u/>
        <sz val="10"/>
        <color theme="1"/>
        <rFont val="Times New Roman"/>
      </rPr>
      <t>Горизонтальные перекладины</t>
    </r>
    <r>
      <rPr>
        <b/>
        <sz val="10"/>
        <color theme="1"/>
        <rFont val="Times New Roman"/>
      </rPr>
      <t xml:space="preserve">: из круглой трубы диаметром 60 мм. </t>
    </r>
    <r>
      <rPr>
        <b/>
        <u/>
        <sz val="10"/>
        <color theme="1"/>
        <rFont val="Times New Roman"/>
      </rPr>
      <t>Усиление конструкции</t>
    </r>
    <r>
      <rPr>
        <b/>
        <sz val="10"/>
        <color theme="1"/>
        <rFont val="Times New Roman"/>
      </rPr>
      <t xml:space="preserve"> между вертикальными опорами и горизонтальными перекладинами из квадратной трубы 30х30 мм.</t>
    </r>
  </si>
  <si>
    <r>
      <rPr>
        <sz val="10"/>
        <color theme="1"/>
        <rFont val="Times New Roman"/>
      </rPr>
      <t xml:space="preserve">Подвес для туш предназначен для подвешивания на крюках туш и полутуш в предприятиях общественного питания и торговли, мясоперерабатывающих и заготовочных предприятиях.                      Подвес для туш изготавливается из нержавеющей стали, имеющей допуск к контакту с пищевой продукцией. </t>
    </r>
    <r>
      <rPr>
        <b/>
        <sz val="10"/>
        <color theme="1"/>
        <rFont val="Times New Roman"/>
      </rPr>
      <t>Конструкция разборная</t>
    </r>
    <r>
      <rPr>
        <sz val="10"/>
        <color theme="1"/>
        <rFont val="Times New Roman"/>
      </rPr>
      <t>. Усиление конструкции между вертикальными опорами и горизонтальными перекладинами из квадратной трубы 30х30 мм. В основании вертикальных опор пластины опорные 100х100 мм.</t>
    </r>
  </si>
  <si>
    <t>694112.002</t>
  </si>
  <si>
    <t>Подвес для туш, 2 перекладины, 2 вертикальные опоры 1000х1000х2000 мм</t>
  </si>
  <si>
    <t>694112.002-01</t>
  </si>
  <si>
    <t>Подвес для туш, 2 перекладины, 2 вертикальные опоры 1500х1000х2000 мм</t>
  </si>
  <si>
    <t>694112.002-05</t>
  </si>
  <si>
    <t>Подвес для туш, 2 перекладины, 2 вертикальные опоры 2000х1000х180 мм</t>
  </si>
  <si>
    <t>694112.002-02</t>
  </si>
  <si>
    <t>Подвес для туш, 2 перекладины, 2 вертикальные опоры 2000х1000х2000 мм</t>
  </si>
  <si>
    <t>Подвес для мытья туш стационарный</t>
  </si>
  <si>
    <r>
      <rPr>
        <b/>
        <u/>
        <sz val="10"/>
        <color theme="1"/>
        <rFont val="Times New Roman"/>
      </rPr>
      <t xml:space="preserve">Вся конструкция из нержавеющей стали        AISI 304.          </t>
    </r>
    <r>
      <rPr>
        <b/>
        <u/>
        <sz val="10"/>
        <color theme="1"/>
        <rFont val="Times New Roman"/>
      </rPr>
      <t>Вертикальные опоры:</t>
    </r>
    <r>
      <rPr>
        <b/>
        <u/>
        <sz val="10"/>
        <color theme="1"/>
        <rFont val="Times New Roman"/>
      </rPr>
      <t xml:space="preserve"> из квадратной трубы 50х50 мм,                 </t>
    </r>
    <r>
      <rPr>
        <b/>
        <u/>
        <sz val="10"/>
        <color theme="1"/>
        <rFont val="Times New Roman"/>
      </rPr>
      <t xml:space="preserve">Горизонтальные перекладины: </t>
    </r>
    <r>
      <rPr>
        <b/>
        <u/>
        <sz val="10"/>
        <color theme="1"/>
        <rFont val="Times New Roman"/>
      </rPr>
      <t xml:space="preserve">из круглой трубы диаметром 60 мм. </t>
    </r>
    <r>
      <rPr>
        <b/>
        <u/>
        <sz val="10"/>
        <color theme="1"/>
        <rFont val="Times New Roman"/>
      </rPr>
      <t xml:space="preserve">Усиление конструкции </t>
    </r>
    <r>
      <rPr>
        <b/>
        <u/>
        <sz val="10"/>
        <color theme="1"/>
        <rFont val="Times New Roman"/>
      </rPr>
      <t>между вертикальными опорами и горизонтальными перекладинами из квадратной трубы 30х30 мм.</t>
    </r>
  </si>
  <si>
    <r>
      <rPr>
        <sz val="10"/>
        <color theme="1"/>
        <rFont val="Times New Roman"/>
      </rPr>
      <t xml:space="preserve">Подвес для мытья туш стационарный предназначен для подвешивания на крюках туш и полутуш в предприятиях общественного питания и торговли, мясоперерабатывающих и заготовочных предприятиях.    Подвес для мытья туш изготавливается из нержавеющей стали, имеющей допуск к контакту с пищевой продукцией. </t>
    </r>
    <r>
      <rPr>
        <b/>
        <sz val="10"/>
        <color theme="1"/>
        <rFont val="Times New Roman"/>
      </rPr>
      <t>Конструкция разборная.</t>
    </r>
    <r>
      <rPr>
        <sz val="10"/>
        <color theme="1"/>
        <rFont val="Times New Roman"/>
      </rPr>
      <t xml:space="preserve"> Усиление конструкции между вертикальными опорами и горизонтальными перекладинами из квадратной трубы 30х30 мм. В основании вертикальных опор пластины опорные 100х100 мм.</t>
    </r>
  </si>
  <si>
    <t>694112.001</t>
  </si>
  <si>
    <t>Подвес для мытья туш стационарный 1000х800х2000</t>
  </si>
  <si>
    <t>Крюк для подвеса туш</t>
  </si>
  <si>
    <r>
      <rPr>
        <b/>
        <u/>
        <sz val="10"/>
        <color theme="1"/>
        <rFont val="Times New Roman"/>
      </rPr>
      <t>Скоба крюка:</t>
    </r>
    <r>
      <rPr>
        <b/>
        <sz val="10"/>
        <color theme="1"/>
        <rFont val="Times New Roman"/>
      </rPr>
      <t xml:space="preserve"> из оцинкованной стали. </t>
    </r>
    <r>
      <rPr>
        <b/>
        <u/>
        <sz val="10"/>
        <color theme="1"/>
        <rFont val="Times New Roman"/>
      </rPr>
      <t>Крюк поворотный:</t>
    </r>
    <r>
      <rPr>
        <b/>
        <sz val="10"/>
        <color theme="1"/>
        <rFont val="Times New Roman"/>
      </rPr>
      <t xml:space="preserve"> из. нерж. стали.</t>
    </r>
  </si>
  <si>
    <t xml:space="preserve">Крюк для подвеса туш предназначен для подвешивания, а также транспортировки по трубчатым подвесным путям, туш и полутуш в предприятиях общественного питания и торговли, мясоперерабатывающих и заготовочных предприятиях.
Крюк поворотный, с высаженной головкой, из нержавеющей стали, имеющей допуск к контакту с пищевой продукцией. Скоба крюка изготавливается из углеродистой стали с цинковым покрытием. Диаметр трубы для подвешивания крюка – 60 мм.
</t>
  </si>
  <si>
    <t>694552.001</t>
  </si>
  <si>
    <t>ТЕЛЕЖКА ШПИЛЬКА ДЛЯ ПРОТИВНЕЙ И ГАСТРОЕМКОСТЕЙ</t>
  </si>
  <si>
    <t>Высота с колесами, мм</t>
  </si>
  <si>
    <r>
      <rPr>
        <b/>
        <u/>
        <sz val="10"/>
        <color theme="1"/>
        <rFont val="Times New Roman"/>
      </rPr>
      <t>Каркас:</t>
    </r>
    <r>
      <rPr>
        <b/>
        <sz val="10"/>
        <color theme="1"/>
        <rFont val="Times New Roman"/>
      </rPr>
      <t xml:space="preserve"> сварной из профильной трубы из нерж. стали 20х20 мм     AISI 430.                           </t>
    </r>
    <r>
      <rPr>
        <b/>
        <u/>
        <sz val="10"/>
        <color theme="1"/>
        <rFont val="Times New Roman"/>
      </rPr>
      <t>Направляющие:</t>
    </r>
    <r>
      <rPr>
        <b/>
        <sz val="10"/>
        <color theme="1"/>
        <rFont val="Times New Roman"/>
      </rPr>
      <t xml:space="preserve"> уголок нерж. сталь AISI 430.</t>
    </r>
  </si>
  <si>
    <t xml:space="preserve">Каркас сварной из профильной трубы из  нерж , имеющий доступ к контакту с продуктами.  В основании 4 поворотных колеса диаметром 75 мм. (2 колеса с тормозом).                                                                                                        Количество уровней - 14. Расстояние между уровнями - 115 мм. Используется для транспортировки противней и гастроемкостей GN1/1 </t>
  </si>
  <si>
    <t>695163.006</t>
  </si>
  <si>
    <t>Тележка-шпилька для гастроемкостей GN1/1  14 уровней (AISI 430)</t>
  </si>
  <si>
    <t>ТЕЛЕЖКА ШПИЛЬКА ДЛЯ ПРОТИВНЕЙ</t>
  </si>
  <si>
    <r>
      <rPr>
        <b/>
        <u/>
        <sz val="10"/>
        <color theme="1"/>
        <rFont val="Times New Roman"/>
      </rPr>
      <t>Каркас:</t>
    </r>
    <r>
      <rPr>
        <b/>
        <sz val="10"/>
        <color theme="1"/>
        <rFont val="Times New Roman"/>
      </rPr>
      <t xml:space="preserve"> сварной из профильной трубы из нерж. стали 20х20 мм     AISI 430.                           </t>
    </r>
    <r>
      <rPr>
        <b/>
        <u/>
        <sz val="10"/>
        <color theme="1"/>
        <rFont val="Times New Roman"/>
      </rPr>
      <t>Направляющие:</t>
    </r>
    <r>
      <rPr>
        <b/>
        <sz val="10"/>
        <color theme="1"/>
        <rFont val="Times New Roman"/>
      </rPr>
      <t xml:space="preserve"> уголок нерж. сталь AISI 430.</t>
    </r>
  </si>
  <si>
    <t xml:space="preserve">Каркас сварной из профильной трубы, имеющий доступ к контакту с продуктами.  В основании 4 поворотных колеса диаметром 75 мм. (2 колеса с тормозом).                                                                                                          Количество уровней - 14. Расстояние между уровнями - 100 мм. Используется для транспортировки противней размером 600х400 мм.  </t>
  </si>
  <si>
    <t>695163.007</t>
  </si>
  <si>
    <t>Тележка-шпилька для противней 600х400мм 14 уровней (AISI 430)</t>
  </si>
  <si>
    <r>
      <rPr>
        <b/>
        <u/>
        <sz val="10"/>
        <color theme="1"/>
        <rFont val="Times New Roman"/>
      </rPr>
      <t>Каркас:</t>
    </r>
    <r>
      <rPr>
        <b/>
        <sz val="10"/>
        <color theme="1"/>
        <rFont val="Times New Roman"/>
      </rPr>
      <t xml:space="preserve"> сварной из профильной трубы из нерж. стали 20х20 мм     AISI 304.                           </t>
    </r>
    <r>
      <rPr>
        <b/>
        <u/>
        <sz val="10"/>
        <color theme="1"/>
        <rFont val="Times New Roman"/>
      </rPr>
      <t>Направляющие:</t>
    </r>
    <r>
      <rPr>
        <b/>
        <sz val="10"/>
        <color theme="1"/>
        <rFont val="Times New Roman"/>
      </rPr>
      <t xml:space="preserve"> уголок нерж. сталь AISI 304.</t>
    </r>
  </si>
  <si>
    <t xml:space="preserve">Каркас сварной из профильной трубы, имеющий доступ к контакту с продуктами.  В основании 4 поворотных колеса диаметром 75 мм. (2 колеса с тормозом).                                                                                                     Количество уровней - 14. Расстояние между уровнями - 100 мм. Используется для транспортировки противней размером 600х400 мм. Грузоподьеность - 140 кг. Масса - 16 кг. </t>
  </si>
  <si>
    <t>695163.007-01</t>
  </si>
  <si>
    <t>Тележка-шпилька для противней 600х400мм 14 уровней (AISI 304)</t>
  </si>
  <si>
    <t xml:space="preserve">ТЕЛЕЖКА ШПИЛЬКА  ДЛЯ ГАСТРОЕМКОСТЕЙ </t>
  </si>
  <si>
    <r>
      <rPr>
        <b/>
        <u/>
        <sz val="10"/>
        <color theme="1"/>
        <rFont val="Times New Roman"/>
      </rPr>
      <t>Каркас:</t>
    </r>
    <r>
      <rPr>
        <b/>
        <sz val="10"/>
        <color theme="1"/>
        <rFont val="Times New Roman"/>
      </rPr>
      <t xml:space="preserve"> сварной из профильной трубы из нерж. стали 20х20 мм     AISI 304                         </t>
    </r>
    <r>
      <rPr>
        <b/>
        <u/>
        <sz val="10"/>
        <color theme="1"/>
        <rFont val="Times New Roman"/>
      </rPr>
      <t>Направляющие:</t>
    </r>
    <r>
      <rPr>
        <b/>
        <sz val="10"/>
        <color theme="1"/>
        <rFont val="Times New Roman"/>
      </rPr>
      <t xml:space="preserve"> уголок нерж. сталь AISI 304</t>
    </r>
  </si>
  <si>
    <t xml:space="preserve">Каркас сварной из профильной трубы, имеющий доступ к контакту с продуктами.  В основании 4 поворотных колеса диаметром 75 мм. (2 колеса с тормозом).                                                                                                        Количество уровней - 12. Расстояние между уровнями - 115 мм. Используется для транспортировки гастроемкостей GN1/1 размером 375х530 мм.                                                                                  </t>
  </si>
  <si>
    <t>695163.003</t>
  </si>
  <si>
    <t>Тележка-шпилька для гастроемкостей GN1/1 12 уровней (AISI 304)</t>
  </si>
  <si>
    <t>водо и жироотталкивающий материал</t>
  </si>
  <si>
    <t>Высокая износостойкость чехла, изготовлен из водо и жироотталкивающего материала, инертного к моющим и дезинфицирующим средствам, цвет зеленый.. Все четыре грани чехла  распашные, по каждой линии 5 кнопок.</t>
  </si>
  <si>
    <t>305135.001</t>
  </si>
  <si>
    <r>
      <rPr>
        <b/>
        <sz val="10"/>
        <color theme="1"/>
        <rFont val="Arial"/>
      </rPr>
      <t>Чехол на тележку-шпильку  гастроемкостей(</t>
    </r>
    <r>
      <rPr>
        <b/>
        <sz val="8"/>
        <color theme="1"/>
        <rFont val="Arial"/>
      </rPr>
      <t xml:space="preserve"> код 695163.003)</t>
    </r>
  </si>
  <si>
    <t>ТЕЛЕЖКА ЗАКРЫТАЯ ДЛЯ ТРАНСПОРТИРОВКИ МЯСНЫХ ПОЛУФАБРИКАТОВ</t>
  </si>
  <si>
    <t>Высота    (с ручкой), мм</t>
  </si>
  <si>
    <r>
      <rPr>
        <b/>
        <u/>
        <sz val="10"/>
        <color theme="1"/>
        <rFont val="Times New Roman"/>
      </rPr>
      <t>Каркас</t>
    </r>
    <r>
      <rPr>
        <b/>
        <sz val="10"/>
        <color theme="1"/>
        <rFont val="Times New Roman"/>
      </rPr>
      <t xml:space="preserve">: нержавеющая сталь AISI 430                </t>
    </r>
    <r>
      <rPr>
        <b/>
        <u/>
        <sz val="10"/>
        <color theme="1"/>
        <rFont val="Times New Roman"/>
      </rPr>
      <t>Обшивка</t>
    </r>
    <r>
      <rPr>
        <b/>
        <sz val="10"/>
        <color theme="1"/>
        <rFont val="Times New Roman"/>
      </rPr>
      <t xml:space="preserve">: нержавеющая сталь AISI 430                  </t>
    </r>
    <r>
      <rPr>
        <b/>
        <u/>
        <sz val="10"/>
        <color theme="1"/>
        <rFont val="Times New Roman"/>
      </rPr>
      <t>Дверь</t>
    </r>
    <r>
      <rPr>
        <b/>
        <sz val="10"/>
        <color theme="1"/>
        <rFont val="Times New Roman"/>
      </rPr>
      <t xml:space="preserve">: нержавеющая  сталь AISI 430                      </t>
    </r>
    <r>
      <rPr>
        <b/>
        <u/>
        <sz val="10"/>
        <color theme="1"/>
        <rFont val="Times New Roman"/>
      </rPr>
      <t>Полки</t>
    </r>
    <r>
      <rPr>
        <b/>
        <sz val="10"/>
        <color theme="1"/>
        <rFont val="Times New Roman"/>
      </rPr>
      <t>: нержавеющая сталь AISI 430</t>
    </r>
  </si>
  <si>
    <t xml:space="preserve">Каркас сварной. В основании 4 колеса диаметром 100 мм. (2 колеса с тормозом). 
 Ручка для удобства перемещения тележки изготовлена из профильной трубы 20х20 мм. Расстояние от крыши тележки до ручки - 100 мм. Обшивка со всех сторон тележки. В фронтальной части тележки распашная дверь из нерж.стали.  3 полки из нержавеющей стали, имеющий доступ к контакту с продуктами.
 Равнораспределенная нагрузка на 1 полку - 50 кг. Равнораспределенная нагрузка на тележку - 200 кг.  </t>
  </si>
  <si>
    <t>695175.002</t>
  </si>
  <si>
    <t>Тележка закрытая для транспортировки мясных полуфабрикатов, 600х700х1000 мм</t>
  </si>
  <si>
    <t>Вся конструкция из нержавеющей стали AISI430</t>
  </si>
  <si>
    <t>Выполнен из нержавеющей стали. Внутри бак для мусорного пакета 140 литров. В фронтальной части горизонтальная фрамуга для сброса мусора и   распашная дверь  для вынимания бака с мусором.</t>
  </si>
  <si>
    <t>694214.001</t>
  </si>
  <si>
    <t>Бак мусорный для кафе</t>
  </si>
  <si>
    <t>ПОДИУМ ПОД ФРЕШ</t>
  </si>
  <si>
    <t>Столешница из нержавеющей стали AISI 430, t=0,5мм, стенки сталь х/к t=0,8мм порошковое покрытие. Максимальная равномерно распределенная нагрузка на столешницу 120 кг.</t>
  </si>
  <si>
    <t>«Подиумы под фреш» предназначены для демонстрации и продажи свежих овощей и фруктов в магазинах самообслуживания. Подиумы могут быть как отдельно стоящими, так и выстраиваться в одну линию.</t>
  </si>
  <si>
    <t>695169.009-К</t>
  </si>
  <si>
    <t>Подиум под фреш красный</t>
  </si>
  <si>
    <t>695169.009-С</t>
  </si>
  <si>
    <t>Подиум под фреш синий</t>
  </si>
  <si>
    <t>695169.009-Ц</t>
  </si>
  <si>
    <t>Подиум под фреш Ц</t>
  </si>
  <si>
    <t>Столы для овощей снабжены регулируемой столешницей с сеткой, исключающей падение товара. Угол наклона столешницы в разложенном состоянии составляет 17 градусов. Столешница в разложенном состоянии выдерживает нагрузку 200 кг.</t>
  </si>
  <si>
    <t>Столы для овощей предназначены для демонстрации и продажи овощей и фруктов, на них легко выложить и заменить товар, а сама конструкция занимает минимум пространства.</t>
  </si>
  <si>
    <t>694511.002</t>
  </si>
  <si>
    <t>Стол для овощей 1220х600</t>
  </si>
  <si>
    <t>694511.003</t>
  </si>
  <si>
    <t>Стол для овощей 1220х1200</t>
  </si>
  <si>
    <t>301318.004</t>
  </si>
  <si>
    <t>Держатель пакетов</t>
  </si>
  <si>
    <t>СТОЙКА ДЛЯ ПАКЕТОВ</t>
  </si>
  <si>
    <t>Конструкция из стали с порошковым покрытием</t>
  </si>
  <si>
    <t xml:space="preserve">Выполнена из стали. Сварная конструкция.
 Полностью окрашивается порошковой краской в цвете RAL 7011.
 В нижнем основании предусмотрены отверстия под крепеж для надежной фиксации стойки к полу.
 Два дозатора с втулками для установки двух рулонов с пакетами. </t>
  </si>
  <si>
    <t>694111.001</t>
  </si>
  <si>
    <t>Стойка для пакетов</t>
  </si>
  <si>
    <t>ВЕЛОПАРКОВКА</t>
  </si>
  <si>
    <r>
      <rPr>
        <b/>
        <u/>
        <sz val="10"/>
        <color theme="1"/>
        <rFont val="Times New Roman"/>
      </rPr>
      <t>Материал изготовления</t>
    </r>
    <r>
      <rPr>
        <b/>
        <sz val="10"/>
        <color theme="1"/>
        <rFont val="Times New Roman"/>
      </rPr>
      <t xml:space="preserve"> - конструкционная сталь с полимерно-порошковым покрытием, стойким к атмосферным условиям   цвет  RAL 9006.                   </t>
    </r>
    <r>
      <rPr>
        <b/>
        <u/>
        <sz val="10"/>
        <color theme="1"/>
        <rFont val="Times New Roman"/>
      </rPr>
      <t xml:space="preserve"> Каркас</t>
    </r>
    <r>
      <rPr>
        <b/>
        <sz val="10"/>
        <color theme="1"/>
        <rFont val="Times New Roman"/>
      </rPr>
      <t xml:space="preserve">: труба диам. 48 мм, соединительный профиль 50х25 мм, пластины с лазерной просечкой. </t>
    </r>
  </si>
  <si>
    <t xml:space="preserve"> Велопарковка представляет собой сварную конструкцию с отверстиями в раме для крепления к земле. Количество велопарковочных мест - 6. Расстояние между секциями велопарковки 770 мм. Масса - 19,5 кг. В комплект поставки входят анкерные болты (для крепления велопарковки) - 8 шт. </t>
  </si>
  <si>
    <t>694154.003</t>
  </si>
  <si>
    <t>Велопарковка на 6 мест</t>
  </si>
  <si>
    <r>
      <rPr>
        <b/>
        <u/>
        <sz val="10"/>
        <color theme="1"/>
        <rFont val="Times New Roman"/>
      </rPr>
      <t>Материал изготовления</t>
    </r>
    <r>
      <rPr>
        <b/>
        <sz val="10"/>
        <color theme="1"/>
        <rFont val="Times New Roman"/>
      </rPr>
      <t xml:space="preserve"> - конструкционная сталь с полимерно-порошковым покрытием, стойким к атмосферным условиям   цвет  RAL 7035.                   </t>
    </r>
    <r>
      <rPr>
        <b/>
        <u/>
        <sz val="10"/>
        <color theme="1"/>
        <rFont val="Times New Roman"/>
      </rPr>
      <t xml:space="preserve"> Каркас</t>
    </r>
    <r>
      <rPr>
        <b/>
        <sz val="10"/>
        <color theme="1"/>
        <rFont val="Times New Roman"/>
      </rPr>
      <t xml:space="preserve">: труба диам. 42 мм     </t>
    </r>
    <r>
      <rPr>
        <b/>
        <u/>
        <sz val="10"/>
        <color theme="1"/>
        <rFont val="Times New Roman"/>
      </rPr>
      <t>Секция для парковки</t>
    </r>
    <r>
      <rPr>
        <b/>
        <sz val="10"/>
        <color theme="1"/>
        <rFont val="Times New Roman"/>
      </rPr>
      <t xml:space="preserve">: труба диам. 20 мм   </t>
    </r>
  </si>
  <si>
    <t xml:space="preserve"> Велопарковка представляет собой сварную конструкцию с отверстиями в нижней части рамы для крепления к земле и местом для размещения рекламы. Место для рекламы оборудовано креплениями для установки щитов по всей длине и расположено сверху рамы, размеры внутреннего поля 1915х200 мм. Количество велопарковочных мест - 9. Расстояние между секциями велопарковки 190 мм. Масса - 28 кг. В комплект поставки входят анкерные болты (для крепления велопарковки) - 4 шт. </t>
  </si>
  <si>
    <t>694154.001</t>
  </si>
  <si>
    <t>Велопарковка</t>
  </si>
  <si>
    <t>ПРАЙС-ЛИСТ на стелаж Купец Марихолодмаш</t>
  </si>
  <si>
    <t>КОД ИЗДЕЛИЯ</t>
  </si>
  <si>
    <t>НАИМЕНОВАНИЕ ИЗДЕЛИЯ</t>
  </si>
  <si>
    <t>С НДС (20%)</t>
  </si>
  <si>
    <t>СТОЙКА</t>
  </si>
  <si>
    <t>Стойка является общей для соседних стеллажей, выстроенных в одну линию.</t>
  </si>
  <si>
    <t>301442.011-20</t>
  </si>
  <si>
    <t>СТОЙКА 1200 Н C КРОНШТЕЙНОМ ОПОРЫ</t>
  </si>
  <si>
    <t>301442.011-20-Ц</t>
  </si>
  <si>
    <t>СТОЙКА 1200 Н C КРОНШТЕЙНОМ ОПОРЫ Цветная</t>
  </si>
  <si>
    <t>301442.011-21</t>
  </si>
  <si>
    <t>СТОЙКА 1400 Н C КРОНШТЕЙНОМ ОПОРЫ</t>
  </si>
  <si>
    <t>301442.011-21-Ц</t>
  </si>
  <si>
    <t>СТОЙКА 1400 Н C КРОНШТЕЙНОМ ОПОРЫ Цветная</t>
  </si>
  <si>
    <t>301442.011-22</t>
  </si>
  <si>
    <t>СТОЙКА 1600 Н C КРОНШТЕЙНОМ ОПОРЫ</t>
  </si>
  <si>
    <t>301442.011-22-Ц</t>
  </si>
  <si>
    <t>СТОЙКА 1600 Н C КРОНШТЕЙНОМ ОПОРЫ Цветная</t>
  </si>
  <si>
    <t>301442.011-23</t>
  </si>
  <si>
    <t>СТОЙКА 1800 Н C КРОНШТЕЙНОМ ОПОРЫ</t>
  </si>
  <si>
    <t>301442.011-23-Ц</t>
  </si>
  <si>
    <t>СТОЙКА 1800 Н C КРОНШТЕЙНОМ ОПОРЫ Цветная</t>
  </si>
  <si>
    <t>301442.011-24</t>
  </si>
  <si>
    <t>СТОЙКА 2000 Н C КРОНШТЕЙНОМ ОПОРЫ</t>
  </si>
  <si>
    <t>301442.011-24-Ц</t>
  </si>
  <si>
    <t>СТОЙКА 2000 Н C КРОНШТЕЙНОМ ОПОРЫ Цветная</t>
  </si>
  <si>
    <t>301442.011-25</t>
  </si>
  <si>
    <t>СТОЙКА 2200 Н С КРОНШТЕЙНОМ ОПОРЫ</t>
  </si>
  <si>
    <t>301442.011-25-Ц</t>
  </si>
  <si>
    <t>СТОЙКА 2200 Н С КРОНШТЕЙНОМ ОПОРЫ Цветная</t>
  </si>
  <si>
    <t>301442.011-26</t>
  </si>
  <si>
    <t>СТОЙКА 2400 Н C КРОНШТЕЙНОМ ОПОРЫ</t>
  </si>
  <si>
    <t>301442.011-26-Ц</t>
  </si>
  <si>
    <t>СТОЙКА 2400 Н C КРОНШТЕЙНОМ ОПОРЫ Цветная</t>
  </si>
  <si>
    <t>301442.011-27</t>
  </si>
  <si>
    <t>СТОЙКА 2600 Н C КРОНШТЕЙНОМ ОПОРЫ</t>
  </si>
  <si>
    <t>301442.011-27-Ц</t>
  </si>
  <si>
    <t>СТОЙКА 2600 Н C КРОНШТЕЙНОМ ОПОРЫ Цветная</t>
  </si>
  <si>
    <t>301442.011-28</t>
  </si>
  <si>
    <t>СТОЙКА 2800 Н C КРОНШТЕЙНОМ ОПОРЫ</t>
  </si>
  <si>
    <t>301442.011-28-Ц</t>
  </si>
  <si>
    <t>СТОЙКА 2800 Н C КРОНШТЕЙНОМ ОПОРЫ Цветная</t>
  </si>
  <si>
    <t>301442.011-29</t>
  </si>
  <si>
    <t>СТОЙКА 3000 Н C КРОНШТЕЙНОМ ОПОРЫ</t>
  </si>
  <si>
    <t>301442.011-29-Ц</t>
  </si>
  <si>
    <t>СТОЙКА 3000 Н C КРОНШТЕЙНОМ ОПОРЫ Цветная</t>
  </si>
  <si>
    <t>745428.006-20</t>
  </si>
  <si>
    <t>СТОЙКА 1200 Н</t>
  </si>
  <si>
    <t>745428.006-20-Ц</t>
  </si>
  <si>
    <t xml:space="preserve">СТОЙКА 1200 Н Ц </t>
  </si>
  <si>
    <t>745428.006-21</t>
  </si>
  <si>
    <t xml:space="preserve">СТОЙКА 1400 Н </t>
  </si>
  <si>
    <t>745428.006-21-Ц</t>
  </si>
  <si>
    <t>СТОЙКА 1400 Н Ц</t>
  </si>
  <si>
    <t>745428.006-22</t>
  </si>
  <si>
    <t xml:space="preserve">СТОЙКА 1600 Н </t>
  </si>
  <si>
    <t>745428.006-22-Ц</t>
  </si>
  <si>
    <t>СТОЙКА  1600 Н Ц</t>
  </si>
  <si>
    <t>745428.006-23</t>
  </si>
  <si>
    <t xml:space="preserve">СТОЙКА 1800 Н </t>
  </si>
  <si>
    <t>745428.006-23-Ц</t>
  </si>
  <si>
    <t>СТОЙКА 1800 Н Ц</t>
  </si>
  <si>
    <t>745428.006-24</t>
  </si>
  <si>
    <t xml:space="preserve">СТОЙКА 2000 Н </t>
  </si>
  <si>
    <t>745428.006-24-Ц</t>
  </si>
  <si>
    <t>СТОЙКА 2000 Н Ц</t>
  </si>
  <si>
    <t>745428.006-25</t>
  </si>
  <si>
    <t xml:space="preserve">СТОЙКА 2200 Н </t>
  </si>
  <si>
    <t>745428.006-25-Ц</t>
  </si>
  <si>
    <t>СТОЙКА 2200 Н Ц</t>
  </si>
  <si>
    <t>745428.006-26</t>
  </si>
  <si>
    <t xml:space="preserve">СТОЙКА 2400 Н </t>
  </si>
  <si>
    <t>745428.006-26-Ц</t>
  </si>
  <si>
    <t>СТОЙКА 2400 Н Ц</t>
  </si>
  <si>
    <t>745428.006-27</t>
  </si>
  <si>
    <t xml:space="preserve">СТОЙКА 2600 Н </t>
  </si>
  <si>
    <t>745428.006-27-Ц</t>
  </si>
  <si>
    <t>СТОЙКА 2600 Н Ц</t>
  </si>
  <si>
    <t>745428.006-28</t>
  </si>
  <si>
    <t xml:space="preserve">СТОЙКА 2800 Н </t>
  </si>
  <si>
    <t>745428.006-28-Ц</t>
  </si>
  <si>
    <t>СТОЙКА 2800 Н Ц</t>
  </si>
  <si>
    <t>745428.006-29</t>
  </si>
  <si>
    <t xml:space="preserve">СТОЙКА 3000 Н </t>
  </si>
  <si>
    <t>745428.006-29-Ц</t>
  </si>
  <si>
    <t>СТОЙКА 3000 Н Ц</t>
  </si>
  <si>
    <t>СТЕНКА БОКОВАЯ</t>
  </si>
  <si>
    <t>Стенка боковая является общей для соседних стеллажей, выстроенных в одну линию.</t>
  </si>
  <si>
    <t>301731.015</t>
  </si>
  <si>
    <t>СТЕНКА БОКОВАЯ 300 Н</t>
  </si>
  <si>
    <t>301731.015-Ц</t>
  </si>
  <si>
    <t>СТЕНКА БОКОВАЯ 300 Н Цветная</t>
  </si>
  <si>
    <t>301731.015-01</t>
  </si>
  <si>
    <t>СТЕНКА БОКОВАЯ 400 Н</t>
  </si>
  <si>
    <t>301731.015-01-Ц</t>
  </si>
  <si>
    <t>СТЕНКА БОКОВАЯ 400 Н Цветная</t>
  </si>
  <si>
    <t>301731.015-02</t>
  </si>
  <si>
    <t>СТЕНКА БОКОВАЯ 500 Н</t>
  </si>
  <si>
    <t>301731.015-02-Ц</t>
  </si>
  <si>
    <t>СТЕНКА БОКОВАЯ 500 Н Цветная</t>
  </si>
  <si>
    <t>301731.015-03</t>
  </si>
  <si>
    <t>СТЕНКА БОКОВАЯ 600 Н</t>
  </si>
  <si>
    <t>301731.015-03-Ц</t>
  </si>
  <si>
    <t>СТЕНКА БОКОВАЯ 600 Н Цветная</t>
  </si>
  <si>
    <t>301731.071</t>
  </si>
  <si>
    <t>База под бонет</t>
  </si>
  <si>
    <t>ДКАБ.301731.071-Ц</t>
  </si>
  <si>
    <t>База под бонет Ц</t>
  </si>
  <si>
    <t>ОПОРА РЕГУЛИРУЕМАЯ (НОЖКА)</t>
  </si>
  <si>
    <t>301319.004-01</t>
  </si>
  <si>
    <t>ОПОРА РЕГУЛИРУЕМАЯ 004-01</t>
  </si>
  <si>
    <t>301555.003</t>
  </si>
  <si>
    <t>ОПОРА РЕГУЛИРУЕМАЯ М10Х25 (БОНЕТ)</t>
  </si>
  <si>
    <t>301319.017</t>
  </si>
  <si>
    <t>Кронштейн 80Н с опорой регулируемой М10х25 под бонет</t>
  </si>
  <si>
    <t>ПАНЕЛЬ (СТЕНКА) ЗАДНЯЯ</t>
  </si>
  <si>
    <t>745512.004-06</t>
  </si>
  <si>
    <t>ПАНЕЛЬ ЗАДНЯЯ 1000</t>
  </si>
  <si>
    <t>745512.004-09</t>
  </si>
  <si>
    <t>ПАНЕЛЬ ЗАДНЯЯ 1000 ПЕРФОРИРОВАННАЯ</t>
  </si>
  <si>
    <t>745512.004-17</t>
  </si>
  <si>
    <t>ПАНЕЛЬ ЗАДНЯЯ 1000 ПЕРФОРИРОВАННАЯ (С ШАГОМ 25мм)</t>
  </si>
  <si>
    <t>745512.151-02</t>
  </si>
  <si>
    <t>ПАНЕЛЬ ЗАДНЯЯ 1000 ПЕРФОРИРОВАННАЯ (ЕВРО)</t>
  </si>
  <si>
    <t>745512.004-09-Ц</t>
  </si>
  <si>
    <t>ПАНЕЛЬ ЗАДНЯЯ 1000 ПЕРФОРИРОВАННАЯ Цветная</t>
  </si>
  <si>
    <t>745512.004-17-Ц</t>
  </si>
  <si>
    <t>ПАНЕЛЬ ЗАДНЯЯ 1000 ПЕРФОРИРОВАННАЯ (С ШАГОМ 25мм) Цветная</t>
  </si>
  <si>
    <t>745512.004-06-Ц</t>
  </si>
  <si>
    <t>ПАНЕЛЬ ЗАДНЯЯ 1000 Цветная</t>
  </si>
  <si>
    <t>745512.151-02-Ц</t>
  </si>
  <si>
    <t>ПАНЕЛЬ ЗАДНЯЯ 1000 ПЕРФОРИРОВАННАЯ (ЕВРО) Цветная</t>
  </si>
  <si>
    <t>745512.004-08</t>
  </si>
  <si>
    <t>ПАНЕЛЬ ЗАДНЯЯ 1200</t>
  </si>
  <si>
    <t>745512.004-11</t>
  </si>
  <si>
    <t>ПАНЕЛЬ ЗАДНЯЯ 1200 ПЕРФОРИРОВАННАЯ</t>
  </si>
  <si>
    <t>745512.004-19</t>
  </si>
  <si>
    <t>ПАНЕЛЬ ЗАДНЯЯ 1200 ПЕРФОРИРОВАННАЯ (С ШАГОМ 25мм)</t>
  </si>
  <si>
    <t>745512.151-03</t>
  </si>
  <si>
    <t xml:space="preserve">ПАНЕЛЬ ЗАДНЯЯ 1200 ПЕРФОРИРОВАННАЯ (ЕВРО) </t>
  </si>
  <si>
    <t>745512.004-11-Ц</t>
  </si>
  <si>
    <t>ПАНЕЛЬ ЗАДНЯЯ 1200 ПЕРФОРИРОВАННАЯ Цветная</t>
  </si>
  <si>
    <t>745512.004-19-Ц</t>
  </si>
  <si>
    <t>ПАНЕЛЬ ЗАДНЯЯ 1200 ПЕРФОРИРОВАННАЯ (С ШАГОМ 25мм) Цветная</t>
  </si>
  <si>
    <t>745512.004-08-Ц</t>
  </si>
  <si>
    <t>ПАНЕЛЬ ЗАДНЯЯ 1200 Цветная</t>
  </si>
  <si>
    <t>745512.151-03-Ц</t>
  </si>
  <si>
    <t>ПАНЕЛЬ ЗАДНЯЯ 1200 ПЕРФОРИРОВАННАЯ (ЕВРО) Цветная</t>
  </si>
  <si>
    <t>745512.004-12</t>
  </si>
  <si>
    <t>ПАНЕЛЬ ЗАДНЯЯ 1250 (т-07)</t>
  </si>
  <si>
    <t>745512.004-23</t>
  </si>
  <si>
    <t>ПАНЕЛЬ ЗАДНЯЯ 1250 ПЕРФОРИРОВАННАЯ</t>
  </si>
  <si>
    <t>745512.004-22</t>
  </si>
  <si>
    <t>ПАНЕЛЬ ЗАДНЯЯ 1250 ПЕРФОРИРОВАННАЯ (С ШАГОМ 25)</t>
  </si>
  <si>
    <t>745512.151-04</t>
  </si>
  <si>
    <t xml:space="preserve">ПАНЕЛЬ ЗАДНЯЯ 1250 ПЕРФОРИРОВАННАЯ (ЕВРО) </t>
  </si>
  <si>
    <t>745512.004-23-Ц</t>
  </si>
  <si>
    <t xml:space="preserve">ПАНЕЛЬ ЗАДНЯЯ 1250 ПЕРФОРИРОВАННАЯ Ц </t>
  </si>
  <si>
    <t>745512.004-22-Ц</t>
  </si>
  <si>
    <t xml:space="preserve">ПАНЕЛЬ ЗАДНЯЯ 1250 ПЕРФОРИРОВАННАЯ (с шагом 25мм) Цветная </t>
  </si>
  <si>
    <t>745512.004-12-Ц</t>
  </si>
  <si>
    <t>ПАНЕЛЬ ЗАДНЯЯ 1250 Цветная</t>
  </si>
  <si>
    <t>745512.004-15</t>
  </si>
  <si>
    <t>ПАНЕЛЬ ЗАДНЯЯ 1325</t>
  </si>
  <si>
    <t>745512.042</t>
  </si>
  <si>
    <t xml:space="preserve">ПАНЕЛЬ ЗАДНЯЯ 200*1000 </t>
  </si>
  <si>
    <t>745512.042-04</t>
  </si>
  <si>
    <t>ПАНЕЛЬ ЗАДНЯЯ 200*1000 ПЕРФОРИРОВАННАЯ</t>
  </si>
  <si>
    <t>745512.042-18</t>
  </si>
  <si>
    <t>ПАНЕЛЬ ЗАДНЯЯ 200*1000 ПЕРФОРИРОВАННАЯ (С ШАГОМ 25мм)</t>
  </si>
  <si>
    <t>745512.042-18ц</t>
  </si>
  <si>
    <t>ПАНЕЛЬ ЗАДНЯЯ 200*1000 ПЕРФОРИРОВАННАЯ (С ШАГОМ 25мм)цветная</t>
  </si>
  <si>
    <t>745512.160-02</t>
  </si>
  <si>
    <t>ПАНЕЛЬ ЗАДНЯЯ 200*1000 ПЕРФОРИРОВАННАЯ (ЕВРО)</t>
  </si>
  <si>
    <t>745512.042-04-Ц</t>
  </si>
  <si>
    <t>ПАНЕЛЬ ЗАДНЯЯ 200*1000 ПЕРФОРИРОВАННАЯ Цветная</t>
  </si>
  <si>
    <t>745512.042-Ц</t>
  </si>
  <si>
    <t>ПАНЕЛЬ ЗАДНЯЯ 200*1000 Цветная</t>
  </si>
  <si>
    <t>745512.160-02-Ц</t>
  </si>
  <si>
    <t>ПАНЕЛЬ ЗАДНЯЯ 200*1000 ПЕРФОРИРОВАННАЯ (ЕВРО) Цветная</t>
  </si>
  <si>
    <t>745512.042-02</t>
  </si>
  <si>
    <t xml:space="preserve">ПАНЕЛЬ ЗАДНЯЯ 200*1200 </t>
  </si>
  <si>
    <t>745512.042-02-Ц</t>
  </si>
  <si>
    <t>ПАНЕЛЬ ЗАДНЯЯ 200*1200 Цветная</t>
  </si>
  <si>
    <t>745512.042-06</t>
  </si>
  <si>
    <t>ПАНЕЛЬ ЗАДНЯЯ 200*1200 ПЕРФОРИРОВАННАЯ</t>
  </si>
  <si>
    <t>745512.042-20</t>
  </si>
  <si>
    <t>ПАНЕЛЬ ЗАДНЯЯ 200*1200 ПЕРФОРИРОВАННАЯ (С ШАГОМ 25)</t>
  </si>
  <si>
    <t>745512.042-20-Ц</t>
  </si>
  <si>
    <t>ПАНЕЛЬ ЗАДНЯЯ 200х1200 ПЕРФОРИРОВАННАЯ (С  ШАГОМ 25) Ц</t>
  </si>
  <si>
    <t>745512.042-06-Ц</t>
  </si>
  <si>
    <t>ПАНЕЛЬ ЗАДНЯЯ 200*1200 ПЕРФОРИРОВАННАЯ Цветная</t>
  </si>
  <si>
    <t>745512.160-03</t>
  </si>
  <si>
    <t>ПАНЕЛЬ ЗАДНЯЯ 200*1200 ПЕРФОРИРОВАННАЯ (ЕВРО)</t>
  </si>
  <si>
    <t>745512.160-03-Ц</t>
  </si>
  <si>
    <t>ПАНЕЛЬ ЗАДНЯЯ 200*1200 ПЕРФОРИРОВАННАЯ (ЕВРО) Цветная</t>
  </si>
  <si>
    <t>745512.042-03</t>
  </si>
  <si>
    <t xml:space="preserve">ПАНЕЛЬ ЗАДНЯЯ 200*1250 </t>
  </si>
  <si>
    <t>745512.042-03-Ц</t>
  </si>
  <si>
    <t>ПАНЕЛЬ ЗАДНЯЯ 200*1250  Цветная</t>
  </si>
  <si>
    <t>745512.042-07</t>
  </si>
  <si>
    <t>ПАНЕЛЬ ЗАДНЯЯ 200*1250 ПЕРФОРИРОВАННАЯ</t>
  </si>
  <si>
    <t>745512.042-07Ц</t>
  </si>
  <si>
    <t>ПАНЕЛЬ ЗАДНЯЯ 200*1250 ПЕРФОРИРОВАННАЯ цветная</t>
  </si>
  <si>
    <t>745512.160-04</t>
  </si>
  <si>
    <t>ПАНЕЛЬ ЗАДНЯЯ 200*1250 ПЕРФОРИРОВАННАЯ (ЕВРО)</t>
  </si>
  <si>
    <t>745512.042-23</t>
  </si>
  <si>
    <t>ПАНЕЛЬ ЗАДНЯЯ 200*1250 ПЕРФОРИРОВАННАЯ (с шагом 25)</t>
  </si>
  <si>
    <t>745512.042-23ц</t>
  </si>
  <si>
    <t>ПАНЕЛЬ ЗАДНЯЯ 200*1250 ПЕРФОРИРОВАННАЯ (с шагом 25)цветная</t>
  </si>
  <si>
    <t>745512.042-01</t>
  </si>
  <si>
    <t>ПАНЕЛЬ ЗАДНЯЯ 200*600</t>
  </si>
  <si>
    <t>745512.042-01-Ц</t>
  </si>
  <si>
    <t>ПАНЕЛЬ ЗАДНЯЯ 200*600  Цветная</t>
  </si>
  <si>
    <t>745512.042-05</t>
  </si>
  <si>
    <t>ПАНЕЛЬ ЗАДНЯЯ 200*600 ПЕРФОРИРОВАННАЯ</t>
  </si>
  <si>
    <t>745512.042-19</t>
  </si>
  <si>
    <t>ПАНЕЛЬ ЗАДНЯЯ 200*600 ПЕРФОРИРОВАННАЯ (С ШАГОМ 25мм)</t>
  </si>
  <si>
    <t>745512.160</t>
  </si>
  <si>
    <t>ПАНЕЛЬ ЗАДНЯЯ 200*600 ПЕРФОРИРОВАННАЯ (ЕВРО)</t>
  </si>
  <si>
    <t>745512.042-05-Ц</t>
  </si>
  <si>
    <t>ПАНЕЛЬ ЗАДНЯЯ 200*600 ПЕРФОРИРОВАННАЯ Цветная</t>
  </si>
  <si>
    <t>745512.160-Ц</t>
  </si>
  <si>
    <t>ПАНЕЛЬ ЗАДНЯЯ 200*600 ПЕРФОРИРОВАННАЯ (ЕВРО) Цветная</t>
  </si>
  <si>
    <t>745512.042-12</t>
  </si>
  <si>
    <t xml:space="preserve">ПАНЕЛЬ ЗАДНЯЯ 200*800 </t>
  </si>
  <si>
    <t>745512.042-12-К</t>
  </si>
  <si>
    <t>ПАНЕЛЬ ЗАДНЯЯ 200*800 Красная</t>
  </si>
  <si>
    <t>745512.042-13</t>
  </si>
  <si>
    <t>ПАНЕЛЬ ЗАДНЯЯ 200*800 ПЕРФОРИРОВАННАЯ</t>
  </si>
  <si>
    <t>745512.042-21</t>
  </si>
  <si>
    <t>ПАНЕЛЬ ЗАДНЯЯ 200*800 ПЕРФОРИРОВАННАЯ (с ШАГОМ 25мм)</t>
  </si>
  <si>
    <t>745512.042-21-Ц</t>
  </si>
  <si>
    <t>ПАНЕЛЬ ЗАДНЯЯ 200*800 ПЕРФОРИРОВАННАЯ (с ШАГОМ 25мм) Цветная</t>
  </si>
  <si>
    <t>745512.160-01</t>
  </si>
  <si>
    <t>ПАНЕЛЬ ЗАДНЯЯ 200*800 ПЕРФОРИРОВАННАЯ (ЕВРО)</t>
  </si>
  <si>
    <t>745512.160-01-Ц</t>
  </si>
  <si>
    <t>ПАНЕЛЬ ЗАДНЯЯ 200*800 ПЕРФОРИРОВАННАЯ (ЕВРО) Ц</t>
  </si>
  <si>
    <t>745512.042-12-Ц</t>
  </si>
  <si>
    <t>ПАНЕЛЬ ЗАДНЯЯ 200*800 Цветная</t>
  </si>
  <si>
    <t>745512.042-13-Ц</t>
  </si>
  <si>
    <t>ПАНЕЛЬ ЗАДНЯЯ 200*800 ПЕРФОРИРОВАННАЯ Цветная</t>
  </si>
  <si>
    <t>745512.004-07</t>
  </si>
  <si>
    <t>ПАНЕЛЬ ЗАДНЯЯ 600</t>
  </si>
  <si>
    <t>745512.005-07-Ц</t>
  </si>
  <si>
    <t>ПАНЕЛЬ ЗАДНЯЯ 600 Укороченная Ц</t>
  </si>
  <si>
    <t>745512.004-10</t>
  </si>
  <si>
    <t>ПАНЕЛЬ ЗАДНЯЯ 600 ПЕРФОРИРОВАННАЯ</t>
  </si>
  <si>
    <t>745512.004-18</t>
  </si>
  <si>
    <t>ПАНЕЛЬ ЗАДНЯЯ 600 ПЕРФОРИРОВАННАЯ (С ШАГОМ 25мм)</t>
  </si>
  <si>
    <t>745512.151</t>
  </si>
  <si>
    <t>ПАНЕЛЬ ЗАДНЯЯ 600 ПЕРФОРИРОВАННАЯ (ЕВРО)</t>
  </si>
  <si>
    <t>745512.004-10-Ц</t>
  </si>
  <si>
    <t>ПАНЕЛЬ ЗАДНЯЯ 600 ПЕРФОРИРОВАННАЯ Цветная</t>
  </si>
  <si>
    <t>745512.004-18-Ц</t>
  </si>
  <si>
    <t>745512.004-07-Ц</t>
  </si>
  <si>
    <t>ПАНЕЛЬ ЗАДНЯЯ 600 Цветная</t>
  </si>
  <si>
    <t>745512.151-Ц</t>
  </si>
  <si>
    <t>ПАНЕЛЬ ЗАДНЯЯ 600 ПЕРФОРИРОВАННАЯ (ЕВРО) Цветная</t>
  </si>
  <si>
    <t>745512.004-13</t>
  </si>
  <si>
    <t>ПАНЕЛЬ ЗАДНЯЯ 800</t>
  </si>
  <si>
    <t>745512.004-14</t>
  </si>
  <si>
    <t>ПАНЕЛЬ ЗАДНЯЯ 800 ПЕРФОРИРОВАННАЯ</t>
  </si>
  <si>
    <t>745512.004-20</t>
  </si>
  <si>
    <t>ПАНЕЛЬ ЗАДНЯЯ 800 ПЕРФОРИРОВАННАЯ (С ШАГОМ 25мм)</t>
  </si>
  <si>
    <t>745512.151-01</t>
  </si>
  <si>
    <t xml:space="preserve">ПАНЕЛЬ ЗАДНЯЯ 800 ПЕРФОРИРОВАННАЯ (ЕВРО) </t>
  </si>
  <si>
    <t>745512.004-14-Ц</t>
  </si>
  <si>
    <t>ПАНЕЛЬ ЗАДНЯЯ 800 ПЕРФОРИРОВАННАЯ Цветная</t>
  </si>
  <si>
    <t>745512.004-20-Ц</t>
  </si>
  <si>
    <t>ПАНЕЛЬ ЗАДНЯЯ 800 ПЕРФОРИРОВАННАЯ (С ШАГОМ 25мм) Цветная</t>
  </si>
  <si>
    <t>745512.004-13-Ц</t>
  </si>
  <si>
    <t>ПАНЕЛЬ ЗАДНЯЯ 800 Цветная</t>
  </si>
  <si>
    <t>745512.151-01-Ц</t>
  </si>
  <si>
    <t>ПАНЕЛЬ ЗАДНЯЯ 800 ПЕРФОРИРОВАННАЯ (ЕВРО) Цветная</t>
  </si>
  <si>
    <t>745512.007-02</t>
  </si>
  <si>
    <t>ПАНЕЛЬ ЗАДНЯЯ УВ</t>
  </si>
  <si>
    <t>745512.008-05</t>
  </si>
  <si>
    <t xml:space="preserve">ПАНЕЛЬ ЗАДНЯЯ УВ 200 </t>
  </si>
  <si>
    <t>745512.008-06</t>
  </si>
  <si>
    <t>ПАНЕЛЬ ЗАДНЯЯ УВ 200 ПЕРФОРИРОВАННАЯ</t>
  </si>
  <si>
    <t>745512.008-06-Ц</t>
  </si>
  <si>
    <t>ПАНЕЛЬ ЗАДНЯЯ УВ 200 ПЕРФОРИРОВАННАЯ Ц</t>
  </si>
  <si>
    <t>745512.159-01</t>
  </si>
  <si>
    <t>ПАНЕЛЬ ЗАДНЯЯ УВ 200 ПЕРФОРИРОВАННАЯ (ЕВРО)</t>
  </si>
  <si>
    <t>745512.008-07-Ц</t>
  </si>
  <si>
    <t>Панель задняя УВ 200 перфированная ( с шагом 25) Ц</t>
  </si>
  <si>
    <t>745512.008-05-Ц</t>
  </si>
  <si>
    <t>ПАНЕЛЬ ЗАДНЯЯ УВ 200 Цветная</t>
  </si>
  <si>
    <t>745512.159-01-Ц</t>
  </si>
  <si>
    <t>ПАНЕЛЬ ЗАДНЯЯ УВ 200 ПЕРФОРИРОВАННАЯ (ЕВРО) Цветная</t>
  </si>
  <si>
    <t>745512.007-03</t>
  </si>
  <si>
    <t>ПАНЕЛЬ ЗАДНЯЯ УВ ПЕРФОРИРОВАННАЯ</t>
  </si>
  <si>
    <t>745512.007-04</t>
  </si>
  <si>
    <t>ПАНЕЛЬ ЗАДНЯЯ УВ ПЕРФОРИРОВАННАЯ (С ШАГОМ 25мм)</t>
  </si>
  <si>
    <t>745512.159</t>
  </si>
  <si>
    <t>ПАНЕЛЬ ЗАДНЯЯ УВ ПЕРФОРИРОВАННАЯ (ЕВРО)</t>
  </si>
  <si>
    <t>745512.007-03-Ц</t>
  </si>
  <si>
    <t>ПАНЕЛЬ ЗАДНЯЯ УВ ПЕРФОРИРОВАННАЯ Цветная</t>
  </si>
  <si>
    <t>745512.007-02-Ц</t>
  </si>
  <si>
    <t>ПАНЕЛЬ ЗАДНЯЯ УВ Цветная</t>
  </si>
  <si>
    <t>745512.159-Ц</t>
  </si>
  <si>
    <t>ПАНЕЛЬ ЗАДНЯЯ УВ ПЕРФОРИРОВАННАЯ (ЕВРО) Цветная</t>
  </si>
  <si>
    <t>745512.106-01</t>
  </si>
  <si>
    <t>ПАНЕЛЬ ЗАДНЯЯ УН 200 Н</t>
  </si>
  <si>
    <t>745512.106-01-Ц</t>
  </si>
  <si>
    <t>ПАНЕЛЬ ЗАДНЯЯ УН 200 Н Цветная</t>
  </si>
  <si>
    <t>745512.106</t>
  </si>
  <si>
    <t>ПАНЕЛЬ ЗАДНЯЯ УН 400 Н</t>
  </si>
  <si>
    <t>745512.106-Ц</t>
  </si>
  <si>
    <t>ПАНЕЛЬ ЗАДНЯЯ УН 400 Н Цветная</t>
  </si>
  <si>
    <t>ПАНЕЛЬ НИЖНЯЯ (ПЛИНТУС)</t>
  </si>
  <si>
    <t>745512.103-02</t>
  </si>
  <si>
    <t>ПАНЕЛЬ НИЖНЯЯ 1000 Н</t>
  </si>
  <si>
    <t>745512.103-02-Ж</t>
  </si>
  <si>
    <t>ПАНЕЛЬ НИЖНЯЯ 1000 Н ЖЕЛТАЯ</t>
  </si>
  <si>
    <t>745512.103-02-З</t>
  </si>
  <si>
    <t>ПАНЕЛЬ НИЖНЯЯ 1000 Н ЗЕЛЕНАЯ</t>
  </si>
  <si>
    <t>745512.103-02-К</t>
  </si>
  <si>
    <t>ПАНЕЛЬ НИЖНЯЯ 1000 Н КРАСНАЯ</t>
  </si>
  <si>
    <t>745512.103-02-С</t>
  </si>
  <si>
    <t>ПАНЕЛЬ НИЖНЯЯ 1000 Н СИНЯЯ</t>
  </si>
  <si>
    <t>745512.103-02-Н</t>
  </si>
  <si>
    <t>ПАНЕЛЬ НИЖНЯЯ 1000 Н неокр.</t>
  </si>
  <si>
    <t>745512.103-02-Ц</t>
  </si>
  <si>
    <t>ПАНЕЛЬ НИЖНЯЯ 1000 Н Цветная</t>
  </si>
  <si>
    <t>745512.103-03</t>
  </si>
  <si>
    <t>ПАНЕЛЬ НИЖНЯЯ 1200 Н</t>
  </si>
  <si>
    <t>745512.103-03-Ц</t>
  </si>
  <si>
    <t>ПАНЕЛЬ НИЖНЯЯ 1200 Н Цветная</t>
  </si>
  <si>
    <t>745512.103-03-Ж</t>
  </si>
  <si>
    <t>ПАНЕЛЬ НИЖНЯЯ 1200 Н ЖЕЛТАЯ</t>
  </si>
  <si>
    <t>745512.103-03-З</t>
  </si>
  <si>
    <t>ПАНЕЛЬ НИЖНЯЯ 1200 Н ЗЕЛЕНАЯ</t>
  </si>
  <si>
    <t>745512.103-03-К</t>
  </si>
  <si>
    <t>ПАНЕЛЬ НИЖНЯЯ 1200 Н КРАСНАЯ</t>
  </si>
  <si>
    <t>745512.103-03-Н</t>
  </si>
  <si>
    <t>ПАНЕЛЬ НИЖНЯЯ 1200 Н неокр.</t>
  </si>
  <si>
    <t>745512.103-03-С</t>
  </si>
  <si>
    <t>ПАНЕЛЬ НИЖНЯЯ 1200 Н СИНЯЯ</t>
  </si>
  <si>
    <t>745512.103-04</t>
  </si>
  <si>
    <t>ПАНЕЛЬ НИЖНЯЯ 1250 Н</t>
  </si>
  <si>
    <t>745512.103-04-Ц</t>
  </si>
  <si>
    <t>ПАНЕЛЬ НИЖНЯЯ 1250 Н Цветная</t>
  </si>
  <si>
    <t>745512.103-04-Ж</t>
  </si>
  <si>
    <t>ПАНЕЛЬ НИЖНЯЯ 1250 Н ЖЕЛТАЯ</t>
  </si>
  <si>
    <t>745512.103-04-З</t>
  </si>
  <si>
    <t>ПАНЕЛЬ НИЖНЯЯ 1250 Н ЗЕЛЕНАЯ</t>
  </si>
  <si>
    <t>745512.103-04-К</t>
  </si>
  <si>
    <t>ПАНЕЛЬ НИЖНЯЯ 1250 Н КРАСНАЯ</t>
  </si>
  <si>
    <t>745512.103-04-Н</t>
  </si>
  <si>
    <t>ПАНЕЛЬ НИЖНЯЯ 1250 Н неокр.</t>
  </si>
  <si>
    <t>745512.103-04-С</t>
  </si>
  <si>
    <t>ПАНЕЛЬ НИЖНЯЯ 1250 Н СИНЯЯ</t>
  </si>
  <si>
    <t>745512.103</t>
  </si>
  <si>
    <t>ПАНЕЛЬ НИЖНЯЯ 600 Н</t>
  </si>
  <si>
    <t>745512.103-Ж</t>
  </si>
  <si>
    <t>ПАНЕЛЬ НИЖНЯЯ 600 Н ЖЕЛТАЯ</t>
  </si>
  <si>
    <t>745512.103-З</t>
  </si>
  <si>
    <t>ПАНЕЛЬ НИЖНЯЯ 600 Н ЗЕЛЕНАЯ</t>
  </si>
  <si>
    <t>745512.103-К</t>
  </si>
  <si>
    <t>ПАНЕЛЬ НИЖНЯЯ 600 Н КРАСНАЯ</t>
  </si>
  <si>
    <t>745512.103-Н</t>
  </si>
  <si>
    <t>ПАНЕЛЬ НИЖНЯЯ 600 Н неокр.</t>
  </si>
  <si>
    <t>745512.103-С</t>
  </si>
  <si>
    <t>ПАНЕЛЬ НИЖНЯЯ 600 Н СИНЯЯ</t>
  </si>
  <si>
    <t>745512.103-Ц</t>
  </si>
  <si>
    <t>ПАНЕЛЬ НИЖНЯЯ 600 Н Цветная</t>
  </si>
  <si>
    <t>745512.103-01</t>
  </si>
  <si>
    <t>ПАНЕЛЬ НИЖНЯЯ 800 Н</t>
  </si>
  <si>
    <t>745512.103-01-Ж</t>
  </si>
  <si>
    <t>ПАНЕЛЬ НИЖНЯЯ 800 Н ЖЕЛТАЯ</t>
  </si>
  <si>
    <t>745512.103-01-З</t>
  </si>
  <si>
    <t>ПАНЕЛЬ НИЖНЯЯ 800 Н ЗЕЛЕНАЯ</t>
  </si>
  <si>
    <t>745512.103-01-К</t>
  </si>
  <si>
    <t>ПАНЕЛЬ НИЖНЯЯ 800 Н КРАСНАЯ</t>
  </si>
  <si>
    <t>745512.103-01-Н</t>
  </si>
  <si>
    <t>ПАНЕЛЬ НИЖНЯЯ 800 Н неокр.</t>
  </si>
  <si>
    <t>745512.103-01-С</t>
  </si>
  <si>
    <t>ПАНЕЛЬ НИЖНЯЯ 800 Н СИНЯЯ</t>
  </si>
  <si>
    <t>745512.103-01-Ц</t>
  </si>
  <si>
    <t>ПАНЕЛЬ НИЖНЯЯ 800 Н Цветная</t>
  </si>
  <si>
    <t>745512.104</t>
  </si>
  <si>
    <t>ПАНЕЛЬ НИЖНЯЯ УВ 300 Н</t>
  </si>
  <si>
    <t>745512.104-Ж</t>
  </si>
  <si>
    <t>ПАНЕЛЬ НИЖНЯЯ УВ 300 Н ЖЕЛТАЯ</t>
  </si>
  <si>
    <t>745512.104-З</t>
  </si>
  <si>
    <t>ПАНЕЛЬ НИЖНЯЯ УВ 300 Н ЗЕЛЕНАЯ</t>
  </si>
  <si>
    <t>745512.104-К</t>
  </si>
  <si>
    <t>ПАНЕЛЬ НИЖНЯЯ УВ 300 Н КРАСНАЯ</t>
  </si>
  <si>
    <t>745512.104-Н</t>
  </si>
  <si>
    <t>ПАНЕЛЬ НИЖНЯЯ УВ 300 Н неокр.</t>
  </si>
  <si>
    <t>745512.104-С</t>
  </si>
  <si>
    <t>ПАНЕЛЬ НИЖНЯЯ УВ 300 Н СИНЯЯ</t>
  </si>
  <si>
    <t>745512.104-Ц</t>
  </si>
  <si>
    <t>ПАНЕЛЬ НИЖНЯЯ УВ 300 Н Цветная</t>
  </si>
  <si>
    <t>745512.104-01</t>
  </si>
  <si>
    <t>ПАНЕЛЬ НИЖНЯЯ УВ 400 Н</t>
  </si>
  <si>
    <t>745512.104-01-Ж</t>
  </si>
  <si>
    <t>ПАНЕЛЬ НИЖНЯЯ УВ 400 Н ЖЕЛТАЯ</t>
  </si>
  <si>
    <t>745512.104-01-З</t>
  </si>
  <si>
    <t>ПАНЕЛЬ НИЖНЯЯ УВ 400 Н ЗЕЛЕНАЯ</t>
  </si>
  <si>
    <t>745512.104-01-К</t>
  </si>
  <si>
    <t>ПАНЕЛЬ НИЖНЯЯ УВ 400 Н КРАСНАЯ</t>
  </si>
  <si>
    <t>745512.104-01-Н</t>
  </si>
  <si>
    <t>ПАНЕЛЬ НИЖНЯЯ УВ 400 Н неокр.</t>
  </si>
  <si>
    <t>745512.104-01-С</t>
  </si>
  <si>
    <t>ПАНЕЛЬ НИЖНЯЯ УВ 400 Н СИНЯЯ</t>
  </si>
  <si>
    <t>745512.104-01-Ц</t>
  </si>
  <si>
    <t>ПАНЕЛЬ НИЖНЯЯ УВ 400 Н Цветная</t>
  </si>
  <si>
    <t>745512.104-02</t>
  </si>
  <si>
    <t>ПАНЕЛЬ НИЖНЯЯ УВ 500 Н</t>
  </si>
  <si>
    <t>745512.104-02-Ц</t>
  </si>
  <si>
    <t>ПАНЕЛЬ НИЖНЯЯ УВ 500 Н Цветная</t>
  </si>
  <si>
    <t>745512.104-02-Ж</t>
  </si>
  <si>
    <t>ПАНЕЛЬ НИЖНЯЯ УВ 500 Н ЖЕЛТАЯ</t>
  </si>
  <si>
    <t>745512.104-02-З</t>
  </si>
  <si>
    <t>ПАНЕЛЬ НИЖНЯЯ УВ 500 Н ЗЕЛЕНАЯ</t>
  </si>
  <si>
    <t>745512.104-02-К</t>
  </si>
  <si>
    <t>ПАНЕЛЬ НИЖНЯЯ УВ 500 Н КРАСНАЯ</t>
  </si>
  <si>
    <t>745512.104-02-Н</t>
  </si>
  <si>
    <t>ПАНЕЛЬ НИЖНЯЯ УВ 500 Н неокр.</t>
  </si>
  <si>
    <t>745512.104-02-С</t>
  </si>
  <si>
    <t>ПАНЕЛЬ НИЖНЯЯ УВ 500 Н СИНЯЯ</t>
  </si>
  <si>
    <t>745512.104-03</t>
  </si>
  <si>
    <t>ПАНЕЛЬ НИЖНЯЯ УВ 600 Н</t>
  </si>
  <si>
    <t>745512.104-03-Ж</t>
  </si>
  <si>
    <t>ПАНЕЛЬ НИЖНЯЯ УВ 600 Н ЖЕЛТАЯ</t>
  </si>
  <si>
    <t>745512.104-03-З</t>
  </si>
  <si>
    <t>ПАНЕЛЬ НИЖНЯЯ УВ 600 Н ЗЕЛЕНАЯ</t>
  </si>
  <si>
    <t>745512.104-03-К</t>
  </si>
  <si>
    <t>ПАНЕЛЬ НИЖНЯЯ УВ 600 Н КРАСНАЯ</t>
  </si>
  <si>
    <t>745512.104-03-Н</t>
  </si>
  <si>
    <t>ПАНЕЛЬ НИЖНЯЯ УВ 600 Н неокр.</t>
  </si>
  <si>
    <t>745512.104-03-С</t>
  </si>
  <si>
    <t>ПАНЕЛЬ НИЖНЯЯ УВ 600 Н СИНЯЯ</t>
  </si>
  <si>
    <t>745512.104-03-Ц</t>
  </si>
  <si>
    <t>ПАНЕЛЬ НИЖНЯЯ УВ 600 Н Цветная</t>
  </si>
  <si>
    <t>745512.105</t>
  </si>
  <si>
    <t>ПАНЕЛЬ НИЖНЯЯ УН 300 Н</t>
  </si>
  <si>
    <t>745512.105-Ж</t>
  </si>
  <si>
    <t>ПАНЕЛЬ НИЖНЯЯ УН 300 Н ЖЕЛТАЯ</t>
  </si>
  <si>
    <t>745512.105-З</t>
  </si>
  <si>
    <t>ПАНЕЛЬ НИЖНЯЯ УН 300 Н ЗЕЛЕНАЯ</t>
  </si>
  <si>
    <t>745512.105-К</t>
  </si>
  <si>
    <t>ПАНЕЛЬ НИЖНЯЯ УН 300 Н КРАСНАЯ</t>
  </si>
  <si>
    <t>745512.105-Н</t>
  </si>
  <si>
    <t>ПАНЕЛЬ НИЖНЯЯ УН 300 Н неокр.</t>
  </si>
  <si>
    <t>745512.105-С</t>
  </si>
  <si>
    <t>ПАНЕЛЬ НИЖНЯЯ УН 300 Н СИНЯЯ</t>
  </si>
  <si>
    <t>745512.105-Ц</t>
  </si>
  <si>
    <t>ПАНЕЛЬ НИЖНЯЯ УН 300 Н Цветная</t>
  </si>
  <si>
    <t>745512.105-01</t>
  </si>
  <si>
    <t>ПАНЕЛЬ НИЖНЯЯ УН 400 Н</t>
  </si>
  <si>
    <t>745512.105-01-Ж</t>
  </si>
  <si>
    <t>ПАНЕЛЬ НИЖНЯЯ УН 400 Н ЖЕЛТАЯ</t>
  </si>
  <si>
    <t>745512.105-01-З</t>
  </si>
  <si>
    <t>ПАНЕЛЬ НИЖНЯЯ УН 400 Н ЗЕЛЕНАЯ</t>
  </si>
  <si>
    <t>745512.105-01-К</t>
  </si>
  <si>
    <t>ПАНЕЛЬ НИЖНЯЯ УН 400 Н КРАСНАЯ</t>
  </si>
  <si>
    <t>745512.105-01-Н</t>
  </si>
  <si>
    <t>ПАНЕЛЬ НИЖНЯЯ УН 400 Н неокр.</t>
  </si>
  <si>
    <t>745512.105-01-С</t>
  </si>
  <si>
    <t>ПАНЕЛЬ НИЖНЯЯ УН 400 Н СИНЯЯ</t>
  </si>
  <si>
    <t>745512.105-01-Ц</t>
  </si>
  <si>
    <t>ПАНЕЛЬ НИЖНЯЯ УН 400 Н Цветная</t>
  </si>
  <si>
    <t>745512.105-02</t>
  </si>
  <si>
    <t>ПАНЕЛЬ НИЖНЯЯ УН 500 Н</t>
  </si>
  <si>
    <t>745512.105-02-Ж</t>
  </si>
  <si>
    <t>ПАНЕЛЬ НИЖНЯЯ УН 500 Н ЖЕЛТАЯ</t>
  </si>
  <si>
    <t>745512.105-02-З</t>
  </si>
  <si>
    <t>ПАНЕЛЬ НИЖНЯЯ УН 500 Н ЗЕЛЕНАЯ</t>
  </si>
  <si>
    <t>745512.105-02-К</t>
  </si>
  <si>
    <t>ПАНЕЛЬ НИЖНЯЯ УН 500 Н КРАСНАЯ</t>
  </si>
  <si>
    <t>745512.105-02-Н</t>
  </si>
  <si>
    <t>ПАНЕЛЬ НИЖНЯЯ УН 500 Н неокр.</t>
  </si>
  <si>
    <t>745512.105-02-С</t>
  </si>
  <si>
    <t>ПАНЕЛЬ НИЖНЯЯ УН 500 Н СИНЯЯ</t>
  </si>
  <si>
    <t>745512.105-02-Ц</t>
  </si>
  <si>
    <t>ПАНЕЛЬ НИЖНЯЯ УН 500 Н Цветная</t>
  </si>
  <si>
    <t>745512.105-03</t>
  </si>
  <si>
    <t>ПАНЕЛЬ НИЖНЯЯ УН 600 Н</t>
  </si>
  <si>
    <t>745512.105-03-Ж</t>
  </si>
  <si>
    <t>ПАНЕЛЬ НИЖНЯЯ УН 600 Н ЖЕЛТАЯ</t>
  </si>
  <si>
    <t>745512.105-03-З</t>
  </si>
  <si>
    <t>ПАНЕЛЬ НИЖНЯЯ УН 600 Н ЗЕЛЕНАЯ</t>
  </si>
  <si>
    <t>745512.105-03-К</t>
  </si>
  <si>
    <t>ПАНЕЛЬ НИЖНЯЯ УН 600 Н КРАСНАЯ</t>
  </si>
  <si>
    <t>745512.105-03-Н</t>
  </si>
  <si>
    <t>ПАНЕЛЬ НИЖНЯЯ УН 600 Н неокр.</t>
  </si>
  <si>
    <t>745512.105-03-С</t>
  </si>
  <si>
    <t>ПАНЕЛЬ НИЖНЯЯ УН 600 Н СИНЯЯ</t>
  </si>
  <si>
    <t>745512.105-03-Ц</t>
  </si>
  <si>
    <t>ПАНЕЛЬ НИЖНЯЯ УН 600 Н Цветная</t>
  </si>
  <si>
    <t>ПАНЕЛЬ ДЛЯ ЭЛЕКТРОРОЗЕТОК</t>
  </si>
  <si>
    <t>301413.001</t>
  </si>
  <si>
    <t>ПАНЕЛЬ ДЛЯ РОЗЕТОК 600</t>
  </si>
  <si>
    <t>301413.001-01</t>
  </si>
  <si>
    <t>ПАНЕЛЬ ДЛЯ РОЗЕТОК 1000</t>
  </si>
  <si>
    <t>301413.001-02</t>
  </si>
  <si>
    <t>ПАНЕЛЬ ДЛЯ РОЗЕТОК 1200</t>
  </si>
  <si>
    <t>301413.001-03</t>
  </si>
  <si>
    <t>ПАНЕЛЬ ДЛЯ РОЗЕТОК 1250</t>
  </si>
  <si>
    <t>ЗАГЛУШКА (ОСТРОВНОГО СТЕЛЛАЖА)</t>
  </si>
  <si>
    <t>745535.005-03</t>
  </si>
  <si>
    <t>ЗАГЛУШКА 1000</t>
  </si>
  <si>
    <t>745535.005-03-Н</t>
  </si>
  <si>
    <t>ЗАГЛУШКА 1000 НЕОКР.</t>
  </si>
  <si>
    <t>745535.005-03-Ц</t>
  </si>
  <si>
    <t>ЗАГЛУШКА 1000 Цветная</t>
  </si>
  <si>
    <t>745535.005-05</t>
  </si>
  <si>
    <t>ЗАГЛУШКА 1200</t>
  </si>
  <si>
    <t>745535.005-05-Н</t>
  </si>
  <si>
    <t>ЗАГЛУШКА 1200 НЕОКР.</t>
  </si>
  <si>
    <t>745535.005-05-Ц</t>
  </si>
  <si>
    <t>ЗАГЛУШКА 1200 Цветная</t>
  </si>
  <si>
    <t>745535.005-06</t>
  </si>
  <si>
    <t>ЗАГЛУШКА 1250</t>
  </si>
  <si>
    <t>745535.005-06-Н</t>
  </si>
  <si>
    <t>ЗАГЛУШКА 1250 НЕОКР.</t>
  </si>
  <si>
    <t>745535.005-06-Ц</t>
  </si>
  <si>
    <t>ЗАГЛУШКА 1250 Цветная</t>
  </si>
  <si>
    <t>745535.005-07</t>
  </si>
  <si>
    <t>ЗАГЛУШКА 1325</t>
  </si>
  <si>
    <t>745535.005-08</t>
  </si>
  <si>
    <t>ЗАГЛУШКА 800</t>
  </si>
  <si>
    <t>745535.005-08ц</t>
  </si>
  <si>
    <t>ЗАГЛУШКА 800цветная</t>
  </si>
  <si>
    <t>745535.005-04</t>
  </si>
  <si>
    <t>ЗАГЛУШКА 600</t>
  </si>
  <si>
    <t>745535.005-04-Н</t>
  </si>
  <si>
    <t>ЗАГЛУШКА 600 НЕОКР.</t>
  </si>
  <si>
    <t>745535.005-04-Ц</t>
  </si>
  <si>
    <t>ЗАГЛУШКА 600 Цветная</t>
  </si>
  <si>
    <t>ПОЛКА НАВЕСНАЯ (БЕЗ КРОНШТЕЙНОВ)</t>
  </si>
  <si>
    <t>745515.156</t>
  </si>
  <si>
    <t>Полка 150х600 New</t>
  </si>
  <si>
    <t>745515.156-01</t>
  </si>
  <si>
    <t>Полка 200х600 New</t>
  </si>
  <si>
    <t>304121.124</t>
  </si>
  <si>
    <t>Полка 300х600 New</t>
  </si>
  <si>
    <t>304121.124-Н</t>
  </si>
  <si>
    <t>Полка 300х600 New НЕОКР.</t>
  </si>
  <si>
    <t xml:space="preserve">304121.124-01 </t>
  </si>
  <si>
    <t>Полка 400х600  New</t>
  </si>
  <si>
    <t>304121.124-01 -Н</t>
  </si>
  <si>
    <t>Полка 400х600  New НЕОКР.</t>
  </si>
  <si>
    <t xml:space="preserve">304121.124-02 </t>
  </si>
  <si>
    <t>Полка 500х600  New</t>
  </si>
  <si>
    <t>304121.124-03</t>
  </si>
  <si>
    <t>Полка 600х600  New</t>
  </si>
  <si>
    <t>745515.156-06</t>
  </si>
  <si>
    <t>Полка 150х800 New</t>
  </si>
  <si>
    <t>745515.156-07</t>
  </si>
  <si>
    <t>Полка 200х800 New</t>
  </si>
  <si>
    <t>304121.124-04</t>
  </si>
  <si>
    <t>Полка 300х800  New</t>
  </si>
  <si>
    <t>304121.124-26</t>
  </si>
  <si>
    <t>Полка 300х800  New (усиленная)</t>
  </si>
  <si>
    <t xml:space="preserve">304121.124-05 </t>
  </si>
  <si>
    <t>Полка 400х800  New</t>
  </si>
  <si>
    <t>304121.124-27</t>
  </si>
  <si>
    <t>Полка 400х800  New (усиленная)</t>
  </si>
  <si>
    <t>304121.124-06</t>
  </si>
  <si>
    <t>Полка 500х800  New</t>
  </si>
  <si>
    <t>304121.124-28</t>
  </si>
  <si>
    <t>Полка 500х800  New (усиленная)</t>
  </si>
  <si>
    <t xml:space="preserve">304121.124-07 </t>
  </si>
  <si>
    <t>Полка 600х800  New</t>
  </si>
  <si>
    <t>304121.124-29</t>
  </si>
  <si>
    <t>Полка 600х800  New (усиленная)</t>
  </si>
  <si>
    <t>745515.156-12</t>
  </si>
  <si>
    <t>Полка 150х1000 New</t>
  </si>
  <si>
    <t>745515.156-13</t>
  </si>
  <si>
    <t>Полка 200х1000 New</t>
  </si>
  <si>
    <t>304121.124-08</t>
  </si>
  <si>
    <t>Полка 300х1000  New</t>
  </si>
  <si>
    <t>304121.124-30</t>
  </si>
  <si>
    <t>Полка 300х1000  New (усиленная)</t>
  </si>
  <si>
    <t>304121.124-09</t>
  </si>
  <si>
    <t>Полка 400х1000  New</t>
  </si>
  <si>
    <t>304121.124-31</t>
  </si>
  <si>
    <t>Полка 400х1000  New (усиленная)</t>
  </si>
  <si>
    <t xml:space="preserve">304121.124-10 </t>
  </si>
  <si>
    <t>Полка 500х1000  New</t>
  </si>
  <si>
    <t>304121.124-32</t>
  </si>
  <si>
    <t>Полка 500х1000  New (усиленная)</t>
  </si>
  <si>
    <t>304121.124-11</t>
  </si>
  <si>
    <t>Полка 600х1000  New</t>
  </si>
  <si>
    <t>304121.124-33</t>
  </si>
  <si>
    <t>Полка 600х1000  New (усиленная)</t>
  </si>
  <si>
    <t>745515.156-18</t>
  </si>
  <si>
    <t>Полка 150х1200 New</t>
  </si>
  <si>
    <t>745515.156-19</t>
  </si>
  <si>
    <t>Полка 200х1200 New</t>
  </si>
  <si>
    <t xml:space="preserve">304121.124-12 </t>
  </si>
  <si>
    <t>Полка 300х1200  New</t>
  </si>
  <si>
    <t>304121.124-34</t>
  </si>
  <si>
    <t>Полка 300х1200  New (усиленная)</t>
  </si>
  <si>
    <t xml:space="preserve">304121.124-13 </t>
  </si>
  <si>
    <t>Полка 400х1200  New</t>
  </si>
  <si>
    <t>304121.124-35</t>
  </si>
  <si>
    <t>Полка 400х1200  New (усиленная)</t>
  </si>
  <si>
    <t>304121.124-14</t>
  </si>
  <si>
    <t>Полка 500х1200  New</t>
  </si>
  <si>
    <t>.304121.124-36</t>
  </si>
  <si>
    <t>Полка 500х1200  New (усиленная)</t>
  </si>
  <si>
    <t>304121.124-15</t>
  </si>
  <si>
    <t>Полка 600х1200  New</t>
  </si>
  <si>
    <t>304121.124-37</t>
  </si>
  <si>
    <t>Полка 600х1200  New (усиленная)</t>
  </si>
  <si>
    <t>745515.156-24</t>
  </si>
  <si>
    <t>Полка 150х1250 New</t>
  </si>
  <si>
    <t>745515.156-25</t>
  </si>
  <si>
    <t>Полка 200х1250 New</t>
  </si>
  <si>
    <t xml:space="preserve">304121.124-16 </t>
  </si>
  <si>
    <t>Полка 300х1250  New</t>
  </si>
  <si>
    <t>304121.124-38</t>
  </si>
  <si>
    <t>Полка 300х1250  New (усиленная)</t>
  </si>
  <si>
    <t>304121.124-17</t>
  </si>
  <si>
    <t>Полка 400х1250  New</t>
  </si>
  <si>
    <t>304121.124-39</t>
  </si>
  <si>
    <t>Полка 400х1250  New (усиленная)</t>
  </si>
  <si>
    <t>304121.124-18</t>
  </si>
  <si>
    <t>Полка 500х1250  New</t>
  </si>
  <si>
    <t>304121.124-40</t>
  </si>
  <si>
    <t>Полка 500х1250  New (усиленная)</t>
  </si>
  <si>
    <t xml:space="preserve">304121.124-19 </t>
  </si>
  <si>
    <t>Полка 600х1250  New</t>
  </si>
  <si>
    <t>304121.124-41</t>
  </si>
  <si>
    <t>Полка 600х1250  New (усиленная)</t>
  </si>
  <si>
    <t>304121.124-20</t>
  </si>
  <si>
    <t>Полка 300х1325  New</t>
  </si>
  <si>
    <t>304121.124-42</t>
  </si>
  <si>
    <t>Полка 300х1325  New (усиленная)</t>
  </si>
  <si>
    <t xml:space="preserve">304121.124-21 </t>
  </si>
  <si>
    <t>Полка 400х1325  New</t>
  </si>
  <si>
    <t>304121.124-43</t>
  </si>
  <si>
    <t>Полка 400х1325  New (усиленная)</t>
  </si>
  <si>
    <t xml:space="preserve">304121.124-22 </t>
  </si>
  <si>
    <t>Полка 500х1325  New</t>
  </si>
  <si>
    <t>304121.124-44</t>
  </si>
  <si>
    <t>Полка 500х1325  New (усиленная)</t>
  </si>
  <si>
    <t xml:space="preserve">304121.124-23 </t>
  </si>
  <si>
    <t>Полка 600х1325  New</t>
  </si>
  <si>
    <t>304121.124-45</t>
  </si>
  <si>
    <t>Полка 600х1325  New (усиленная)</t>
  </si>
  <si>
    <t>304121.124-24</t>
  </si>
  <si>
    <t>Полка 300х650  New</t>
  </si>
  <si>
    <t>304121.124-25</t>
  </si>
  <si>
    <t>Полка 400х650  New</t>
  </si>
  <si>
    <t>745515.156 Ц</t>
  </si>
  <si>
    <t>Полка 150х600 New Ц</t>
  </si>
  <si>
    <t>745515.156-01 Ц</t>
  </si>
  <si>
    <t>Полка 200х600 New Ц</t>
  </si>
  <si>
    <t>304121.124 Ц</t>
  </si>
  <si>
    <t>Полка 300х600 New Ц</t>
  </si>
  <si>
    <t>304121.124-01 Ц</t>
  </si>
  <si>
    <t>Полка 400х600  New Ц</t>
  </si>
  <si>
    <t>304121.124-02 Ц</t>
  </si>
  <si>
    <t>Полка 500х600  New Ц</t>
  </si>
  <si>
    <t>304121.124-02 Н</t>
  </si>
  <si>
    <t>Полка 500х600 New неокр.</t>
  </si>
  <si>
    <t>304121.124-03Ц</t>
  </si>
  <si>
    <t>Полка 600х600  New Ц</t>
  </si>
  <si>
    <t>745515.156-06 Ц</t>
  </si>
  <si>
    <t>Полка 150х800 New Ц</t>
  </si>
  <si>
    <t>745515.156-07 Ц</t>
  </si>
  <si>
    <t>Полка 200х800 New Ц</t>
  </si>
  <si>
    <t>304121.124-04Ц</t>
  </si>
  <si>
    <t>Полка 300х800  New Ц</t>
  </si>
  <si>
    <t>304121.124-26-Ц</t>
  </si>
  <si>
    <t>Полка 300х800 New (усиленная) Ц</t>
  </si>
  <si>
    <t>304121.124-05 Ц</t>
  </si>
  <si>
    <t>Полка 400х800  New Ц</t>
  </si>
  <si>
    <t>304121.124-27 Ц</t>
  </si>
  <si>
    <t>Полка 400х800 New (усиленная) Ц</t>
  </si>
  <si>
    <t>304121.124-06Ц</t>
  </si>
  <si>
    <t>Полка 500х800  New Ц</t>
  </si>
  <si>
    <t>304121.124-28 Ц</t>
  </si>
  <si>
    <t>Полка 500х800 New (усиленная) Ц</t>
  </si>
  <si>
    <t>304121.124-07 Ц</t>
  </si>
  <si>
    <t>Полка 600х800  New Ц</t>
  </si>
  <si>
    <t>304121.124-29 Ц</t>
  </si>
  <si>
    <t>Полка 600х800 New (усиленная) Ц</t>
  </si>
  <si>
    <t>745515.156-12 Ц</t>
  </si>
  <si>
    <t>Полка 150х1000 New Ц</t>
  </si>
  <si>
    <t>745515.156-13 Ц</t>
  </si>
  <si>
    <t>Полка 200х1000 New Ц</t>
  </si>
  <si>
    <t>304121.124-08Ц</t>
  </si>
  <si>
    <t>Полка 300х1000  New Ц</t>
  </si>
  <si>
    <t>304121.124-08 Н</t>
  </si>
  <si>
    <t>Полка 300х1000 New неокр.</t>
  </si>
  <si>
    <t>304121.124-30 Ц</t>
  </si>
  <si>
    <t>Полка 300х1000 New (усиленная) Ц</t>
  </si>
  <si>
    <t>304121.124-09Ц</t>
  </si>
  <si>
    <t>Полка 400х1000  New Ц</t>
  </si>
  <si>
    <t>304121.124-09 Н</t>
  </si>
  <si>
    <t>Полка 400х1000 New неокр.</t>
  </si>
  <si>
    <t>304121.124-31 Ц</t>
  </si>
  <si>
    <t>Полка 400х1000 New (усиленная) Ц</t>
  </si>
  <si>
    <t>304121.124-10 Ц</t>
  </si>
  <si>
    <t>Полка 500х1000  New Ц</t>
  </si>
  <si>
    <t>304121.124-10 Н</t>
  </si>
  <si>
    <t>Полка 500х1000 New неокр.</t>
  </si>
  <si>
    <t>304121.124-32 Ц</t>
  </si>
  <si>
    <t>Полка 500х1000 New (усиленная) Ц</t>
  </si>
  <si>
    <t>304121.124-11Ц</t>
  </si>
  <si>
    <t>Полка 600х1000  New Ц</t>
  </si>
  <si>
    <t>304121.124-33 Ц</t>
  </si>
  <si>
    <t>Полка 600х1000 New (усиленная) Ц</t>
  </si>
  <si>
    <t>745515.156-18 Ц</t>
  </si>
  <si>
    <t>Полка 150х1200 New Ц</t>
  </si>
  <si>
    <t>745515.156-19 Ц</t>
  </si>
  <si>
    <t>Полка 200х1200 New Ц</t>
  </si>
  <si>
    <t>304121.124-12 Ц</t>
  </si>
  <si>
    <t>Полка 300х1200  New Ц</t>
  </si>
  <si>
    <t>304121.124-34 Ц</t>
  </si>
  <si>
    <t>Полка 300х1200 New (усиленная) Ц</t>
  </si>
  <si>
    <t>304121.124-13 Ц</t>
  </si>
  <si>
    <t>Полка 400х1200  New Ц</t>
  </si>
  <si>
    <t>304121.124-35 Ц</t>
  </si>
  <si>
    <t>Полка 400х1200 New (усиленная) Ц</t>
  </si>
  <si>
    <t>304121.124-14Ц</t>
  </si>
  <si>
    <t>Полка 500х1200  New Ц</t>
  </si>
  <si>
    <t>304121.124-36 Ц</t>
  </si>
  <si>
    <t>Полка 500х1200 New (усиленная) Ц</t>
  </si>
  <si>
    <t>304121.124-15Ц</t>
  </si>
  <si>
    <t>Полка 600х1200  New Ц</t>
  </si>
  <si>
    <t>304121.124-37 Ц</t>
  </si>
  <si>
    <t>Полка 600х1200 New (усиленная) Ц</t>
  </si>
  <si>
    <t>745515.156-24 Ц</t>
  </si>
  <si>
    <t>Полка 150х1250 New Ц</t>
  </si>
  <si>
    <t>745515.156-25 Ц</t>
  </si>
  <si>
    <t>Полка 200х1250 New Ц</t>
  </si>
  <si>
    <t>304121.124-16 Ц</t>
  </si>
  <si>
    <t>Полка 300х1250  New Ц</t>
  </si>
  <si>
    <t>304121.124-38 Ц</t>
  </si>
  <si>
    <t>Полка 300х1250 New (усиленная) Ц</t>
  </si>
  <si>
    <t>304121.124-17Ц</t>
  </si>
  <si>
    <t>Полка 400х1250  New Ц</t>
  </si>
  <si>
    <t>304121.124-39 Ц</t>
  </si>
  <si>
    <t>Полка 400х1250 New (усиленная) Ц</t>
  </si>
  <si>
    <t>304121.124-18Ц</t>
  </si>
  <si>
    <t>Полка 500х1250  New Ц</t>
  </si>
  <si>
    <t>304121.124-40 Ц</t>
  </si>
  <si>
    <t>Полка 500х1250 New (усиленная) Ц</t>
  </si>
  <si>
    <t>304121.124-19 Ц</t>
  </si>
  <si>
    <t>Полка 600х1250  New Ц</t>
  </si>
  <si>
    <t>304121.124-41 Ц</t>
  </si>
  <si>
    <t>Полка 600х1250 New (усиленная) Ц</t>
  </si>
  <si>
    <t>304121.124-20Ц</t>
  </si>
  <si>
    <t>Полка 300х1325  New Ц</t>
  </si>
  <si>
    <t>304121.124-42 Ц</t>
  </si>
  <si>
    <t>Полка 300х1325 New (усиленная) Ц</t>
  </si>
  <si>
    <t>304121.124-21 Ц</t>
  </si>
  <si>
    <t>Полка 400х1325  New Ц</t>
  </si>
  <si>
    <t>304121.124-43 Ц</t>
  </si>
  <si>
    <t>Полка 400х1325 New (усиленная) Ц</t>
  </si>
  <si>
    <t>304121.124-22 Ц</t>
  </si>
  <si>
    <t>Полка 500х1325  New Ц</t>
  </si>
  <si>
    <t>304121.124-44 Ц</t>
  </si>
  <si>
    <t>Полка 500х1325 New (усиленная) Ц</t>
  </si>
  <si>
    <t>304121.124-23 Ц</t>
  </si>
  <si>
    <t>Полка 600х1325  New Ц</t>
  </si>
  <si>
    <t>304121.124-45 Ц</t>
  </si>
  <si>
    <t>Полка 600х1325 New (усиленная) Ц</t>
  </si>
  <si>
    <t>304121.124-24Ц</t>
  </si>
  <si>
    <t>Полка 300х650  New Ц</t>
  </si>
  <si>
    <t>304121.124-25Ц</t>
  </si>
  <si>
    <t>Полка 400х650  New Ц</t>
  </si>
  <si>
    <t>745515.166-04</t>
  </si>
  <si>
    <t>Полка УВ 150 New</t>
  </si>
  <si>
    <t>745515.166-05</t>
  </si>
  <si>
    <t>Полка УВ 200  New</t>
  </si>
  <si>
    <t xml:space="preserve">745515.166 </t>
  </si>
  <si>
    <t>Полка УВ 300 New</t>
  </si>
  <si>
    <t>745515.166-Н</t>
  </si>
  <si>
    <t>Полка УВ 300 New неокр.</t>
  </si>
  <si>
    <t>745515.166-01</t>
  </si>
  <si>
    <t>Полка УВ 400 New</t>
  </si>
  <si>
    <t>745515.166-01-Н</t>
  </si>
  <si>
    <t>Полка УВ 400 New неокр.</t>
  </si>
  <si>
    <t>304121.130</t>
  </si>
  <si>
    <t xml:space="preserve"> Полка УВ 500 New</t>
  </si>
  <si>
    <t>304121.130-Н</t>
  </si>
  <si>
    <t xml:space="preserve"> Полка УВ 500 New неокр.</t>
  </si>
  <si>
    <t>304121.130-01</t>
  </si>
  <si>
    <t>Полка УВ 600 New</t>
  </si>
  <si>
    <t>304121.130-01-Н</t>
  </si>
  <si>
    <t>Полка УВ 600 New неокр.</t>
  </si>
  <si>
    <t>745515.165-04</t>
  </si>
  <si>
    <t>Полка УН 150 New</t>
  </si>
  <si>
    <t>745515.165-05</t>
  </si>
  <si>
    <t>Полка УН 200  New</t>
  </si>
  <si>
    <t xml:space="preserve">745515.165 </t>
  </si>
  <si>
    <t>Полка УН 300 New</t>
  </si>
  <si>
    <t>745515.165-01</t>
  </si>
  <si>
    <t>Полка УН 400 New</t>
  </si>
  <si>
    <t>304121.127-00</t>
  </si>
  <si>
    <t xml:space="preserve"> Полка УН 500 New</t>
  </si>
  <si>
    <t>304121.127-01</t>
  </si>
  <si>
    <t>Полка УН 600 New</t>
  </si>
  <si>
    <t>745515.166-04 Ц</t>
  </si>
  <si>
    <t>Полка УВ 150 New Ц</t>
  </si>
  <si>
    <t>745515.166-05 Ц</t>
  </si>
  <si>
    <t>Полка УВ 200  New Ц</t>
  </si>
  <si>
    <t>745515.166  Ц</t>
  </si>
  <si>
    <t>Полка УВ 300 New  Ц</t>
  </si>
  <si>
    <t>745515.166-01  Ц</t>
  </si>
  <si>
    <t>Полка УВ 400 New  Ц</t>
  </si>
  <si>
    <t>304121.130-00  Ц</t>
  </si>
  <si>
    <t xml:space="preserve"> Полка УВ 500 New  Ц</t>
  </si>
  <si>
    <t>304121.130-01  Ц</t>
  </si>
  <si>
    <t>Полка УВ 600 New  Ц</t>
  </si>
  <si>
    <t>745515.165-04 Ц</t>
  </si>
  <si>
    <t>Полка УН 150 New Ц</t>
  </si>
  <si>
    <t>745515.165-05 Ц</t>
  </si>
  <si>
    <t>Полка УН 200  New Ц</t>
  </si>
  <si>
    <t>745515.165   Ц</t>
  </si>
  <si>
    <t>Полка УН 300 New  Ц</t>
  </si>
  <si>
    <t>745515.165-01  Ц</t>
  </si>
  <si>
    <t>Полка УН 400 New  Ц</t>
  </si>
  <si>
    <t>304121.127-00  Ц</t>
  </si>
  <si>
    <t xml:space="preserve"> Полка УН 500 New  Ц</t>
  </si>
  <si>
    <t>304121.127-01  Ц</t>
  </si>
  <si>
    <t>Полка УН 600 New  Ц</t>
  </si>
  <si>
    <t>Стеллаж "Купец" кондитерский</t>
  </si>
  <si>
    <t>ПОЛКА КОНДИТЕРСКАЯ (БЕЗ КРОНШТЕЙНОВ)</t>
  </si>
  <si>
    <t>695423.001-05</t>
  </si>
  <si>
    <t>ПОЛКА КОНДИТЕРСКАЯ 300х600</t>
  </si>
  <si>
    <t>695423.001-13</t>
  </si>
  <si>
    <t>ПОЛКА КОНДИТЕРСКАЯ 300х800</t>
  </si>
  <si>
    <t>695.423.001-13-Ц</t>
  </si>
  <si>
    <t>ПОЛКА КОНДИТЕРСКАЯ 300х800 Цветная</t>
  </si>
  <si>
    <t>695423.001-01</t>
  </si>
  <si>
    <t xml:space="preserve">ПОЛКА КОНДИТЕРСКАЯ 300х1000 </t>
  </si>
  <si>
    <t>695423.001-01-Ц</t>
  </si>
  <si>
    <t>ПОЛКА КОНДИТЕРСКАЯ 300х1000 Ц</t>
  </si>
  <si>
    <t>695.423.001-09</t>
  </si>
  <si>
    <t>ПОЛКА КОНДИТЕРСКАЯ 300х1200</t>
  </si>
  <si>
    <t>695423.001-09-Ц</t>
  </si>
  <si>
    <t>ПОЛКА КОНДИТЕРСКАЯ 300х1200 Ц</t>
  </si>
  <si>
    <t>695423.001-04</t>
  </si>
  <si>
    <t>ПОЛКА КОНДИТЕРСКАЯ 400х600</t>
  </si>
  <si>
    <t>695423.001-04-Ц</t>
  </si>
  <si>
    <t>ПОЛКА КОНДИТЕРСКАЯ 400х600 Цветная</t>
  </si>
  <si>
    <t>695423.001-12</t>
  </si>
  <si>
    <t>ПОЛКА КОНДИТЕРСКАЯ 400х800</t>
  </si>
  <si>
    <t>695423.001-12-Ц</t>
  </si>
  <si>
    <t>ПОЛКА КОНДИТЕРСКАЯ 400х800 Цветная</t>
  </si>
  <si>
    <t>695423.001</t>
  </si>
  <si>
    <t>ПОЛКА КОНДИТЕРСКАЯ 400*1000</t>
  </si>
  <si>
    <t>695423.001-Ц</t>
  </si>
  <si>
    <t>ПОЛКА КОНДИТЕРСКАЯ 400*1000 Цветная</t>
  </si>
  <si>
    <t>695423.001-08</t>
  </si>
  <si>
    <t xml:space="preserve">ПОЛКА КОНДИТЕРСКАЯ 400*1200 </t>
  </si>
  <si>
    <t>695423.001-08-Ц</t>
  </si>
  <si>
    <t>ПОЛКА КОНДИТЕРСКАЯ 400*1200 Цветная</t>
  </si>
  <si>
    <t>695423.001-16</t>
  </si>
  <si>
    <t>ПОЛКА КОНДИТЕРСКЯА 400*1250(без стекол)</t>
  </si>
  <si>
    <t>695423.001-14</t>
  </si>
  <si>
    <t>ПОЛКА КОНДИТЕРСКАЯ 500х800</t>
  </si>
  <si>
    <t>695423.001-14-Ц</t>
  </si>
  <si>
    <t>ПОЛКА КОНДИТЕРСКАЯ 500х800 Цветная</t>
  </si>
  <si>
    <t>695423.001-02</t>
  </si>
  <si>
    <t>ПОЛКА КОНДИТЕРСКАЯ 500*1000</t>
  </si>
  <si>
    <t>695423.001-02-Ц</t>
  </si>
  <si>
    <t>ПОЛКА КОНДИТЕРСКАЯ 500*1000 Цветная</t>
  </si>
  <si>
    <t>695423.001-10</t>
  </si>
  <si>
    <t>ПОЛКА КОНДИТЕРСКАЯ 500*1200</t>
  </si>
  <si>
    <t>695423.001-10-Ц</t>
  </si>
  <si>
    <t>ПОЛКА КОНДИТЕРСКАЯ 500*1200 Цветная</t>
  </si>
  <si>
    <t>695423.001-18</t>
  </si>
  <si>
    <t>ПОЛКА КОНДИТЕРСКАЯ 500*1250( без стекол)</t>
  </si>
  <si>
    <t>КОМПЛЕКТ СТЕКОЛ ПОЛКИ КОНДИТЕРСКОЙ ( t стекла 5мм)</t>
  </si>
  <si>
    <t>5.550.018</t>
  </si>
  <si>
    <t>КОМПЛЕКТ СТЕКОЛ 300*600 ПОЛКИ КОНДИТЕРСКОЙ</t>
  </si>
  <si>
    <t>5.550.030</t>
  </si>
  <si>
    <t>КОМПЛЕКТ СТЕКОЛ 300*800 ПОЛКИ КОНДИТЕРСКОЙ</t>
  </si>
  <si>
    <t>5.550.015</t>
  </si>
  <si>
    <t>КОМПЛЕКТ СТЕКОЛ 300*1000 ПОЛКИ КОНДИТЕРСКОЙ</t>
  </si>
  <si>
    <t>5.550.022</t>
  </si>
  <si>
    <t>КОМПЛЕКТ СТЕКОЛ 300*1200 ПОЛКИ КОНДИТЕРСКОЙ</t>
  </si>
  <si>
    <t>5.550.017</t>
  </si>
  <si>
    <t>КОМПЛЕКТ СТЕКОЛ 400*600 ПОЛКИ КОНДИТЕРСКОЙ</t>
  </si>
  <si>
    <t>5.550.029</t>
  </si>
  <si>
    <t>КОМПЛЕКТ СТЕКОЛ 400*800 ПОЛКИ КОНДИТЕРСКОЙ</t>
  </si>
  <si>
    <t>5.550.002</t>
  </si>
  <si>
    <t>КОМПЛЕКТ СТЕКОЛ 400*1000 ПОЛКИ КОНДИТЕРСКОЙ</t>
  </si>
  <si>
    <t>5.550.021</t>
  </si>
  <si>
    <t>КОМПЛЕКТ СТЕКОЛ 400*1200 ПОЛКИ КОНДИТЕРСКОЙ</t>
  </si>
  <si>
    <t>5.550.031</t>
  </si>
  <si>
    <t>КОМПЛЕКТ СТЕКОЛ 500*800 ПОЛКИ КОНДИТЕРСКОЙ</t>
  </si>
  <si>
    <t>5.550.003</t>
  </si>
  <si>
    <t>КОМПЛЕКТ СТЕКОЛ 500*1000 ПОЛКИ КОНДИТЕРСКОЙ</t>
  </si>
  <si>
    <t>5.550.023</t>
  </si>
  <si>
    <t>КОМПЛЕКТ СТЕКОЛ 500*1200 ПОЛКИ КОНДИТЕРСКОЙ</t>
  </si>
  <si>
    <t>5.550.058</t>
  </si>
  <si>
    <t>КОМПЛЕКТ СТЕКОЛ 500*1250 ПОЛКИ КОНДИТЕРСКОЙ</t>
  </si>
  <si>
    <t>КРОНШТЕЙН ПОЛКИ</t>
  </si>
  <si>
    <t>745162.001-13</t>
  </si>
  <si>
    <t>КРОНШТЕЙН 150</t>
  </si>
  <si>
    <t>745162.001-13-Ц</t>
  </si>
  <si>
    <t>КРОНШТЕЙН 150 Цветной</t>
  </si>
  <si>
    <t>745162.001-10</t>
  </si>
  <si>
    <t>КРОНШТЕЙН 200</t>
  </si>
  <si>
    <t>745162.001-10-Ц</t>
  </si>
  <si>
    <t>КРОНШТЕЙН 200 Цветной</t>
  </si>
  <si>
    <t>745162.001-11</t>
  </si>
  <si>
    <t>КРОНШТЕЙН 300</t>
  </si>
  <si>
    <t>745162.001-11-Ц</t>
  </si>
  <si>
    <t>КРОНШТЕЙН 300 Цветной</t>
  </si>
  <si>
    <t>745162.001-12</t>
  </si>
  <si>
    <t>КРОНШТЕЙН 400</t>
  </si>
  <si>
    <t>745162.001-12-Ц</t>
  </si>
  <si>
    <t>КРОНШТЕЙН 400 Цветной</t>
  </si>
  <si>
    <t>745162.001-00</t>
  </si>
  <si>
    <t>КРОНШТЕЙН 500</t>
  </si>
  <si>
    <t>745162.001-00-Ц</t>
  </si>
  <si>
    <t>КРОНШТЕЙН 500 Цветной</t>
  </si>
  <si>
    <t>745162.001-03</t>
  </si>
  <si>
    <t>КРОНШТЕЙН 600</t>
  </si>
  <si>
    <t>745162.001-03-Ц</t>
  </si>
  <si>
    <t>КРОНШТЕЙН 600 Цветной</t>
  </si>
  <si>
    <t>325851.001</t>
  </si>
  <si>
    <t>КРОНШТЕЙН 300 ДЛЯ ХЛЕБНЫХ ПОЛОК</t>
  </si>
  <si>
    <t>325851.001-Ц</t>
  </si>
  <si>
    <t>КРОНШТЕЙН 300 ДЛЯ ХЛЕБНЫХ ПОЛОК Цветной</t>
  </si>
  <si>
    <t>325851.001-01</t>
  </si>
  <si>
    <t>КРОНШТЕЙН 400 ДЛЯ ХЛЕБНЫХ ПОЛОК</t>
  </si>
  <si>
    <t>325851.001-01-Ц</t>
  </si>
  <si>
    <t>КРОНШТЕЙН 400 ДЛЯ ХЛЕБНЫХ ПОЛОК Цветной</t>
  </si>
  <si>
    <t>Стеллаж "Купец" хлебный</t>
  </si>
  <si>
    <t>ПОЛКА ХЛЕБНАЯ ДЕРЕВЯНАЯ (С КРОНШТЕЙНАМИ)</t>
  </si>
  <si>
    <t>324712.001</t>
  </si>
  <si>
    <t>ПОЛКА д1-1 500*500*1000 НАПОЛЬНАЯ</t>
  </si>
  <si>
    <t>324712.001-02</t>
  </si>
  <si>
    <t>ПОЛКА д1-3 500*500*1200 НАПОЛЬНАЯ</t>
  </si>
  <si>
    <t>324712.001-001</t>
  </si>
  <si>
    <t>ПОЛКА д1-2 500*500*580 НАПОЛЬНАЯ</t>
  </si>
  <si>
    <t>324712.002</t>
  </si>
  <si>
    <t>ПОЛКА д2-1 85*300*1000 С КРОНШТЕЙНОМ</t>
  </si>
  <si>
    <t>324712.002-01</t>
  </si>
  <si>
    <t>ПОЛКА д2-2 85*300*580С КРОНШТЕЙНОМ</t>
  </si>
  <si>
    <t>324712.002-02</t>
  </si>
  <si>
    <t>ПОЛКА д2-3 85*300*1200 С КРОНШТЕЙНОМ</t>
  </si>
  <si>
    <t>324712.003</t>
  </si>
  <si>
    <t>ПОЛКА д3-1 300*400*1000 С КРОНШТЕЙНОМ</t>
  </si>
  <si>
    <t>324712.003-01</t>
  </si>
  <si>
    <t>ПОЛКА д3-2300*400*580С КРОНШТЕЙНОМ</t>
  </si>
  <si>
    <t>324712.003-02</t>
  </si>
  <si>
    <t>ПОЛКА д3-3 300*400*1200 С КРОНШТЕЙНОМ</t>
  </si>
  <si>
    <t>Стеллаж "Купец" книжный</t>
  </si>
  <si>
    <t>КРОНШТЕЙН ПОЛКИ КНИЖНОЙ</t>
  </si>
  <si>
    <t>741264.002</t>
  </si>
  <si>
    <t>КРОНШТЕЙН ПОЛКИ КНИЖНОЙ 1</t>
  </si>
  <si>
    <t>741264.002-Ц</t>
  </si>
  <si>
    <t>КРОНШТЕЙН ПОЛКИ КНИЖНОЙ 1 Ц</t>
  </si>
  <si>
    <t>741268.001</t>
  </si>
  <si>
    <t>КРОНШТЕЙН ПОЛКИ КНИЖНОЙ 2</t>
  </si>
  <si>
    <t>741268.001-Ц</t>
  </si>
  <si>
    <t>КРОНШТЕЙТ ПОЛКИ КНИЖНОЙ 2 Ц</t>
  </si>
  <si>
    <t>741268.002</t>
  </si>
  <si>
    <t>КРОНШТЕЙН ПОЛКИ КНИЖНОЙ 3</t>
  </si>
  <si>
    <t>741268.002-Ц</t>
  </si>
  <si>
    <t>КРОНЩТЕЙН ПОЛКИ КНИЖНОЙ 3 Ц</t>
  </si>
  <si>
    <t>ПОЛКА КНИЖНАЯ</t>
  </si>
  <si>
    <t>745533.002</t>
  </si>
  <si>
    <t>ПОЛКА КНИЖНАЯ 600</t>
  </si>
  <si>
    <t>745533.002-Ц</t>
  </si>
  <si>
    <t>ПОЛКА КНИЖНАЯ 600 Ц</t>
  </si>
  <si>
    <t>745533.002-03</t>
  </si>
  <si>
    <t>ПОЛКА КНИЖНАЯ 800</t>
  </si>
  <si>
    <t>745533.002-01</t>
  </si>
  <si>
    <t>ПОЛКА КНИЖНАЯ 1000</t>
  </si>
  <si>
    <t>745533.002-01-Ц</t>
  </si>
  <si>
    <t>ПОЛКА КНИЖНАЯ 1000 Ц</t>
  </si>
  <si>
    <t>745533.002-02</t>
  </si>
  <si>
    <t>ПОЛКА КНИЖНАЯ 1200</t>
  </si>
  <si>
    <t>745533.002-02-Ц</t>
  </si>
  <si>
    <t>ПОЛКА КНИЖНЯЯ 1200 Ц</t>
  </si>
  <si>
    <t>Стеллаж "Купец" со стяжками</t>
  </si>
  <si>
    <t>КОМПЛЕКТ СТЯЖКИ СТЕЛЛАЖА</t>
  </si>
  <si>
    <t>301531.018</t>
  </si>
  <si>
    <t>СТЯЖКА СТЕЛЛАЖА КУПЕЦ 600</t>
  </si>
  <si>
    <t>301531.018-Ц</t>
  </si>
  <si>
    <t>СТЯЖКА СТЕЛЛАЖА 600 Ц</t>
  </si>
  <si>
    <t>301531.018-01</t>
  </si>
  <si>
    <t>СТЯЖКА СТЕЛЛАЖА КУПЕЦ 800</t>
  </si>
  <si>
    <t>301531.018-02</t>
  </si>
  <si>
    <t>СТЯЖКА СТЕЛЛАЖА КУПЕЦ 1000</t>
  </si>
  <si>
    <t>301531.018-02-Ц</t>
  </si>
  <si>
    <t>СТЯЖКА СТЕЛЛАЖА 1000 Ц</t>
  </si>
  <si>
    <t>301531.018-03</t>
  </si>
  <si>
    <t>СТЯЖКА СТЕЛЛАЖА КУПЕЦ 1200</t>
  </si>
  <si>
    <t>301531.018-03-Ц</t>
  </si>
  <si>
    <t>СТЯЖКА СТЕЛЛАЖА 1200 Ц</t>
  </si>
  <si>
    <t>301531.018-04</t>
  </si>
  <si>
    <t>СТЯЖКА СТЕЛЛАЖА КУПЕЦ 1250</t>
  </si>
  <si>
    <t>301531.018-04-Ц</t>
  </si>
  <si>
    <t>СТЯЖКА СТЕЛЛАЖА 1250 Ц</t>
  </si>
  <si>
    <t>301531.018-05</t>
  </si>
  <si>
    <t>СТЯЖКА СТЕЛЛАЖА КУПЕЦ УВ</t>
  </si>
  <si>
    <t>301531.018-05-Ц</t>
  </si>
  <si>
    <t>СТЯЖКА СТЕЛЛАЖА УВ Ц</t>
  </si>
  <si>
    <t>301531.018-06</t>
  </si>
  <si>
    <t>СТЯЖКА СТЕЛЛАЖА КУПЕЦ УН</t>
  </si>
  <si>
    <t>301531.018-06-Ц</t>
  </si>
  <si>
    <t>СТЯЖКА СТЕЛЛАЖА УН Ц</t>
  </si>
  <si>
    <t>301531.018-07</t>
  </si>
  <si>
    <t>СТЯЖКА СТЕЛЛАЖА КУПЕЦ 670</t>
  </si>
  <si>
    <t>Без НДС</t>
  </si>
  <si>
    <t>ОСНОВАНИЕ ФРИЗА (С ОТВЕРСТИЯМИ ПОД СВЕТ)</t>
  </si>
  <si>
    <t>745442.003-03</t>
  </si>
  <si>
    <t>ОСНОВАНИЕ ФРИЗА 1000</t>
  </si>
  <si>
    <t>745442.003-09</t>
  </si>
  <si>
    <t>ОСНОВАНИЕ ФРИЗА 1000 (БЕЗ ОТВЕРСТИЙ ПОД ЛАМПЫ)</t>
  </si>
  <si>
    <t>745442.003-03-Ц</t>
  </si>
  <si>
    <t>ОСНОВАНИЕ ФРИЗА 1000 Цветное</t>
  </si>
  <si>
    <t>745442.003-09-Ц</t>
  </si>
  <si>
    <t>ОСНОВАНИЕ ФРИЗА 1000 (БЕЗ ОТВЕРСТИЙ ПОД ЛАМПЫ) Цветное</t>
  </si>
  <si>
    <t>745442.003-05</t>
  </si>
  <si>
    <t>ОСНОВАНИЕ ФРИЗА 1200</t>
  </si>
  <si>
    <t>745442.003-11</t>
  </si>
  <si>
    <t>ОСНОВАНИЕ ФРИЗА 1200 (БЕЗ ОТВЕРСТИЙ ПОД ЛАМПЫ)</t>
  </si>
  <si>
    <t>745442.003-11-Ц</t>
  </si>
  <si>
    <t>ОСНОВАНИЕ ФРИЗА 1200 (БЕЗ ОТВЕРСТИЙ ПОД ЛАМПЫ) Цветное</t>
  </si>
  <si>
    <t>745442.003-05-Ц</t>
  </si>
  <si>
    <t>ОСНОВАНИЕ ФРИЗА 1200 Цветное</t>
  </si>
  <si>
    <t>745442.003-08</t>
  </si>
  <si>
    <t>ОСНОВАНИЕ ФРИЗА 1250</t>
  </si>
  <si>
    <t>745442.003-08-Ц</t>
  </si>
  <si>
    <t>ОСНОВАНИЕ ФРИЗА 1250 Цветное</t>
  </si>
  <si>
    <t>745442.003-14</t>
  </si>
  <si>
    <t>ОСНОВАНИЕ ФРИЗА 1250 (БЕЗ ОТВЕРСТИЙ ПОД ЛАМПЫ)</t>
  </si>
  <si>
    <t>745442.003-14-Ц</t>
  </si>
  <si>
    <t>ОСНОВАНИЕ ФРИЗА 1250 (БЕЗ ОТВЕРСТИЙ ПОД ЛАМПЫ) Цветное</t>
  </si>
  <si>
    <t>745442.003-07</t>
  </si>
  <si>
    <t>ОСНОВАНИЕ ФРИЗА 1325</t>
  </si>
  <si>
    <t>745442.003-04</t>
  </si>
  <si>
    <t>ОСНОВАНИЕ ФРИЗА 600</t>
  </si>
  <si>
    <t>745442.003-10</t>
  </si>
  <si>
    <t>ОСНОВАНИЕ ФРИЗА 600 (БЕЗ ОТВЕРСТИЙ ПОД ЛАМПЫ)</t>
  </si>
  <si>
    <t>745442.003-04-Ц</t>
  </si>
  <si>
    <t>ОСНОВАНИЕ ФРИЗА 600 Цветное</t>
  </si>
  <si>
    <t>745442.003-06</t>
  </si>
  <si>
    <t>ОСНОВАНИЕ ФРИЗА 800</t>
  </si>
  <si>
    <t>745442.003-06-Ц</t>
  </si>
  <si>
    <t>ОСНОВАНИЕ ФРИЗА 800 Цветное</t>
  </si>
  <si>
    <t>745442.003-12</t>
  </si>
  <si>
    <t>ОСНОВАНИЕ ФРИЗА 800 (без отверстий)</t>
  </si>
  <si>
    <t>745442.004-01</t>
  </si>
  <si>
    <t>ОСНОВАНИЕ ФРИЗА УВ</t>
  </si>
  <si>
    <t>745442.004-02</t>
  </si>
  <si>
    <t>ОСНОВАНИЕ ФРИЗА УВ (БЕЗ ОТВЕРСТИЙ ПОД ЛАМПЫ)</t>
  </si>
  <si>
    <t>745442.004-02ц</t>
  </si>
  <si>
    <t>ОСНОВАНИЕ ФРИЗА УВ (БЕЗ ОТВЕРСТИЙ ПОД ЛАМПЫ)цветное</t>
  </si>
  <si>
    <t>745442.004-01-Ц</t>
  </si>
  <si>
    <t>ОСНОВАНИЕ ФРИЗА УВ Цветное</t>
  </si>
  <si>
    <t>745442.005-01</t>
  </si>
  <si>
    <t>ОСНОВАНИЕ ФРИЗА УН</t>
  </si>
  <si>
    <t>745442.005-02</t>
  </si>
  <si>
    <t>ОСНОВАНИЕ ФРИЗА УН (БЕЗ ОТВЕРСТИЙ ПОД ЛАМПЫ)</t>
  </si>
  <si>
    <t>745442.005-01-Ц</t>
  </si>
  <si>
    <t>ОСНОВАНИЕ ФРИЗА УН Цветное</t>
  </si>
  <si>
    <t>ПАНЕЛЬ ФРИЗА</t>
  </si>
  <si>
    <t>745512.002-03</t>
  </si>
  <si>
    <t>ПАНЕЛЬ ФРИЗА 1000</t>
  </si>
  <si>
    <t>745512.002-03-Ж</t>
  </si>
  <si>
    <t>ПАНЕЛЬ ФРИЗА 1000 ЖЕЛТАЯ</t>
  </si>
  <si>
    <t>745512.002-03-З</t>
  </si>
  <si>
    <t>ПАНЕЛЬ ФРИЗА 1000 ЗЕЛЕНАЯ</t>
  </si>
  <si>
    <t>745512.002-03-К</t>
  </si>
  <si>
    <t>ПАНЕЛЬ ФРИЗА 1000 КРАСНАЯ</t>
  </si>
  <si>
    <t>745512.002-03-Н</t>
  </si>
  <si>
    <t>ПАНЕЛЬ ФРИЗА 1000 НЕОКР</t>
  </si>
  <si>
    <t>745512.002-03-С</t>
  </si>
  <si>
    <t>ПАНЕЛЬ ФРИЗА 1000 СИНЯЯ</t>
  </si>
  <si>
    <t>745512.002-03-Ц</t>
  </si>
  <si>
    <t>ПАНЕЛЬ ФРИЗА 1000 Цветная</t>
  </si>
  <si>
    <t>745512.002-04</t>
  </si>
  <si>
    <t>ПАНЕЛЬ ФРИЗА 1200</t>
  </si>
  <si>
    <t>745512.002-04-Ж</t>
  </si>
  <si>
    <t>ПАНЕЛЬ ФРИЗА 1200 ЖЕЛТАЯ</t>
  </si>
  <si>
    <t>745512.002-04-З</t>
  </si>
  <si>
    <t>ПАНЕЛЬ ФРИЗА 1200 ЗЕЛЕНАЯ</t>
  </si>
  <si>
    <t>745512.002-04-К</t>
  </si>
  <si>
    <t>ПАНЕЛЬ ФРИЗА 1200 КРАСНАЯ</t>
  </si>
  <si>
    <t>745512.002-04-Н</t>
  </si>
  <si>
    <t>ПАНЕЛЬ ФРИЗА 1200 НЕОКР</t>
  </si>
  <si>
    <t>745512.002-04-С</t>
  </si>
  <si>
    <t>ПАНЕЛЬ ФРИЗА 1200 СИНЯЯ</t>
  </si>
  <si>
    <t>745512.002-04-Ц</t>
  </si>
  <si>
    <t>ПАНЕЛЬ ФРИЗА 1200 Цветная</t>
  </si>
  <si>
    <t>745512.002-08</t>
  </si>
  <si>
    <t>ПАНЕЛЬ ФРИЗА 1250</t>
  </si>
  <si>
    <t>745512.002-08-Ж</t>
  </si>
  <si>
    <t>ПАНЕЛЬ ФРИЗА 1250 ЖЕЛТАЯ</t>
  </si>
  <si>
    <t>745512.002-08-З</t>
  </si>
  <si>
    <t>ПАНЕЛЬ ФРИЗА 1250 ЗЕЛЕНАЯ</t>
  </si>
  <si>
    <t>745512.002-08-К</t>
  </si>
  <si>
    <t>ПАНЕЛЬ ФРИЗА 1250 КРАСНАЯ</t>
  </si>
  <si>
    <t>745512.002-08-С</t>
  </si>
  <si>
    <t>ПАНЕЛЬ ФРИЗА 1250 СИНЯЯ</t>
  </si>
  <si>
    <t>745512.002-07</t>
  </si>
  <si>
    <t>ПАНЕЛЬ ФРИЗА 1325</t>
  </si>
  <si>
    <t>745512.002-07-К</t>
  </si>
  <si>
    <t>ПАНЕЛЬ ФРИЗА 1325 КРАСНАЯ</t>
  </si>
  <si>
    <t>745512.002-05</t>
  </si>
  <si>
    <t>ПАНЕЛЬ ФРИЗА 600</t>
  </si>
  <si>
    <t>745512.002-05-Ж</t>
  </si>
  <si>
    <t>ПАНЕЛЬ ФРИЗА 600 ЖЕЛТАЯ</t>
  </si>
  <si>
    <t>745512.002-05-З</t>
  </si>
  <si>
    <t>ПАНЕЛЬ ФРИЗА 600 ЗЕЛЕНАЯ</t>
  </si>
  <si>
    <t>745512.002-05-К</t>
  </si>
  <si>
    <t>ПАНЕЛЬ ФРИЗА 600 КРАСНАЯ</t>
  </si>
  <si>
    <t>745512.002-05-С</t>
  </si>
  <si>
    <t>ПАНЕЛЬ ФРИЗА 600 СИНЯЯ</t>
  </si>
  <si>
    <t>745512.002-05-Ц</t>
  </si>
  <si>
    <t>ПАНЕЛЬ ФРИЗА 600 Цветная</t>
  </si>
  <si>
    <t>745512.002-06</t>
  </si>
  <si>
    <t xml:space="preserve">ПАНЕЛЬ ФРИЗА 800 </t>
  </si>
  <si>
    <t>745512.002-06-Ж</t>
  </si>
  <si>
    <t>ПАНЕЛЬ ФРИЗА 800 ЖЕЛТАЯ</t>
  </si>
  <si>
    <t>745512.002-06-К</t>
  </si>
  <si>
    <t>ПАНЕЛЬ ФРИЗА 800 КРАСНАЯ</t>
  </si>
  <si>
    <t>745512.002-06-Ц</t>
  </si>
  <si>
    <t>ПАНЕЛЬ ФРИЗА 800 Цветная</t>
  </si>
  <si>
    <t>745512.006-01</t>
  </si>
  <si>
    <t>ПАНЕЛЬ ФРИЗА УВ</t>
  </si>
  <si>
    <t>745512.006-01-Ж</t>
  </si>
  <si>
    <t>ПАНЕЛЬ ФРИЗА УВ ЖЕЛТАЯ</t>
  </si>
  <si>
    <t>745512.006-01-З</t>
  </si>
  <si>
    <t>ПАНЕЛЬ ФРИЗА УВ ЗЕЛЕНАЯ</t>
  </si>
  <si>
    <t>745512.006-01-К</t>
  </si>
  <si>
    <t>ПАНЕЛЬ ФРИЗА УВ КРАСНАЯ</t>
  </si>
  <si>
    <t>745512.006-01-Н</t>
  </si>
  <si>
    <t>ПАНЕЛЬ ФРИЗА УВ НЕОКР</t>
  </si>
  <si>
    <t>745512.006-01-С</t>
  </si>
  <si>
    <t>ПАНЕЛЬ ФРИЗА УВ СИНЯЯ</t>
  </si>
  <si>
    <t>745512.006-01-Ц</t>
  </si>
  <si>
    <t>ПАНЕЛЬ ФРИЗА УВ Цветная</t>
  </si>
  <si>
    <t>745512.011-01</t>
  </si>
  <si>
    <t>ПАНЕЛЬ ФРИЗА УН</t>
  </si>
  <si>
    <t>745512.011-01-Ж</t>
  </si>
  <si>
    <t>ПАНЕЛЬ ФРИЗА УН ЖЕЛТАЯ</t>
  </si>
  <si>
    <t>745512.011-01-З</t>
  </si>
  <si>
    <t>ПАНЕЛЬ ФРИЗА УН ЗЕЛЕНАЯ</t>
  </si>
  <si>
    <t>745512.011-01-К</t>
  </si>
  <si>
    <t>ПАНЕЛЬ ФРИЗА УН КРАСНАЯ</t>
  </si>
  <si>
    <t>745512.011-01-С</t>
  </si>
  <si>
    <t>ПАНЕЛЬ ФРИЗА УН СИНЯЯ</t>
  </si>
  <si>
    <t>745512.011-01-Ц</t>
  </si>
  <si>
    <t>ПАНЕЛЬ ФРИЗА УН Цветная</t>
  </si>
  <si>
    <t>КРОНШТЕЙН ФРИЗА</t>
  </si>
  <si>
    <t>745512.001-02</t>
  </si>
  <si>
    <t>КРОНШТЕЙН ФРИЗА ЛЕВЫЙ</t>
  </si>
  <si>
    <t>745512.001-02-Ц</t>
  </si>
  <si>
    <t>КРОНШТЕЙН ФРИЗА ЛЕВЫЙ Цветной</t>
  </si>
  <si>
    <t>745512.001-03</t>
  </si>
  <si>
    <t>КРОНШТЕЙН ФРИЗА ПРАВЫЙ</t>
  </si>
  <si>
    <t>745512.001-03-Ц</t>
  </si>
  <si>
    <t>КРОНШТЕЙН ФРИЗА ПРАВЫЙ Цветной</t>
  </si>
  <si>
    <t>КОМПЛЕКТ ФРИЗА СТО (ФРИЗ ПОД ЗЕРКАЛО, ЗЕРКАЛО В КОМПЛЕКТ НЕ ВХОДИТ)</t>
  </si>
  <si>
    <t>КОМПЛЕКТ ФРИЗА СТО 1000</t>
  </si>
  <si>
    <t>КОМПЛЕКТ ФРИЗА СТО 1000 без панели</t>
  </si>
  <si>
    <t>КОМПЛЕКТ ФРИЗА СТО 1000 Цветная</t>
  </si>
  <si>
    <t xml:space="preserve">КОМПЛЕКТ ФРИЗА СТО 1200 </t>
  </si>
  <si>
    <t>КОМПЛЕКТ ФРИЗА СТО 1200 без панели</t>
  </si>
  <si>
    <t>КОМПЛЕКТ ФРИЗА СТО 1200 Цветная</t>
  </si>
  <si>
    <t xml:space="preserve">КОМПЛЕКТ ФРИЗА СТО 600 </t>
  </si>
  <si>
    <t>КОМПЛЕКТ ФРИЗА СТО 600 Ц</t>
  </si>
  <si>
    <t xml:space="preserve">КОМПЛЕКТ ФРИЗА СТО 800 </t>
  </si>
  <si>
    <t>КОМПЛЕКТ ФРИЗА СТО УВ</t>
  </si>
  <si>
    <t>КОМПЛЕКТ ФРИЗА СТО УВ Ц</t>
  </si>
  <si>
    <t>КОМПЛЕКТ ПАНЕЛЕЙ И КРОНШТЕЙНОВ РЕКЛАМНОГО ЩИТА</t>
  </si>
  <si>
    <t>694535.091</t>
  </si>
  <si>
    <t>КОМПЛЕКТ ПАНЕЛЕЙ 600 РЕКЛАМНОГО ЩИТА</t>
  </si>
  <si>
    <t>694535.091-Ц</t>
  </si>
  <si>
    <t>КОМПЛЕКТ ПАНЕЛЕЙ 600 РЕКЛАМНОГО ЩИТА Ц</t>
  </si>
  <si>
    <t>694535.091-03</t>
  </si>
  <si>
    <t>КОМПЛЕКТ ПАНЕЛЕЙ 800 РЕКЛАМНОГО ЩИТА</t>
  </si>
  <si>
    <t>694535.091-03-Ц</t>
  </si>
  <si>
    <t>КОМПЛЕКТ ПАНЕЛЕЙ 800 РЕКЛАМНОГО ЩИТА Ц</t>
  </si>
  <si>
    <t>694535.091-01</t>
  </si>
  <si>
    <t>КОМПЛЕКТ ПАНЕЛЕЙ 1000 РЕКЛАМНОГО ЩИТА</t>
  </si>
  <si>
    <t>694535.091-01-Ц</t>
  </si>
  <si>
    <t>КОМПЛЕКТ ПАНЕЛЕЙ 1000 РЕКЛАМНОГО ЩИТА Ц</t>
  </si>
  <si>
    <t>694535.091-02</t>
  </si>
  <si>
    <t>КОМПЛЕКТ ПАНЕЛЕЙ 1200 РЕКЛАМНОГО ЩИТА</t>
  </si>
  <si>
    <t>694535.091-02-Ц</t>
  </si>
  <si>
    <t>КОМПЛЕКТ ПАНЕЛЕЙ 1200 РЕКЛАМНОГО ЩИТА Ц</t>
  </si>
  <si>
    <t>694535.091-04</t>
  </si>
  <si>
    <t>КОМПЛЕКТ ПАНЕЛЕЙ 1250 РЕКЛАМНОГО ЩИТА</t>
  </si>
  <si>
    <t>694535.091-04-Ц</t>
  </si>
  <si>
    <t>КОМПЛЕКТ ПАНЕЛЕЙ 1250 РЕКЛАМНОГО ЩИТА Ц</t>
  </si>
  <si>
    <t>745512.214</t>
  </si>
  <si>
    <t>ПАНЕЛЬ РЕКЛАМНОГО ЩИТА УВ</t>
  </si>
  <si>
    <t>745512.214-ц</t>
  </si>
  <si>
    <t>ПАНЕЛЬ РЕКЛАМНОГО ЩИТА УВ Цветная</t>
  </si>
  <si>
    <t>694535.090</t>
  </si>
  <si>
    <t>КОМПЛЕКТ КРОНШТЕЙНОВ РЕКЛАМНОГО ЩИТА (левый и правый)</t>
  </si>
  <si>
    <t>694535.090-Ц</t>
  </si>
  <si>
    <t>КОМПЛЕКТ КРОНШТЕЙНОВ РЕКЛАМНОГО ЩИТА (левый и правый) Ц</t>
  </si>
  <si>
    <t>КОМПЛЕКТ ПОЛКИ ТОРЦЕВОЙ НИЖНЕЙ</t>
  </si>
  <si>
    <t xml:space="preserve">694535.096-00 </t>
  </si>
  <si>
    <t xml:space="preserve"> Комплект полки торцевой нижней 300 New</t>
  </si>
  <si>
    <t xml:space="preserve">694535.096-01 </t>
  </si>
  <si>
    <t xml:space="preserve"> Комплект полки торцевой нижней 400 New</t>
  </si>
  <si>
    <t xml:space="preserve">694535.096-02 </t>
  </si>
  <si>
    <t xml:space="preserve"> Комплект полки торцевой нижней 500 New</t>
  </si>
  <si>
    <t xml:space="preserve">694535.096-03 </t>
  </si>
  <si>
    <t xml:space="preserve"> Комплект полки торцевой нижней 600 New</t>
  </si>
  <si>
    <t>694535.096-00 Ц</t>
  </si>
  <si>
    <t xml:space="preserve"> Комплект полки торцевой нижней 300 New Ц</t>
  </si>
  <si>
    <t>694535.096-01  Ц</t>
  </si>
  <si>
    <t xml:space="preserve"> Комплект полки торцевой нижней 400 New Ц</t>
  </si>
  <si>
    <t>694535.096-02  Ц</t>
  </si>
  <si>
    <t xml:space="preserve"> Комплект полки торцевой нижней 500 New Ц</t>
  </si>
  <si>
    <t>694535.096-03  Ц</t>
  </si>
  <si>
    <t xml:space="preserve"> Комплект полки торцевой нижней 600 New Ц</t>
  </si>
  <si>
    <t>КОМПЛЕКТ ПАНЕЛЕЙ ТОРЦЕВЫХ НИЖНИХ</t>
  </si>
  <si>
    <t>694535.082-С</t>
  </si>
  <si>
    <t>КОМПЛЕКТ ПАНЕЛЕЙ ТОРЦЕВОЙ 300 Н СИНИЙ</t>
  </si>
  <si>
    <t>694535.082-01-С</t>
  </si>
  <si>
    <t>КОМПЛЕКТ ПАНЕЛЕЙ ТОРЦЕВОЙ 400 Н СИНИЙ</t>
  </si>
  <si>
    <t>694535.082</t>
  </si>
  <si>
    <t>КОМПЛЕКТ ПАНЕЛЕЙ ТОРЦЕВЫХ 300 Н</t>
  </si>
  <si>
    <t>694535.082-З</t>
  </si>
  <si>
    <t>КОМПЛЕКТ ПАНЕЛЕЙ ТОРЦЕВЫХ 300 Н ЗЕЛЕНЫЙ</t>
  </si>
  <si>
    <t>694535.082-К</t>
  </si>
  <si>
    <t>КОМПЛЕКТ ПАНЕЛЕЙ ТОРЦЕВЫХ 300 Н КРАСНЫЙ</t>
  </si>
  <si>
    <t>694535.082-Ц</t>
  </si>
  <si>
    <t>КОМПЛЕКТ ПАНЕЛЕЙ ТОРЦЕВЫХ 300 Н Цветной</t>
  </si>
  <si>
    <t>694535.082-01</t>
  </si>
  <si>
    <t>КОМПЛЕКТ ПАНЕЛЕЙ ТОРЦЕВЫХ 400 Н</t>
  </si>
  <si>
    <t>694535.082-01-К</t>
  </si>
  <si>
    <t>КОМПЛЕКТ ПАНЕЛЕЙ ТОРЦЕВЫХ 400 Н КРАСНЫЙ</t>
  </si>
  <si>
    <t>694535.082-01-Ц</t>
  </si>
  <si>
    <t>КОМПЛЕКТ ПАНЕЛЕЙ ТОРЦЕВЫХ 400 Н Цветной</t>
  </si>
  <si>
    <t>694535.082-02</t>
  </si>
  <si>
    <t>КОМПЛЕКТ ПАНЕЛЕЙ ТОРЦЕВЫХ 500 Н</t>
  </si>
  <si>
    <t>694535.082-02-Ж</t>
  </si>
  <si>
    <t>КОМПЛЕКТ ПАНЕЛЕЙ ТОРЦЕВЫХ 500 Н ЖЕЛТЫЙ</t>
  </si>
  <si>
    <t>694535.082-02-З</t>
  </si>
  <si>
    <t>КОМПЛЕКТ ПАНЕЛЕЙ ТОРЦЕВЫХ 500 Н ЗЕЛЕНЫЙ</t>
  </si>
  <si>
    <t>694535.082-02-К</t>
  </si>
  <si>
    <t>КОМПЛЕКТ ПАНЕЛЕЙ ТОРЦЕВЫХ 500 Н КРАСНЫЙ</t>
  </si>
  <si>
    <t>694535.082-02-С</t>
  </si>
  <si>
    <t>КОМПЛЕКТ ПАНЕЛЕЙ ТОРЦЕВЫХ 500 Н СИНИЙ</t>
  </si>
  <si>
    <t>694535.082-02-Ц</t>
  </si>
  <si>
    <t>КОМПЛЕКТ ПАНЕЛЕЙ ТОРЦЕВЫХ 500 Н Цветной</t>
  </si>
  <si>
    <t>694535.082-03</t>
  </si>
  <si>
    <t>КОМПЛЕКТ ПАНЕЛЕЙ ТОРЦЕВЫХ 600 Н</t>
  </si>
  <si>
    <t>694535.082-03-К</t>
  </si>
  <si>
    <t>КОМПЛЕКТ ПАНЕЛЕЙ ТОРЦЕВЫХ 600 Н КРАСНЫЙ</t>
  </si>
  <si>
    <t>694535.082-03-С</t>
  </si>
  <si>
    <t>КОМПЛЕКТ ПАНЕЛЕЙ ТОРЦЕВЫХ 600 Н СИНИЙ</t>
  </si>
  <si>
    <t>694535.082-03-Ц</t>
  </si>
  <si>
    <t>КОМПЛЕКТ ПАНЕЛЕЙ ТОРЦЕВЫХ 600 Н Цветной</t>
  </si>
  <si>
    <t>КОМПЛЕКТ ПОЛКИ ТОРЦЕВОЙ (НАВЕСНОЙ)</t>
  </si>
  <si>
    <t>На каждую навесную полку требуется дополнительно "Кронштейн полки" - 2 шт.</t>
  </si>
  <si>
    <t xml:space="preserve">694535.095 </t>
  </si>
  <si>
    <t xml:space="preserve"> Комплект полки торцевой 150 New</t>
  </si>
  <si>
    <t xml:space="preserve">694535.095-01 </t>
  </si>
  <si>
    <t xml:space="preserve"> Комплект полки торцевой 200 New</t>
  </si>
  <si>
    <t>694535.095-02</t>
  </si>
  <si>
    <t xml:space="preserve"> Комплект полки торцевой 300 New</t>
  </si>
  <si>
    <t>694535.095-03</t>
  </si>
  <si>
    <t xml:space="preserve"> Комплект полки торцевой 400 New</t>
  </si>
  <si>
    <t xml:space="preserve">694535.095-04 </t>
  </si>
  <si>
    <t xml:space="preserve"> Комплект полки торцевой 500 New</t>
  </si>
  <si>
    <t>694535.095 Ц</t>
  </si>
  <si>
    <t xml:space="preserve"> Комплект полки торцевой 150 New Ц</t>
  </si>
  <si>
    <t>694535.095-01  Ц</t>
  </si>
  <si>
    <t xml:space="preserve"> Комплект полки торцевой 200 New Ц</t>
  </si>
  <si>
    <t>694535.095-02 Ц</t>
  </si>
  <si>
    <t xml:space="preserve"> Комплект полки торцевой 300 New Ц</t>
  </si>
  <si>
    <t>694535.095-03 Ц</t>
  </si>
  <si>
    <t xml:space="preserve"> Комплект полки торцевой 400 New Ц</t>
  </si>
  <si>
    <t>694535.095-04  Ц</t>
  </si>
  <si>
    <t xml:space="preserve"> Комплект полки торцевой 500 New Ц</t>
  </si>
  <si>
    <t xml:space="preserve">ОГРАНИЧИТЕЛЬ (ДЕРЖАТЕЛЬ) </t>
  </si>
  <si>
    <t>304275.015-01</t>
  </si>
  <si>
    <t>Ограничитель передний высокий 600, диаметр 5 мм New</t>
  </si>
  <si>
    <t>304275.015-51</t>
  </si>
  <si>
    <t>Ограничитель передний высокий 650, диаметр 5 мм New</t>
  </si>
  <si>
    <t>304275.015-03</t>
  </si>
  <si>
    <t>Ограничитель передний высокий 800, диаметр 5 мм New</t>
  </si>
  <si>
    <t>304275.015-05</t>
  </si>
  <si>
    <t>Ограничитель передний высокий 1000, диаметр 5 мм New</t>
  </si>
  <si>
    <t>304275.015-07</t>
  </si>
  <si>
    <t>Ограничитель передний высокий 1200, диаметр 5 мм New</t>
  </si>
  <si>
    <t>304275.015-09</t>
  </si>
  <si>
    <t>Ограничитель передний высокий 1250, диаметр 5 мм New</t>
  </si>
  <si>
    <t>304275.015-11</t>
  </si>
  <si>
    <t>Ограничитель передний высокий 1325, диаметр 5 мм New</t>
  </si>
  <si>
    <t>304275.015</t>
  </si>
  <si>
    <t>Ограничитель передний низкий 600, диаметр 5 мм New</t>
  </si>
  <si>
    <t>304275.015-50</t>
  </si>
  <si>
    <t>Ограничитель передний низкий 650, диаметр 5 мм New</t>
  </si>
  <si>
    <t>304275.015-02</t>
  </si>
  <si>
    <t>Ограничитель передний низкий 800, диаметр 5 мм New</t>
  </si>
  <si>
    <t>304275.015-04</t>
  </si>
  <si>
    <t>Ограничитель передний низкий 1000, диаметр 5 мм New</t>
  </si>
  <si>
    <t>304275.015-06</t>
  </si>
  <si>
    <t>Ограничитель передний низкий 1200, диаметр 5 мм New</t>
  </si>
  <si>
    <t>304275.015-08</t>
  </si>
  <si>
    <t>Ограничитель передний низкий 1250, диаметр 5 мм New</t>
  </si>
  <si>
    <t>304275.015-10</t>
  </si>
  <si>
    <t>Ограничитель передний низкий 1325, диаметр 5 мм New</t>
  </si>
  <si>
    <t>304275.017</t>
  </si>
  <si>
    <t>Ограничитель передний 100х600, диаметр 5 мм New</t>
  </si>
  <si>
    <t>304275.017-25</t>
  </si>
  <si>
    <t>Ограничитель  передний 100х650, диаметр 5 мм New</t>
  </si>
  <si>
    <t>304275.017-01</t>
  </si>
  <si>
    <t>Ограничитель передний 100х800, диаметр 5 мм New</t>
  </si>
  <si>
    <t>304275.017-02</t>
  </si>
  <si>
    <t>Ограничитель передний 100х1000, диаметр 5 мм New</t>
  </si>
  <si>
    <t>304275.017-03</t>
  </si>
  <si>
    <t>Ограничитель передний 100х1200, диаметр 5 мм New</t>
  </si>
  <si>
    <t>304275.017-04</t>
  </si>
  <si>
    <t>Ограничитель передний 100х1250, диаметр 5 мм New</t>
  </si>
  <si>
    <t>304275.017-05</t>
  </si>
  <si>
    <t>Ограничитель передний 100х1325, диаметр 5 мм New</t>
  </si>
  <si>
    <t>305622.001-12</t>
  </si>
  <si>
    <t>Ограничитель УВ (УН) боковой низкий 300, диаметр 5 мм New с опорой</t>
  </si>
  <si>
    <t>305622.001-14</t>
  </si>
  <si>
    <t>Ограничитель УВ (УН) боковой низкий 400, диаметр 5 мм New с опорой</t>
  </si>
  <si>
    <t>305622.001-16</t>
  </si>
  <si>
    <t>Ограничитель УВ (УН) боковой низкий 500, диаметр 5 мм New с опорой</t>
  </si>
  <si>
    <t>305622.001-18</t>
  </si>
  <si>
    <t>Ограничитель УВ (УН) боковой низкий 600, диаметр 5 мм New с опорой</t>
  </si>
  <si>
    <t>305622.001-13</t>
  </si>
  <si>
    <t>Ограничитель УВ (УН) боковой высокий 300, диаметр 5 мм New с опорой</t>
  </si>
  <si>
    <t>305622.001-15</t>
  </si>
  <si>
    <t>Ограничитель УВ (УН) боковой высокий 400, диаметр 5 мм New с опорой</t>
  </si>
  <si>
    <t>305622.001-17</t>
  </si>
  <si>
    <t>Ограничитель УВ (УН) боковой высокий 500, диаметр 5 мм New с опорой</t>
  </si>
  <si>
    <t>305622.001-19</t>
  </si>
  <si>
    <t>Ограничитель УВ (УН) боковой высокий 600, диаметр 5 мм New с опорой</t>
  </si>
  <si>
    <t>304275.015-53</t>
  </si>
  <si>
    <t>Ограничитель УВ передний высокий 150,  димаетр 5 мм  New</t>
  </si>
  <si>
    <t>304275.015-55</t>
  </si>
  <si>
    <t>Ограничитель УВ передний высокий 200, диаметр 5 мм  New</t>
  </si>
  <si>
    <t>304275.015-13</t>
  </si>
  <si>
    <t>Ограничитель УВ передний высокий 300, диаметр 5 мм New</t>
  </si>
  <si>
    <t>304275.015-15</t>
  </si>
  <si>
    <t>Ограничитель УВ передний высокий 400, диаметр 5 мм New</t>
  </si>
  <si>
    <t>304275.015-17</t>
  </si>
  <si>
    <t>Ограничитель УВ передний высокий 500, диаметр 5 мм New</t>
  </si>
  <si>
    <t>304275.015-19</t>
  </si>
  <si>
    <t>Ограничитель УВ передний высокий 600, диаметр 5 мм New</t>
  </si>
  <si>
    <t>304275.015-52</t>
  </si>
  <si>
    <t>Ограничитель УВ передний низкий 150, диаметр 5 мм  New</t>
  </si>
  <si>
    <t>304275.015-54</t>
  </si>
  <si>
    <t>Ограничитель УВ передний низкий 200, диаметр 5 мм  New</t>
  </si>
  <si>
    <t>304275.015-12</t>
  </si>
  <si>
    <t>Ограничитель УВ передний низкий 300, диаметр 5 мм New</t>
  </si>
  <si>
    <t>304275.015-14</t>
  </si>
  <si>
    <t>Ограничитель УВ передний низкий 400, диаметр 5 мм New</t>
  </si>
  <si>
    <t>304275.015-16</t>
  </si>
  <si>
    <t>Ограничитель УВ передний низкий 500, диаметр 5 мм New</t>
  </si>
  <si>
    <t>304275.015-18</t>
  </si>
  <si>
    <t>Ограничитель УВ передний низкий 600, диаметр 5 мм New</t>
  </si>
  <si>
    <t>304275.017-26</t>
  </si>
  <si>
    <t>Ограничитель УВ передний 100х150, диаметр 5 мм New</t>
  </si>
  <si>
    <t>304275.017-27</t>
  </si>
  <si>
    <t>Ограничитель УВ передний 100х200, диаметр 5 мм New</t>
  </si>
  <si>
    <t>304275.017-06</t>
  </si>
  <si>
    <t>Ограничитель УВ передний 100х300, диаметр 5 мм New</t>
  </si>
  <si>
    <t>304275.017-07</t>
  </si>
  <si>
    <t>Ограничитель УВ передний 100х400, диаметр 5 мм New</t>
  </si>
  <si>
    <t>304275.017-08</t>
  </si>
  <si>
    <t>Ограничитель УВ передний 100х500, диаметр 5 мм New</t>
  </si>
  <si>
    <t>304275.017-09</t>
  </si>
  <si>
    <t>Ограничитель УВ передний 100х600, диаметр 5 мм New</t>
  </si>
  <si>
    <t>304275.015-21</t>
  </si>
  <si>
    <t>Ограничитель УН передний высокий 300, диаметр 5 мм New</t>
  </si>
  <si>
    <t>304275.015-23</t>
  </si>
  <si>
    <t>Ограничитель УН передний высокий 500, диаметр 5 мм New</t>
  </si>
  <si>
    <t>304275.015-25</t>
  </si>
  <si>
    <t>Ограничитель УН передний высокий 600, диаметр 5 мм New</t>
  </si>
  <si>
    <t>304275.015-20</t>
  </si>
  <si>
    <t>Ограничитель УН передний низкий 300, диаметр 5 мм New</t>
  </si>
  <si>
    <t>304275.015-22</t>
  </si>
  <si>
    <t>Ограничитель УН передний низкий 500, диаметр 5 мм New</t>
  </si>
  <si>
    <t>304275.015-24</t>
  </si>
  <si>
    <t>Ограничитель УН передний низкий 600, диаметр 5 мм New</t>
  </si>
  <si>
    <t>304275.017-10</t>
  </si>
  <si>
    <t>Ограничитель УН передний 100х300, диаметр 5 мм New</t>
  </si>
  <si>
    <t>304275.017-11</t>
  </si>
  <si>
    <t>Ограничитель УН передний 100х500, диаметр 5 мм New</t>
  </si>
  <si>
    <t>304275.017-12</t>
  </si>
  <si>
    <t>Ограничитель УН передний 100х600, диаметр 5 мм New</t>
  </si>
  <si>
    <t>305622.001-01</t>
  </si>
  <si>
    <t>Ограничитель боковой высокий 150, диаметр 5 мм New с опорой</t>
  </si>
  <si>
    <t>305622.001-03</t>
  </si>
  <si>
    <t>Ограничитель боковой высокий 200, диаметр 5 мм New с опорой</t>
  </si>
  <si>
    <t>305622.001-05</t>
  </si>
  <si>
    <t>Ограничитель боковой высокий 300, диаметр 5 мм New с опорой</t>
  </si>
  <si>
    <t>305622.001-07</t>
  </si>
  <si>
    <t>Ограничитель боковой высокий 400, диаметр 5 мм New с опорой</t>
  </si>
  <si>
    <t>305622.001-09</t>
  </si>
  <si>
    <t>Ограничитель боковой высокий 500, диаметр 5 мм New с опорой</t>
  </si>
  <si>
    <t>305622.001-11</t>
  </si>
  <si>
    <t>Ограничитель боковой высокий 600, диаметр 5 мм New с опорой</t>
  </si>
  <si>
    <t>305622.001</t>
  </si>
  <si>
    <t>Ограничитель боковой низкий 150, диаметр 5 мм New с опорой</t>
  </si>
  <si>
    <t>305622.001-02</t>
  </si>
  <si>
    <t>Ограничитель боковой низкий 200, диаметр 5 мм New с опорой</t>
  </si>
  <si>
    <t>305622.001-04</t>
  </si>
  <si>
    <t>Ограничитель боковой низкий 300, диаметр 5 мм New с опорой</t>
  </si>
  <si>
    <t>305622.001-06</t>
  </si>
  <si>
    <t>Ограничитель боковой низкий 400, диаметр 5 мм New с опорой</t>
  </si>
  <si>
    <t>305622.001-08</t>
  </si>
  <si>
    <t>Ограничитель боковой низкий 500, диаметр 5 мм New с опорой</t>
  </si>
  <si>
    <t>305622.001-10</t>
  </si>
  <si>
    <t>Ограничитель боковой низкий 600, диаметр 5 мм New с опорой</t>
  </si>
  <si>
    <t>305622.002</t>
  </si>
  <si>
    <t xml:space="preserve">Ограничитель боковой  100х150, диаметр 5 мм NEW      с опорой </t>
  </si>
  <si>
    <t>305622.002-01</t>
  </si>
  <si>
    <t>Ограничитель боковой 100х200, диаметр 5 мм NEW           с опорой</t>
  </si>
  <si>
    <t>305622.002-02</t>
  </si>
  <si>
    <t xml:space="preserve">Ограничитель боковой 100х300, диаметр 5 мм NEW        с опорой </t>
  </si>
  <si>
    <t>305622.002-03</t>
  </si>
  <si>
    <t xml:space="preserve">Ограничитель боковой 100х400, диаметр 5 мм NEW         с опорой </t>
  </si>
  <si>
    <t>305622.002-04</t>
  </si>
  <si>
    <t xml:space="preserve">Ограничитель боковой 100х500, диаметр 5 мм NEW         с опорой </t>
  </si>
  <si>
    <t>305622.002-05</t>
  </si>
  <si>
    <t xml:space="preserve">Ограничитель боковой 100х600, диаметр 5 мм NEW             с опорой </t>
  </si>
  <si>
    <t>305622.002-06</t>
  </si>
  <si>
    <t xml:space="preserve">ОграничительУВ (УН) боковой 100х300, диаметр 5 мм NEW с опорой </t>
  </si>
  <si>
    <t>305622.002-07</t>
  </si>
  <si>
    <t xml:space="preserve">ОграничительУВ (УН) боковой 100х400, диаметр 5 мм NEW с опорой </t>
  </si>
  <si>
    <t>305622.002-08</t>
  </si>
  <si>
    <t xml:space="preserve">ОграничительУВ (УН) боковой 100х500, диаметр 5 мм NEW с опорой </t>
  </si>
  <si>
    <t>305622.002-09</t>
  </si>
  <si>
    <t xml:space="preserve">ОграничительУВ (УН) боковой 100х600, диаметр 5 мм NEW с опорой </t>
  </si>
  <si>
    <t>305622.002-10</t>
  </si>
  <si>
    <t xml:space="preserve">ОграничительУВ (УН) боковой 100х150, диаметр 5 мм NEW с опорой </t>
  </si>
  <si>
    <t>305622.002-11</t>
  </si>
  <si>
    <t xml:space="preserve">ОграничительУВ (УН) боковой 100х200, диаметр 5 мм NEW с опорой </t>
  </si>
  <si>
    <t>304275.015-26</t>
  </si>
  <si>
    <t>Ограничитель Торцевой передний низкий 150, диаметр 5 мм New</t>
  </si>
  <si>
    <t>304275.015-28</t>
  </si>
  <si>
    <t>Ограничитель Торцевой передний низкий 200, диаметр 5 мм New</t>
  </si>
  <si>
    <t>304275.015-30</t>
  </si>
  <si>
    <t>Ограничитель Торцевой передний низкий 300, диаметр 5 мм New</t>
  </si>
  <si>
    <t>304275.015-32</t>
  </si>
  <si>
    <t>Ограничитель Торцевой передний низкий 400, диаметр 5 мм New</t>
  </si>
  <si>
    <t>304275.015-34</t>
  </si>
  <si>
    <t>Ограничитель Торцевой передний низкий 300 Н, диаметр 5 мм New</t>
  </si>
  <si>
    <t>304275.015-36</t>
  </si>
  <si>
    <t>Ограничитель Торцевой передний низкий 400 Н, диаметр 5 мм New</t>
  </si>
  <si>
    <t>304275.015-38</t>
  </si>
  <si>
    <t>Ограничитель Торцевой передний низкий 500 Н, диаметр 5 мм New</t>
  </si>
  <si>
    <t>304275.015-27</t>
  </si>
  <si>
    <t>Ограничитель Торцевой передний высокий 150, диаметр 5 мм New</t>
  </si>
  <si>
    <t>304275.015-29</t>
  </si>
  <si>
    <t>Ограничитель Торцевой передний высокий 200, диаметр 5 мм New</t>
  </si>
  <si>
    <t>304275.015-31</t>
  </si>
  <si>
    <t>Ограничитель Торцевой передний высокий 300, диаметр 5 мм New</t>
  </si>
  <si>
    <t>304275.015-33</t>
  </si>
  <si>
    <t>Ограничитель Торцевой передний высокий 400, диаметр 5 мм New</t>
  </si>
  <si>
    <t>304275.015-35</t>
  </si>
  <si>
    <t>Ограничитель Торцевой передний высокий 300 Н, диаметр 5 мм New</t>
  </si>
  <si>
    <t>304275.015-37</t>
  </si>
  <si>
    <t>Ограничитель Торцевой передний высокий 400 Н, диаметр 5 мм New</t>
  </si>
  <si>
    <t>304275.015-39</t>
  </si>
  <si>
    <t>Ограничитель Торцевой передний высокий 500 Н, диаметр 5 мм New</t>
  </si>
  <si>
    <t>304275.017-13</t>
  </si>
  <si>
    <t>Ограничитель торцевой передний 100х150, диаметр 5 мм New</t>
  </si>
  <si>
    <t>304275.017-14</t>
  </si>
  <si>
    <t>Ограничитель торцевой передний 100х200, диаметр 5 мм New</t>
  </si>
  <si>
    <t>304275.017-15</t>
  </si>
  <si>
    <t>Ограничитель торцевой передний 100х300, диаметр 5 мм New</t>
  </si>
  <si>
    <t>304275.017-16</t>
  </si>
  <si>
    <t>Ограничитель торцевой передний 100х400, диаметр 5 мм New</t>
  </si>
  <si>
    <t>304275.017-17</t>
  </si>
  <si>
    <t>Ограничитель торцевой передний 100х300 Н, диаметр 5 мм New</t>
  </si>
  <si>
    <t>304275.017-18</t>
  </si>
  <si>
    <t>Ограничитель торцевой передний 100х400 Н, диаметр 5 мм New</t>
  </si>
  <si>
    <t>304275.017-19</t>
  </si>
  <si>
    <t>Ограничитель торцевой передний 100х500 Н, диаметр 5 мм New</t>
  </si>
  <si>
    <t>304275.015-41</t>
  </si>
  <si>
    <t>Ограничитель Торцевой боковой высокий угловой 150, диаметр 5 мм New</t>
  </si>
  <si>
    <t>304275.015-43</t>
  </si>
  <si>
    <t>Ограничитель Торцевой боковой высокий угловой 200, диаметр 5 мм New</t>
  </si>
  <si>
    <t>304275.015-45</t>
  </si>
  <si>
    <t>Ограничитель Торцевой боковой высокий угловой 300 Н, диаметр 5 мм New</t>
  </si>
  <si>
    <t>304275.015-47</t>
  </si>
  <si>
    <t>Ограничитель Торцевой боковой высокий 400 Н, диаметр 5 мм New</t>
  </si>
  <si>
    <t>304275.015-49</t>
  </si>
  <si>
    <t>Ограничитель Торцевой боковой высокий 500 Н, диаметр 5 мм New</t>
  </si>
  <si>
    <t>304275.015-40</t>
  </si>
  <si>
    <t>Ограничитель Торцевой боковой низкий угловой 150, диаметр 5 мм New</t>
  </si>
  <si>
    <t>304275.015-42</t>
  </si>
  <si>
    <t>Ограничитель Торцевой боковой низкий угловой 200, диаметр 5 мм New</t>
  </si>
  <si>
    <t>304275.015-44</t>
  </si>
  <si>
    <t>Ограничитель Торцевой боковой низкий угловой 300 Н, диаметр 5 мм New</t>
  </si>
  <si>
    <t>304275.015-46</t>
  </si>
  <si>
    <t>Ограничитель Торцевой боковой низкий 400 Н, диаметр 5 мм New</t>
  </si>
  <si>
    <t>304275.015-48</t>
  </si>
  <si>
    <t>Ограничитель Торцевой боковой низкий 500 Н, диаметр 5 мм New</t>
  </si>
  <si>
    <t>304275.017-20</t>
  </si>
  <si>
    <t>Ограничитель торцевой боковой угловой 100х150, диаметр 5 мм New</t>
  </si>
  <si>
    <t>304275.017-21</t>
  </si>
  <si>
    <t>Ограничитель торцевой боковой угловой 100х200, диаметр 5 мм New</t>
  </si>
  <si>
    <t>304275.017-22</t>
  </si>
  <si>
    <t>Ограничитель торцевой боковой угловой 100х300 Н, диаметр 5 мм New</t>
  </si>
  <si>
    <t>304275.017-23</t>
  </si>
  <si>
    <t>Ограничитель торцевой боковой  100х400 Н, диаметр 5 мм New</t>
  </si>
  <si>
    <t>304275.017-24</t>
  </si>
  <si>
    <t>Ограничитель торцевой боковой  100х500 Н, диаметр 5 мм New</t>
  </si>
  <si>
    <t>КРЮЧКИ ПОД ПЕРФОРАЦИЮ</t>
  </si>
  <si>
    <t>Ф56.461.003-05</t>
  </si>
  <si>
    <t>КРЮЧОК 100 ММ ДВОЙНОЙ ХРОМИРОВАННЫЙ, ДИАМЕТР 5 ММ, ШАГ 50 ММ</t>
  </si>
  <si>
    <t xml:space="preserve">Ф56.461.004-06 </t>
  </si>
  <si>
    <t>КРЮЧОК 100 ММ ОДИНАРНЫЙ ХРОМИРОВАННЫЙ, ДИАМЕТР 5 ММ, ШАГ 50 ММ</t>
  </si>
  <si>
    <t>Ф56.461.003-06</t>
  </si>
  <si>
    <t>КРЮЧОК 150 ММ ДВОЙНОЙ ХРОМИРОВАННЫЙ, ДИАМЕТР 5 ММ, ШАГ 50 ММ</t>
  </si>
  <si>
    <t>Ф56.461.004-07</t>
  </si>
  <si>
    <t>КРЮЧОК 150 ММ ОДИНАРНЫЙ ХРОМИРОВАННЫЙ, ДИАМЕТР 5 ММ, ШАГ 50 ММ</t>
  </si>
  <si>
    <t>Ф56.461.003-07</t>
  </si>
  <si>
    <t>КРЮЧОК 200 ММ ДВОЙНОЙ ХРОМИРОВАННЫЙ, ДИАМЕТР 5 ММ, ШАГ 50 ММ</t>
  </si>
  <si>
    <t>Ф56.461.004-08</t>
  </si>
  <si>
    <t>КРЮЧОК 200 ММ ОДИНАРНЫЙ ХРОМИРОВАННЫЙ, ДИАМЕТР 5 ММ, ШАГ 50 ММ</t>
  </si>
  <si>
    <t>Ф56.461.003-08</t>
  </si>
  <si>
    <t>КРЮЧОК 250 ММ ДВОЙНОЙ ХРОМИРОВАННЫЙ, ДИАМЕТР 5 ММ, ШАГ 50 ММ</t>
  </si>
  <si>
    <t>Ф56.461.004-09</t>
  </si>
  <si>
    <t>КРЮЧОК 250 ММ ОДИНАРНЫЙ ХРОМИРОВАННЫЙ, ДИАМЕТР 5 ММ, ШАГ 50 ММ</t>
  </si>
  <si>
    <t>Ф56.461.003-09</t>
  </si>
  <si>
    <t>КРЮЧОК 300 ММ ДВОЙНОЙ ХРОМИРОВАННЫЙ, ДИАМЕТР 5 ММ, ШАГ 50 ММ</t>
  </si>
  <si>
    <t>Ф56.461.004-10</t>
  </si>
  <si>
    <t>КРЮЧОК 300 ММ ОДИНАРНЫЙ ХРОМИРОВАННЫЙ, ДИАМЕТР 5 ММ, ШАГ 50 ММ</t>
  </si>
  <si>
    <t>Ф56.461.004-11</t>
  </si>
  <si>
    <t>КРЮЧОК 600 ММ ОДИНАРНЫЙ ХРОМИРОВАННЫЙ, ДИАМЕТР 5 ММ, ШАГ 50 ММ</t>
  </si>
  <si>
    <t>ЦЕННИКОДЕРЖАТЕЛЬ (САМОКЛЕЮЩИЙСЯ, НАРЕЗАЮЩИЙСЯ) В АССОРТИМЕНТЕ</t>
  </si>
  <si>
    <t>Ценникодержатель 1000, тип DBR39     (красный, синий, зеленый, желтый, белый, прозрачный)</t>
  </si>
  <si>
    <t>Ценникодержатель 1250, тип DBR39     (красный, синий, зеленый, желтый, белый, прозрачный)</t>
  </si>
  <si>
    <t>ЦЕННИКОДЕРЖАТЕЛИ С ФИГУРНЫМ ПРОФИЛЕМ (защелкивающиеся) В АССОРТИМЕНТЕ</t>
  </si>
  <si>
    <t>Ценникодержатель двухпозиционный 1000, тип LST39 (красный, синий, зеленый, желтый, белый, прозрачный) *</t>
  </si>
  <si>
    <t>Ценникодержатель двухпозиционный 1250, тип LST39 (красный, синий, зеленый, желтый, белый, прозрачный) *</t>
  </si>
  <si>
    <t>ЦЕННИКОДЕРЖАТЕЛИ НА КРЮЧКИ В АССОРТИМЕНТЕ</t>
  </si>
  <si>
    <t>Ценникодержатель подвесной на крючок, тип DBH/E39 70мм (прозрачный)</t>
  </si>
  <si>
    <t>КОРЗИНЫ</t>
  </si>
  <si>
    <t>321544.002-02</t>
  </si>
  <si>
    <t>Корзина 400-1200 (1172-205-450) с Кронштейном</t>
  </si>
  <si>
    <t>321544.001-02</t>
  </si>
  <si>
    <t>Корзина 300-1200 (1172-90-390) с Кронштейном</t>
  </si>
  <si>
    <t>321544.003-01</t>
  </si>
  <si>
    <t>Корзина 500-600 (250-490-560) Напольная</t>
  </si>
  <si>
    <t>321544.003</t>
  </si>
  <si>
    <t>Корзина 500*500 Напольная</t>
  </si>
  <si>
    <t>321544.002</t>
  </si>
  <si>
    <t>Корзина 400*600 (563*205*450) с Кронштейном</t>
  </si>
  <si>
    <t>321544.001</t>
  </si>
  <si>
    <t>Корзина 300*600 (563*90*390) с Кронштейном</t>
  </si>
  <si>
    <t>321544.002-01</t>
  </si>
  <si>
    <t>Корзина 400*1000 (980*205*450) с Кронштейном</t>
  </si>
  <si>
    <t>321544.001-01</t>
  </si>
  <si>
    <t>Корзина 300*1000 (980*90*390) с Кронштейном</t>
  </si>
  <si>
    <t>301733.023</t>
  </si>
  <si>
    <t>Перегородка 185*420 (для 400 корзины)</t>
  </si>
  <si>
    <t>321544.007</t>
  </si>
  <si>
    <t>Корзина 1000*320*470 с кронштейном, покрытие Ц9хр УСИЛЕННАЯ</t>
  </si>
  <si>
    <t>КОРЗИНЫ ПОКУПАТЕЛЬСКИЕ В АССОРТИМЕНТЕ</t>
  </si>
  <si>
    <t>Корзина покупательская, красная, 20л, с двумя черными ручками, CW20-RH2-RD</t>
  </si>
  <si>
    <t>Корзина покупательская, синяя, 27л, с одной ручкой</t>
  </si>
  <si>
    <t xml:space="preserve">Подставка для покупательских корзин </t>
  </si>
  <si>
    <t xml:space="preserve">Кол-во в сборке , шт </t>
  </si>
  <si>
    <t>Базовая цена, руб.( с НДС)</t>
  </si>
  <si>
    <t xml:space="preserve">за ед. </t>
  </si>
  <si>
    <t>итого</t>
  </si>
  <si>
    <t>цена за стеллаж</t>
  </si>
  <si>
    <t>Стеллаж пристенный прямой  L600 , H2200</t>
  </si>
  <si>
    <t>Стенка боковая 500 Н</t>
  </si>
  <si>
    <t>Опора регулируемая 004-01</t>
  </si>
  <si>
    <t>Полка 500х600 New</t>
  </si>
  <si>
    <t>Полка 400х600 New</t>
  </si>
  <si>
    <t>Кронштейн 300</t>
  </si>
  <si>
    <t>Кронштейн 400</t>
  </si>
  <si>
    <t>Панель задняя 600</t>
  </si>
  <si>
    <t>примечание</t>
  </si>
  <si>
    <t>Панель нижняя, фриз, ограничители, ценникодержатели в расчет не входят</t>
  </si>
  <si>
    <t>Стеллаж пристенный прямой  L800 , H2200</t>
  </si>
  <si>
    <t xml:space="preserve">Стенка боковая 500 Н </t>
  </si>
  <si>
    <t>Полка 500х800 New</t>
  </si>
  <si>
    <t>Полка 300х800 New</t>
  </si>
  <si>
    <t>Кронштейн  400</t>
  </si>
  <si>
    <t>Панель задняя  800</t>
  </si>
  <si>
    <t>Стеллаж пристенный прямой  L1000 , H2200</t>
  </si>
  <si>
    <t>Стенка боковая  500 Н</t>
  </si>
  <si>
    <t>Полка 400х1000 New</t>
  </si>
  <si>
    <t>Полка 300х1000 New</t>
  </si>
  <si>
    <t>Кронштейн  300</t>
  </si>
  <si>
    <t>Панель задняя 1000</t>
  </si>
  <si>
    <t>Стеллаж пристенный прямой  L1200 , H2200</t>
  </si>
  <si>
    <t>Опора регулируемая  004-01</t>
  </si>
  <si>
    <t>Полка 300х1200 New</t>
  </si>
  <si>
    <t>Панель задняя 1200</t>
  </si>
  <si>
    <t>Стеллаж пристенный прямой  L1250 , H2200</t>
  </si>
  <si>
    <t>Полка 500х1250 New</t>
  </si>
  <si>
    <t>Полка 300х1250 New</t>
  </si>
  <si>
    <t>Панель задняя  1250 (т-07)</t>
  </si>
  <si>
    <t>Стеллаж пристенный прямой с перфорированными панелями L 600, Н2200</t>
  </si>
  <si>
    <t xml:space="preserve">Панель задняя  600 перфорированная </t>
  </si>
  <si>
    <t>Панель нижняя, фриз, ограничители, крючки,ценникодержатели в расчет не входят</t>
  </si>
  <si>
    <t>Стеллаж пристенный прямой с перфорированными панелями L 800, Н2200</t>
  </si>
  <si>
    <t xml:space="preserve">Панель задняя  800 перфорированная </t>
  </si>
  <si>
    <t>Стеллаж пристенный прямой с перфорированными панелями L 1000, Н2200</t>
  </si>
  <si>
    <t xml:space="preserve">Панель задняя 1000 перфорированная </t>
  </si>
  <si>
    <t>Стеллаж пристенный прямой с перфорированными панелями L 1200, Н2200</t>
  </si>
  <si>
    <t xml:space="preserve">Панель задняя  1200 перфорированная </t>
  </si>
  <si>
    <t>Стеллаж пристенный прямой с перфорированными панелями L 1250, Н2200</t>
  </si>
  <si>
    <t xml:space="preserve">Панель задняя  1250 перфорированная </t>
  </si>
  <si>
    <t>Стеллаж пристенный угловой. Н2200( угол внутренний)</t>
  </si>
  <si>
    <t>304121.130-00</t>
  </si>
  <si>
    <t>Полка УВ 500 New</t>
  </si>
  <si>
    <t>Панель задняя УВ</t>
  </si>
  <si>
    <t>Стеллаж пристенный угловой. Н2200( угол внешний)</t>
  </si>
  <si>
    <t>Полка УН 500 New</t>
  </si>
  <si>
    <t>Панель задняя  УН 400 Н</t>
  </si>
  <si>
    <t>Стеллаж островной  L600, Н1600</t>
  </si>
  <si>
    <t xml:space="preserve">Стойка  1600 Н с кронштейном опоры </t>
  </si>
  <si>
    <t>Кронштейн 500</t>
  </si>
  <si>
    <t>Панель задняя  200*600</t>
  </si>
  <si>
    <t>Панель нижняя, фриз,заглушка, ограничители, ценникодержатели в расчет не входят</t>
  </si>
  <si>
    <t>Стеллаж островной  L800, Н1600</t>
  </si>
  <si>
    <t xml:space="preserve">Стойка 1600 Н с кронштейном опоры </t>
  </si>
  <si>
    <t>Полка 400х800 New</t>
  </si>
  <si>
    <t>Кронштейн  500</t>
  </si>
  <si>
    <t>Панель задняя 800</t>
  </si>
  <si>
    <t>Панель задняя  200*800</t>
  </si>
  <si>
    <t>Стеллаж островной  L1000, Н1600</t>
  </si>
  <si>
    <t>Панель задняя  1000</t>
  </si>
  <si>
    <t xml:space="preserve">Панель задняя 200*1000 </t>
  </si>
  <si>
    <t>Стеллаж островной  L1200, Н1600</t>
  </si>
  <si>
    <t xml:space="preserve">Панель задняя  200*1200 </t>
  </si>
  <si>
    <t>Стеллаж островной  L1250, Н1600</t>
  </si>
  <si>
    <t xml:space="preserve">Панель задняя  200*1250 </t>
  </si>
  <si>
    <t>Стеллаж торцевой Н1600</t>
  </si>
  <si>
    <t>Комплект панелей торцевых  500 Н</t>
  </si>
  <si>
    <t>Стеллаж островной для электробытовых приборов  Н 1600</t>
  </si>
  <si>
    <t>Кронштейн 00</t>
  </si>
  <si>
    <t>Панель для розеток 600</t>
  </si>
  <si>
    <t>Стеллаж овощной L 600, Н2200</t>
  </si>
  <si>
    <t xml:space="preserve">Стойка  2200 Н </t>
  </si>
  <si>
    <t>Корзина 500-600 (250-490-560) напольная</t>
  </si>
  <si>
    <t>Корзина 400*600 (563*205*450) с кронштейном</t>
  </si>
  <si>
    <t>Корзина 300*600 (563*90*390) с кронштейном</t>
  </si>
  <si>
    <t>Стеллаж овощной L1000, Н2200</t>
  </si>
  <si>
    <t>Корзина 500*500 напольная</t>
  </si>
  <si>
    <t>Корзина 400*1000 (980*205*450) с кронштейном</t>
  </si>
  <si>
    <t>Корзина 300*1000 (980*90*390) с кронштейном</t>
  </si>
  <si>
    <t>Панель нижняя, фриз,ограничители, ценникодержатели в расчет не входят</t>
  </si>
  <si>
    <t>Стеллаж овощной L1200, Н2200</t>
  </si>
  <si>
    <t>Корзина 400-1200 (1172-205-450) с кронштейном</t>
  </si>
  <si>
    <t>Корзина 300-1200 (1172-90-390) с кронштейном</t>
  </si>
  <si>
    <t>Панель задняя  1200</t>
  </si>
  <si>
    <t>Стеллаж книжный    L 600, Н2200</t>
  </si>
  <si>
    <t>Полка книжная Я 600</t>
  </si>
  <si>
    <t>Кронштейн полки книжной  1</t>
  </si>
  <si>
    <t>Кронштейн полки книжной  2</t>
  </si>
  <si>
    <t>Панель задняя  600</t>
  </si>
  <si>
    <t>Стеллаж книжный    L 800, Н2200</t>
  </si>
  <si>
    <t>Полка книжная  800</t>
  </si>
  <si>
    <t>Стеллаж книжный    L 1000, Н2200</t>
  </si>
  <si>
    <t>Полка книжная  1000</t>
  </si>
  <si>
    <t>Кронштейн полки книжной 2</t>
  </si>
  <si>
    <t>Стеллаж книжный    L 1200, Н2200</t>
  </si>
  <si>
    <t>Полка книжная  1200</t>
  </si>
  <si>
    <t>Стеллаж кондитерский   L 600, Н2200</t>
  </si>
  <si>
    <t>Полка кондитерская 400х600</t>
  </si>
  <si>
    <t>Полка кондитерская  300х600</t>
  </si>
  <si>
    <t xml:space="preserve">Комплект стекол 300*600 полки кондитерской </t>
  </si>
  <si>
    <t xml:space="preserve">Комплект стекол  400*600 полки кондтерской </t>
  </si>
  <si>
    <t>Стеллаж кондитерский   L800, Н2200</t>
  </si>
  <si>
    <t>Полка кондитерская 400х800</t>
  </si>
  <si>
    <t>Полка кондитерская 300х800</t>
  </si>
  <si>
    <t xml:space="preserve">Комплект стекол 300*800 полки кондитерской </t>
  </si>
  <si>
    <t xml:space="preserve">Комплект стекол  400*800 полки кондитерской </t>
  </si>
  <si>
    <t>Стеллаж кондитерский   L1000, Н2200</t>
  </si>
  <si>
    <t>Полка кондитерская  400*1000</t>
  </si>
  <si>
    <t xml:space="preserve">Полка кондитерская  300х1000 </t>
  </si>
  <si>
    <t xml:space="preserve">Комплект стекол  300*1000 полки кондитерской </t>
  </si>
  <si>
    <t xml:space="preserve">Комплект стекол  400*1000 полки кондитерской </t>
  </si>
  <si>
    <t>Стеллаж кондитерский   L1200, Н2200</t>
  </si>
  <si>
    <t xml:space="preserve">Стойка 2200 Н </t>
  </si>
  <si>
    <t>Опора регулируемая 04-01</t>
  </si>
  <si>
    <t xml:space="preserve">Полка кондитерская  400*1200 </t>
  </si>
  <si>
    <t>Полка кондитерская  300х1200</t>
  </si>
  <si>
    <t xml:space="preserve">Комплект стекол  300*1200 полки кондитерской </t>
  </si>
  <si>
    <t xml:space="preserve">Комплект стекол 400*1200 полки кондитерской </t>
  </si>
  <si>
    <t>Стеллаж дискаунтерный  L 600, Н2200</t>
  </si>
  <si>
    <t>301442.006-02</t>
  </si>
  <si>
    <t>Стойка задняя 2.2 Д</t>
  </si>
  <si>
    <t>695422.002-02</t>
  </si>
  <si>
    <t>Стойка передняя  2,2 Д</t>
  </si>
  <si>
    <t>695422.003-07</t>
  </si>
  <si>
    <t>Стенка боковая  500 Д NEW</t>
  </si>
  <si>
    <t>304121.001-17</t>
  </si>
  <si>
    <t>Полка 500*600</t>
  </si>
  <si>
    <t>741244.005-12</t>
  </si>
  <si>
    <t>Кронштейн полки  500 Д NEW</t>
  </si>
  <si>
    <t>Стеллаж дискаунтерный  L 800, Н2200</t>
  </si>
  <si>
    <t>Стойка задняя  2.2 Д</t>
  </si>
  <si>
    <t>Стойка передняя 2,2 Д</t>
  </si>
  <si>
    <t>Стенка боковая 500 Д NEW</t>
  </si>
  <si>
    <t>Стеллаж дискаунтерный  L 1000, Н2200</t>
  </si>
  <si>
    <t>304121.001-14</t>
  </si>
  <si>
    <t>Полка 500*1000</t>
  </si>
  <si>
    <t>Кронштейн полки 500 Д NEW</t>
  </si>
  <si>
    <t>Стеллаж дискаунтерный  L 1200, Н2200</t>
  </si>
  <si>
    <t>304121.001-20</t>
  </si>
  <si>
    <t>Полка 500*1200</t>
  </si>
  <si>
    <t>Стеллаж дискаунтерный  L 1250, Н2200</t>
  </si>
  <si>
    <t>304121.001-25</t>
  </si>
  <si>
    <t xml:space="preserve">Полка 500*1250 </t>
  </si>
  <si>
    <t>Стеллаж дискаунтерный  L 600, Н2200(Д2)</t>
  </si>
  <si>
    <t>301442.001</t>
  </si>
  <si>
    <t>Стойка 2.2</t>
  </si>
  <si>
    <t>301442.009</t>
  </si>
  <si>
    <t>Стойка передняя  с двухстор.перф.2.2 Д(2)</t>
  </si>
  <si>
    <t>301731.011-02</t>
  </si>
  <si>
    <t>Стенка боковая задняя 500 Д(2)</t>
  </si>
  <si>
    <t>301731.012</t>
  </si>
  <si>
    <t>Стенка боковая передняя 200 Д(2)</t>
  </si>
  <si>
    <t>304121.015-02</t>
  </si>
  <si>
    <t>Полка  500*600 Д(2)</t>
  </si>
  <si>
    <t>304121.009</t>
  </si>
  <si>
    <t>Полка передняя  200*600Д(2)</t>
  </si>
  <si>
    <t>741124.006-02</t>
  </si>
  <si>
    <t>Кронштейн полки  500 Д(2)</t>
  </si>
  <si>
    <t>Кронштейн  200</t>
  </si>
  <si>
    <t>Стеллаж дискаунтерный  L 800, Н2200(Д2)</t>
  </si>
  <si>
    <t>Стойка передняя с двухстор.перф.2.2 Д(2)</t>
  </si>
  <si>
    <t>304121.015-06</t>
  </si>
  <si>
    <t>Полка 500*800 Д(2)</t>
  </si>
  <si>
    <t>304121.009-01</t>
  </si>
  <si>
    <t>Полка передняя 200*800Д(2)</t>
  </si>
  <si>
    <t>Стеллаж дискаунтерный  L 1000, Н2200(Д2)</t>
  </si>
  <si>
    <t>Стенка боковая задняя  500 Д(2)</t>
  </si>
  <si>
    <t>301731.012-01</t>
  </si>
  <si>
    <t>Стенка боковая передняя  300 Д(2)</t>
  </si>
  <si>
    <t>304121.015-10</t>
  </si>
  <si>
    <t>Полка  500*1000 Д(2)</t>
  </si>
  <si>
    <t>304121.009-08</t>
  </si>
  <si>
    <t>Полка передняя 300*1000 Д(2)</t>
  </si>
  <si>
    <t xml:space="preserve">Кронштейн 300 </t>
  </si>
  <si>
    <t>Стеллаж дискаунтерный  L 1200, Н2200(Д2)</t>
  </si>
  <si>
    <t>304121.015-14</t>
  </si>
  <si>
    <t>Полка 500*1200 Д(2)</t>
  </si>
  <si>
    <t>304121.009-09</t>
  </si>
  <si>
    <t>Полка передняя 300*1200 Д(2)</t>
  </si>
  <si>
    <t>Кронштейн полки 500 Д(2)</t>
  </si>
  <si>
    <t xml:space="preserve">Кронштейн  300 </t>
  </si>
  <si>
    <t>Стеллаж хлебный   L 1000, Н2200</t>
  </si>
  <si>
    <t xml:space="preserve">Полка  д1-1 500*500*1000 напольная </t>
  </si>
  <si>
    <t xml:space="preserve">Полка  д3-1 300*400*1000 с кронштейном </t>
  </si>
  <si>
    <t xml:space="preserve">Полка  д2-1 85*300*1000 с кронштейном </t>
  </si>
  <si>
    <t>Стеллаж хлебный   L 1200, Н2200</t>
  </si>
  <si>
    <t>Опора регулруемая 004-01</t>
  </si>
  <si>
    <t xml:space="preserve">Полка  д1-3 500*500*1200 напольная </t>
  </si>
  <si>
    <t xml:space="preserve">Полка  д3-3 300*400*1200 с кронштейном </t>
  </si>
  <si>
    <t xml:space="preserve">Полка  д2-3 85*300*1200 с кронштейном </t>
  </si>
  <si>
    <t>Торговое оборудование   "ЭКОНОМ"</t>
  </si>
  <si>
    <t>301442.010-01</t>
  </si>
  <si>
    <t>СТОЙКА эконом 1400</t>
  </si>
  <si>
    <t>304442.010-03</t>
  </si>
  <si>
    <t>СТОЙКА эконом 1600</t>
  </si>
  <si>
    <t>301442.010-04</t>
  </si>
  <si>
    <t>СТОЙКА эконом 1800</t>
  </si>
  <si>
    <t>301442.010-05</t>
  </si>
  <si>
    <t>СТОЙКА эконом  2000</t>
  </si>
  <si>
    <t>301442.010-06</t>
  </si>
  <si>
    <t xml:space="preserve">СТОЙКА эконом 2200 </t>
  </si>
  <si>
    <t>301442.010-07</t>
  </si>
  <si>
    <t xml:space="preserve">СТОЙКА эконом 2460 </t>
  </si>
  <si>
    <t>301731.013-02</t>
  </si>
  <si>
    <t>СТЕНКА БОКОВАЯ 300 эконом</t>
  </si>
  <si>
    <t>301731.013-03</t>
  </si>
  <si>
    <t>СТЕНКА БОКОВАЯ 400 эконом</t>
  </si>
  <si>
    <t>301731.013</t>
  </si>
  <si>
    <t>СТЕНКА БОКОВАЯ 500 эконом</t>
  </si>
  <si>
    <t>301731.013-01</t>
  </si>
  <si>
    <t>СТЕНКА БОКОВАЯ 600 эконом</t>
  </si>
  <si>
    <t xml:space="preserve">ПОЛКА </t>
  </si>
  <si>
    <t>745515.020-04</t>
  </si>
  <si>
    <t>ПОЛКА 150х1000 ЗАДНЯЯ ЭКОНОМ</t>
  </si>
  <si>
    <t>745515.021-04</t>
  </si>
  <si>
    <t>ПОЛКА 150х1000 ПЕРЕДНЯЯ ЭКОНОМ</t>
  </si>
  <si>
    <t>745515.020-06</t>
  </si>
  <si>
    <t>ПОЛКА 150х1200 ЗАДНЯЯ ЭКОНОМ</t>
  </si>
  <si>
    <t>745515.021-06</t>
  </si>
  <si>
    <t>ПОЛКА 150х1200 ПЕРЕДНЯЯ ЭКОНОМ</t>
  </si>
  <si>
    <t>745515.020-08</t>
  </si>
  <si>
    <t>ПОЛКА 150х1250 ЗАДНЯЯ ЭКОНОМ</t>
  </si>
  <si>
    <t>745515.021-08</t>
  </si>
  <si>
    <t>ПОЛКА 150х1250 ПЕРЕДЯЯ ЭКОНОМ</t>
  </si>
  <si>
    <t>745515.020-02</t>
  </si>
  <si>
    <t>ПОЛКА 150х800 ЗАДНЯЯ ЭКОНОМ</t>
  </si>
  <si>
    <t>745515.021-02</t>
  </si>
  <si>
    <t>ПОЛКА 150х800 ПЕРЕДНЯЯ ЭКОНОМ</t>
  </si>
  <si>
    <t>745515.020</t>
  </si>
  <si>
    <t>ПОЛКА 150х600 ЗАДНЯЯ ЭКОНОМ</t>
  </si>
  <si>
    <t>745515.021</t>
  </si>
  <si>
    <t>ПОЛКА 150х600 ПЕРЕДНЯЯ ЭКОНОМ</t>
  </si>
  <si>
    <t>745515.020-05</t>
  </si>
  <si>
    <t>ПОЛКА 200х1000 ЗАДНЯЯ ЭКОНОМ</t>
  </si>
  <si>
    <t>745515.021-05</t>
  </si>
  <si>
    <t>ПОЛКА 200х1000 ПЕРЕДНЯЯ ЭКОНОМ</t>
  </si>
  <si>
    <t>745515.022-02</t>
  </si>
  <si>
    <t>ПОЛКА 200х1000 СРЕДНЯЯ ЭКОНОМ</t>
  </si>
  <si>
    <t>745515.020-07</t>
  </si>
  <si>
    <t>ПОЛКА 200х1200 ЗАДНЯЯ ЭКОНОМ</t>
  </si>
  <si>
    <t>745515.021-07</t>
  </si>
  <si>
    <t>ПОЛКА 200х1200 ПЕРЕДНЯЯ ЭКОНОМ</t>
  </si>
  <si>
    <t>745515.022-03</t>
  </si>
  <si>
    <t>ПОЛКА 200х1200 СРЕДНЯЯ ЭКОНОМ</t>
  </si>
  <si>
    <t>745515.020-09</t>
  </si>
  <si>
    <t>ПОЛКА 200х1250 ЗАДНЯЯ ЭКОНОМ</t>
  </si>
  <si>
    <t>745515.021-09</t>
  </si>
  <si>
    <t>ПОЛКА 200х1250 ПЕРЕДНЯЯ ЭКОНОМ</t>
  </si>
  <si>
    <t>745515.022-04</t>
  </si>
  <si>
    <t>ПОЛКА 200х1250 СРЕДНЯЯ ЭКОНОМ</t>
  </si>
  <si>
    <t>745515.020-03</t>
  </si>
  <si>
    <t>ПОЛКА 200х800 ЗАДНЯЯ ЭКОНОМ</t>
  </si>
  <si>
    <t>745515.021-03</t>
  </si>
  <si>
    <t>ПОЛКА 200х800 ПЕРЕДНЯЯ ЭКОНОМ</t>
  </si>
  <si>
    <t>745515.022-01</t>
  </si>
  <si>
    <t>ПОЛКА 200х800 СРЕДНЯЯ ЭКОНОМ</t>
  </si>
  <si>
    <t>745515.020-01</t>
  </si>
  <si>
    <t>ПОЛКА 200х600 ЗАДНЯЯ ЭКОНОМ</t>
  </si>
  <si>
    <t>745515.021-01</t>
  </si>
  <si>
    <t>ПОЛКА 200х600 ПЕРЕДНЯЯ ЭКОНОМ</t>
  </si>
  <si>
    <t>745515.022</t>
  </si>
  <si>
    <t>ПОЛКА 200х600 СРЕДНЯЯ ЭКОНОМ</t>
  </si>
  <si>
    <t>745515.024</t>
  </si>
  <si>
    <t>ПОЛКА УВ 300 ЭКОНОМ</t>
  </si>
  <si>
    <t>745515.024-01</t>
  </si>
  <si>
    <t>ПОЛКА УВ 400 ЭКОНОМ</t>
  </si>
  <si>
    <t>745515.024-02</t>
  </si>
  <si>
    <t>ПОЛКА УВ 500 ЭКОНОМ</t>
  </si>
  <si>
    <t>745515.024-03</t>
  </si>
  <si>
    <t>ПОЛКА УВ 600 ЭКОНОМ</t>
  </si>
  <si>
    <t>745515.025</t>
  </si>
  <si>
    <t>ПОЛКА УН 300 ЭКОНОМ</t>
  </si>
  <si>
    <t>745515.025-01</t>
  </si>
  <si>
    <t>ПОЛКА УН 400 ЭКОНОМ</t>
  </si>
  <si>
    <t>745515.025-02</t>
  </si>
  <si>
    <t>ПОЛКА УН 500 ЭКОНОМ</t>
  </si>
  <si>
    <t>745515.025-03</t>
  </si>
  <si>
    <t>ПОЛКА УН 600 ЭКОНОМ</t>
  </si>
  <si>
    <t>ПАНЕЛЬ НИЖНЯЯ</t>
  </si>
  <si>
    <t>745512.057</t>
  </si>
  <si>
    <t>ПАНЕЛЬ НИЖНЯЯ 600 ЭКОНОМ</t>
  </si>
  <si>
    <t>745512.057-Ц</t>
  </si>
  <si>
    <t>ПАНЕЛЬ НИЖНЯЯ 600 ЭКОНОМ Ц</t>
  </si>
  <si>
    <t>745512.057-01</t>
  </si>
  <si>
    <t>ПАНЕЛЬ НИЖНЯЯ 800 ЭКОНОМ</t>
  </si>
  <si>
    <t>745512.057-01-Ц</t>
  </si>
  <si>
    <t>ПАНЕЛЬ НИЖНЯЯ 800 ЭКОНОМ Ц</t>
  </si>
  <si>
    <t>745512.057-02</t>
  </si>
  <si>
    <t>ПАНЕЛЬ НИЖНЯЯ 1000 ЭКОНОМ</t>
  </si>
  <si>
    <t>745512.057-02-Ц</t>
  </si>
  <si>
    <t>ПАНЕЛЬ НИЖНЯЯ 1000 ЭКОНОМ Ц</t>
  </si>
  <si>
    <t>745512.057-03</t>
  </si>
  <si>
    <t>ПАНЕЛЬ НИЖНЯЯ 1200 ЭКОНОМ</t>
  </si>
  <si>
    <t>745512.057-03-Ц</t>
  </si>
  <si>
    <t>ПАНЕЛЬ НИЖНЯЯ 1200 ЭКОНОМ Ц</t>
  </si>
  <si>
    <t>745515.057-04</t>
  </si>
  <si>
    <t>ПАНЕЛЬ НИЖНЯЯ 1250 ЭКОНОМ</t>
  </si>
  <si>
    <t>745515.057-04-Ц</t>
  </si>
  <si>
    <t>ПАНЕЛЬ НИЖНЯЯ 1250 ЭКОНОМ Ц</t>
  </si>
  <si>
    <t>745512.060</t>
  </si>
  <si>
    <t>ПАНЕЛЬ НИЖНЯЯ УВ 300 ЭКОНОМ</t>
  </si>
  <si>
    <t>745512.060-Ц</t>
  </si>
  <si>
    <t>ПАНЕЛЬ НИЖНЯЯ УВ 300 ЭКОНОМ Ц</t>
  </si>
  <si>
    <t>745512.060-01</t>
  </si>
  <si>
    <t>ПАНЕЛЬ НИЖНЯЯ УВ 400 ЭКОНОМ</t>
  </si>
  <si>
    <t>745512.060-01-Ц</t>
  </si>
  <si>
    <t>ПАНЕЛЬ НИЖНЯЯ УВ 400 ЭКОНОМ Ц</t>
  </si>
  <si>
    <t>745512.060-02</t>
  </si>
  <si>
    <t>ПАНЕЛЬ НИЖНЯЯ УВ 500 ЭКОНОМ</t>
  </si>
  <si>
    <t>745512.060-02-Ц</t>
  </si>
  <si>
    <t>ПАНЕЛЬ НИЖНЯЯ УВ 500 ЭКОНОМ Ц</t>
  </si>
  <si>
    <t>745512.060-03</t>
  </si>
  <si>
    <t>ПАНЕЛЬ НИЖНЯЯ УВ 600 ЭКОНОМ</t>
  </si>
  <si>
    <t>745512.060-03-Ц</t>
  </si>
  <si>
    <t>ПАНЕЛЬ НИЖНЯЯ УВ 600 ЭКОНОМ Ц</t>
  </si>
  <si>
    <t>745512.064</t>
  </si>
  <si>
    <t>ПАНЕЛЬ НИЖНЯЯ УН 300 ЭКОНОМ</t>
  </si>
  <si>
    <t>745512.064-Ц</t>
  </si>
  <si>
    <t>ПАНЕЛЬ НИЖНЯЯ УН 300 ЭКОНОМ Ц</t>
  </si>
  <si>
    <t>745512.064-01</t>
  </si>
  <si>
    <t>ПАНЕЛЬ НИЖНЯЯ УН 400 ЭКОНОМ</t>
  </si>
  <si>
    <t>745512.064-01-Ц</t>
  </si>
  <si>
    <t>ПАНЕЛЬ НИЖНЯЯ УН 400 ЭКОНОМ Ц</t>
  </si>
  <si>
    <t>745512.064-02</t>
  </si>
  <si>
    <t>ПАНЕЛЬ НИЖНЯЯ УН 500 ЭКОНОМ</t>
  </si>
  <si>
    <t>745512.064-02-Ц</t>
  </si>
  <si>
    <t>ПАНЕЛЬ НИЖНЯЯ УН 500 ЭКОНОМ Ц</t>
  </si>
  <si>
    <t>745512.064-03</t>
  </si>
  <si>
    <t>ПАНЕЛЬ НИЖНЯЯ УН 600 ЭКОНОМ</t>
  </si>
  <si>
    <t>745512.064-03-Ц</t>
  </si>
  <si>
    <t>ПАНЕЛЬ НИЖНЯЯ УН 600 ЭКОНОМ Ц</t>
  </si>
  <si>
    <t xml:space="preserve">ПАНЕЛЬ ЗАДНЯЯ </t>
  </si>
  <si>
    <t>745512.058-20</t>
  </si>
  <si>
    <t>ПАНЕЛЬ ЗАДНЯЯ 1000 УКОРОЧЕННАЯ  ЭКОНОМ ПЕРФ.</t>
  </si>
  <si>
    <t>745512.056-08</t>
  </si>
  <si>
    <t>ПАНЕЛЬ ЗАДНЯЯ 1000 ПЕРФОРИРОВАННАЯ ЭКОНОМ</t>
  </si>
  <si>
    <t>745512.058-02</t>
  </si>
  <si>
    <t>ПАНЕЛЬ ЗАДНЯЯ 1000 УКОРОЧЕННАЯ  ЭКОНОМ</t>
  </si>
  <si>
    <t>745512.056-02</t>
  </si>
  <si>
    <t>ПАНЕЛЬ ЗАДНЯЯ 1000 ЭКОНОМ</t>
  </si>
  <si>
    <t>745512.058-21</t>
  </si>
  <si>
    <t>ПАНЕЛЬ ЗАДНЯЯ 1200 УКОРОЧЕННАЯ ЭКОНОМ ПЕРФ.</t>
  </si>
  <si>
    <t>745512.056-09</t>
  </si>
  <si>
    <t>ПАНЕЛЬ ЗАДНЯЯ 1200 ПЕРФ.ЭКОНОМ</t>
  </si>
  <si>
    <t>745512.058-03</t>
  </si>
  <si>
    <t>ПАНЕЛЬ ЗАДНЯЯ 1200 УКОРОЧЕННАЯ ЭКОНОМ</t>
  </si>
  <si>
    <t>745512.056-03</t>
  </si>
  <si>
    <t>ПАНЕЛЬ ЗАДНЯЯ 1200 ЭКОНОМ</t>
  </si>
  <si>
    <t>745512.058-22</t>
  </si>
  <si>
    <t>ПАНЕЛЬ ЗАДНЯЯ 1250 УКОРОЧЕННАЯ ЭКОНОМ ПЕРФ.</t>
  </si>
  <si>
    <t>745512.056-10</t>
  </si>
  <si>
    <t>ПАНЕЛЬ ЗАДНЯЯ 1250  ПЕРФОРИРОВАННАЯ ЭКОНОМ</t>
  </si>
  <si>
    <t>745512.058-04</t>
  </si>
  <si>
    <t xml:space="preserve">ПАНЕЛЬ ЗАДНЯЯ 1250 УКОРОЧЕННАЯ ЭКОНОМ </t>
  </si>
  <si>
    <t>745512.056-04</t>
  </si>
  <si>
    <t xml:space="preserve">ПАНЕЛЬ ЗАДНЯЯ 1250  ЭКОНОМ </t>
  </si>
  <si>
    <t>745512.058-26</t>
  </si>
  <si>
    <t>ПАНЕЛЬ ЗАДНЯЯ 200*1000 ПЕРФ. ЭКОНОМ</t>
  </si>
  <si>
    <t>745512.058-08</t>
  </si>
  <si>
    <t>ПАНЕЛЬ ЗАДНЯЯ 200*1000 ЭКОНОМ</t>
  </si>
  <si>
    <t>745512.058-27</t>
  </si>
  <si>
    <t>ПАНЕЛЬ ЗАДНЯЯ 200*1200 ПЕРФ. ЭКОНОМ</t>
  </si>
  <si>
    <t>745512.058-09</t>
  </si>
  <si>
    <t>ПАНЕЛЬ ЗАДНЯЯ 200*1200 ЭКОНОМ</t>
  </si>
  <si>
    <t>745512.058-28</t>
  </si>
  <si>
    <t>ПАНЕЛЬ ЗАДНЯЯ 200*1250 ПЕРФ. ЭКОНОМ</t>
  </si>
  <si>
    <t>745512.058-10</t>
  </si>
  <si>
    <t>ПАНЕЛЬ ЗАДНЯЯ 200*1250 ЭКОНОМ</t>
  </si>
  <si>
    <t>745512.058-24</t>
  </si>
  <si>
    <t>ПАНЕЛЬ ЗАДНЯЯ 200*600 ПЕРФ. ЭКОНОМ</t>
  </si>
  <si>
    <t>745512.058-06</t>
  </si>
  <si>
    <t>ПАНЕЛЬ ЗАДНЯЯ 200*600 ЭКОНОМ</t>
  </si>
  <si>
    <t>745512.058-25</t>
  </si>
  <si>
    <t>ПАНЕЛЬ ЗАДНЯЯ 200*800 ПЕРФ. ЭКОНОМ</t>
  </si>
  <si>
    <t>745512.058-07</t>
  </si>
  <si>
    <t>ПАНЕЛЬ ЗАДНЯЯ 200*800 ЭКОНОМ</t>
  </si>
  <si>
    <t>745512.058-18</t>
  </si>
  <si>
    <t>ПАНЕЛЬ ЗАДНЯЯ 600 УКОРОЧЕННАЯ ЭКОНОМ ПЕРФ.</t>
  </si>
  <si>
    <t>745512.056-06</t>
  </si>
  <si>
    <t>ПАНЕЛЬ ЗАДНЯЯ 600 ПЕРФОРИРОВАННАЯ ЭКОНОМ</t>
  </si>
  <si>
    <t>745512.058</t>
  </si>
  <si>
    <t>ПАНЕЛЬ ЗАДНЯЯ 600 УКОРОЧЕННАЯ ЭКОНОМ</t>
  </si>
  <si>
    <t>745512.056</t>
  </si>
  <si>
    <t>ПАНЕЛЬ ЗАДНЯЯ 600 ЭКОНОМ</t>
  </si>
  <si>
    <t>745512.058-19</t>
  </si>
  <si>
    <t>ПАНЕЛЬ ЗАДНЯЯ 800 УКОРОЧЕННАЯ ЭКОНОМ ПЕРФ.</t>
  </si>
  <si>
    <t>745512.056-07</t>
  </si>
  <si>
    <t>ПАНЕЛЬ ЗАДНЯЯ 800 ПЕРФОРИРОВАННАЯ ЭКОНОМ</t>
  </si>
  <si>
    <t>745512.058-01</t>
  </si>
  <si>
    <t>ПАНЕЛЬ ЗАДНЯЯ 800 УКОРОЧЕННАЯ ЭКОНОМ</t>
  </si>
  <si>
    <t>745512.056-01</t>
  </si>
  <si>
    <t>ПАНЕЛЬ ЗАДНЯЯ 800 ЭКОНОМ</t>
  </si>
  <si>
    <t>745512.061-03</t>
  </si>
  <si>
    <t>ПАНЕЛЬ ЗАДНЯЯ УВ 200 ЭКОНОМ</t>
  </si>
  <si>
    <t>745512.061</t>
  </si>
  <si>
    <t>ПАНЕЛЬ ЗАДНЯЯ УВ УКОРОЧЕННАЯ ЭКОНОМ</t>
  </si>
  <si>
    <t>745512.059-02</t>
  </si>
  <si>
    <t>ПАНЕЛЬ ЗАДНЯЯ УВ ЭКОНОМ</t>
  </si>
  <si>
    <t>745512.061-05</t>
  </si>
  <si>
    <t>ПАНЕЛЬ ЗАДНЯЯ УВ 200 ЭКОНОМ ПЕРФ.</t>
  </si>
  <si>
    <t>745512.061-02</t>
  </si>
  <si>
    <t>ПАНЕЛЬ ЗАДНЯЯ УВ УКОРОЧЕННАЯ ЭКОНОМ ПЕРФ.</t>
  </si>
  <si>
    <t>745512.059</t>
  </si>
  <si>
    <t>ПАНЕЛЬ ЗАДНЯЯ УВ ЭКОНОМ ПЕРФ.</t>
  </si>
  <si>
    <t>745512.067-02</t>
  </si>
  <si>
    <t>ПАНЕЛЬ ЗАДНЯЯ УН 200 ЭКОНОМ</t>
  </si>
  <si>
    <t>745512.067-01</t>
  </si>
  <si>
    <t>ПАНЕЛЬ ЗАДНЯЯ УН УКОРОЧЕННАЯ ЭКОНОМ</t>
  </si>
  <si>
    <t>745512.067</t>
  </si>
  <si>
    <t>ПАНЕЛЬ ЗАДНЯЯ УН ЭКОНОМ</t>
  </si>
  <si>
    <t>745512067-06</t>
  </si>
  <si>
    <t>ПАНЕЛЬ ЗАДНЯЯ УН 200 ЭКОНОМ ПЕРФ.</t>
  </si>
  <si>
    <t>745512.067-05</t>
  </si>
  <si>
    <t>ПАНЕЛЬ ЗАДНЯЯ УН УКОРОЧЕННАЯ ЭКОНОМ ПЕРФ.</t>
  </si>
  <si>
    <t>745512.067-04</t>
  </si>
  <si>
    <t>ПАНЕЛЬ ЗАДНЯЯ УН ЭКОНОМ ПЕРФ.</t>
  </si>
  <si>
    <t>КРОНШТЕЙН</t>
  </si>
  <si>
    <t>745162.001-11э</t>
  </si>
  <si>
    <t>КРОНШТЕЙН ПОЛКИ 300 ЭКОНОМ</t>
  </si>
  <si>
    <t>745162.001-12э</t>
  </si>
  <si>
    <t>КРОНШТЕЙН ПОЛКИ 400 ЭКОНОМ</t>
  </si>
  <si>
    <t>745162.001</t>
  </si>
  <si>
    <t>КРОНШТЕЙН ПОЛКИ 500 ЭКОНОМ</t>
  </si>
  <si>
    <t>745162.001-03э</t>
  </si>
  <si>
    <t>КРОНШТЕЙН ПОЛКИ 600 ЭКОНОМ</t>
  </si>
  <si>
    <t>ПРАЙС-ЛИСТ на стелаж ДИСКАУНТЕР Марихолодмаш</t>
  </si>
  <si>
    <t>Код ПХО</t>
  </si>
  <si>
    <t>Наименование изделия</t>
  </si>
  <si>
    <t>КРОНШТЕЙН 200 Ц</t>
  </si>
  <si>
    <t xml:space="preserve">КРОНШТЕЙН 300 </t>
  </si>
  <si>
    <t>КРОНШТЕЙН 300 Ц</t>
  </si>
  <si>
    <t>741244.005-10</t>
  </si>
  <si>
    <t>КРОНШТЕЙН ПОЛКИ 300 Д NEW</t>
  </si>
  <si>
    <t>741244.005-10-Ц</t>
  </si>
  <si>
    <t>КРОНШТЕЙН ПОЛКИ 300 Д NEW-Ц</t>
  </si>
  <si>
    <t>741124.006</t>
  </si>
  <si>
    <t>КРОНШТЕЙН ПОЛКИ 300 Д(2)</t>
  </si>
  <si>
    <t>741244.005-11</t>
  </si>
  <si>
    <t>КРОНШТЕЙНО ПОЛКИ 400 Д NEW</t>
  </si>
  <si>
    <t>741244.005-11-Ц</t>
  </si>
  <si>
    <t>КРОНШТЕЙНО ПОЛКИ 400 Д NEW-Ц</t>
  </si>
  <si>
    <t>741244.005</t>
  </si>
  <si>
    <t>КРОНШТЕЙН ПОЛКИ 400 Д</t>
  </si>
  <si>
    <t>741244.005-Ц</t>
  </si>
  <si>
    <t>КРОНШТЕЙН ПОЛКИ 400 Д Ц</t>
  </si>
  <si>
    <t>741124.006-01</t>
  </si>
  <si>
    <t>КРОНШТЕЙН ПОЛКИ 400 Д(2)</t>
  </si>
  <si>
    <t>741124.006-01Ц</t>
  </si>
  <si>
    <t>КРОНШТЕЙН ПОЛКИ 400 Д(2)Ц</t>
  </si>
  <si>
    <t>КРОНШТЕЙН ПОЛКИ 500 Д NEW</t>
  </si>
  <si>
    <t>741244.005-12-Ц</t>
  </si>
  <si>
    <t>КРОНШТЕЙН ПОЛКИ 500 Д NEW-Ц</t>
  </si>
  <si>
    <t>741244.005-01</t>
  </si>
  <si>
    <t>КРОНШТЕЙН ПОЛКИ 500 Д</t>
  </si>
  <si>
    <t>741244.005-01-Ц</t>
  </si>
  <si>
    <t>КРОНШТЕЙН ПОЛКИ 500 Д Ц</t>
  </si>
  <si>
    <t>КРОНШТЕЙН ПОЛКИ 500 Д(2)</t>
  </si>
  <si>
    <t>741124.006-02-Ц</t>
  </si>
  <si>
    <t>КРОНШТЕЙН ПОЛКИ 500 Д(2) Ц</t>
  </si>
  <si>
    <t>741244.005-13</t>
  </si>
  <si>
    <t>КРОНШТЕЙН ПОЛКИ 600 Д NEW</t>
  </si>
  <si>
    <t>741244.005-13-Ц</t>
  </si>
  <si>
    <t>КРОНШТЕЙН ПОЛКИ 600 Д NEW-Ц</t>
  </si>
  <si>
    <t>741244.005-02</t>
  </si>
  <si>
    <t>КРОНШТЕЙН ПОЛКИ 600 Д</t>
  </si>
  <si>
    <t>741244.005-02-Ц</t>
  </si>
  <si>
    <t>КРОНШТЕЙН ПОЛКИ 600 Д Ц</t>
  </si>
  <si>
    <t>741124.006-03</t>
  </si>
  <si>
    <t>КРОНШТЕЙН ПОЛКИ 600 Д(2)</t>
  </si>
  <si>
    <t>741124.006-03-Ц</t>
  </si>
  <si>
    <t>КРОНШТЕЙН ПОЛКИ 600 Д(2) Ц</t>
  </si>
  <si>
    <t>741244.005-03</t>
  </si>
  <si>
    <t>КРОНШТЕЙН ПОЛКИ 800 Д</t>
  </si>
  <si>
    <t>741124.006-04</t>
  </si>
  <si>
    <t>КРОНШТЕЙН ПОЛКИ 800 Д(2)</t>
  </si>
  <si>
    <t>745512.005-06</t>
  </si>
  <si>
    <t>ПАНЕЛЬ ЗАДНЯЯ 330*1000 УКОРОЧЕННАЯ</t>
  </si>
  <si>
    <t>745512.005-06-Ц</t>
  </si>
  <si>
    <t>ПАНЕЛЬ ЗАДНЯЯ 330*1000 УКОРОЧЕННАЯ Ц</t>
  </si>
  <si>
    <t>ПАНЕЛЬ ЗАДНЯЯ 1000 Ц</t>
  </si>
  <si>
    <t>745512.005-08</t>
  </si>
  <si>
    <t>ПАНЕЛЬ ЗАДНЯЯ 330*1200 УКОРОЧЕННАЯ</t>
  </si>
  <si>
    <t>745512.005-08Ц</t>
  </si>
  <si>
    <t>ПАНЕЛЬ ЗАДНЯЯ 330*1200 УКОРОЧЕННАЯ Ц</t>
  </si>
  <si>
    <t>745512.004-08Ц</t>
  </si>
  <si>
    <t>ПАНЕЛЬ ЗАДНЯЯ 1200 Ц</t>
  </si>
  <si>
    <t>745512.005-12</t>
  </si>
  <si>
    <t>ПАНЕЛЬ ЗАДНЯЯ 330*1250 УКОРОЧЕННАЯ (т-0,7)</t>
  </si>
  <si>
    <t>745512.005-12-Ц</t>
  </si>
  <si>
    <t>ПАНЕЛЬ ЗАДНЯЯ 330*1250 УКОРОЧЕННАЯ Ц</t>
  </si>
  <si>
    <t>ПАНЕЛЬ ЗАДНЯЯ 1250 Ц</t>
  </si>
  <si>
    <t>ПАНЕЛЬ ЗАДНЯЯ 200*1000 Ц</t>
  </si>
  <si>
    <t>ПАНЕЛЬ ЗАДНЯЯ 200*1200  Ц</t>
  </si>
  <si>
    <t>ПАНЕЛЬ ЗАДНЯЯ 200*1250  Ц</t>
  </si>
  <si>
    <t>ПАНЕЛЬ ЗАДНЯЯ 200*600  Ц</t>
  </si>
  <si>
    <t>ПАНЕЛЬ ЗАДНЯЯ 200*800 Ц</t>
  </si>
  <si>
    <t>745512.005-07</t>
  </si>
  <si>
    <t>ПАНЕЛЬ ЗАДНЯЯ 330*600 УКОРОЧЕННАЯ</t>
  </si>
  <si>
    <t>ПАНЕЛЬ ЗАДНЯЯ 600 Ц</t>
  </si>
  <si>
    <t>745512.005-13</t>
  </si>
  <si>
    <t>ПАНЕЛЬ ЗАДНЯЯ 330*800 УКОРОЧЕННАЯ</t>
  </si>
  <si>
    <t>745512.005-13-Ц</t>
  </si>
  <si>
    <t>ПАНЕЛЬ ЗАДНЯЯ 330*800 УКОРОЧЕННАЯ Ц</t>
  </si>
  <si>
    <t>ПАНЕЛЬ ЗАДНЯЯ 800 Ц</t>
  </si>
  <si>
    <t>745512.255-02</t>
  </si>
  <si>
    <t>ПАНЕЛЬ НИЖНЯЯ 1000 Д NEW</t>
  </si>
  <si>
    <t>745512.255-02-Ц</t>
  </si>
  <si>
    <t>ПАНЕЛЬ НИЖНЯЯ 1000 Д NEW-Ц</t>
  </si>
  <si>
    <t>745512.003-03</t>
  </si>
  <si>
    <t>ПАНЕЛЬ НИЖНЯЯ 1000</t>
  </si>
  <si>
    <t>745512.003-03-Ц</t>
  </si>
  <si>
    <t>ПАНЕЛЬ НИЖНЯЯ 1000 Ц</t>
  </si>
  <si>
    <t>745512.003-03-Ж</t>
  </si>
  <si>
    <t>ПАНЕЛЬ НИЖНЯЯ 1000 ЖЕЛТАЯ</t>
  </si>
  <si>
    <t>745512.003-03-З</t>
  </si>
  <si>
    <t>ПАНЕЛЬ НИЖНЯЯ 1000 ЗЕЛЕНАЯ</t>
  </si>
  <si>
    <t>745512.003-03-К</t>
  </si>
  <si>
    <t>ПАНЕЛЬ НИЖНЯЯ 1000 КРАСНАЯ</t>
  </si>
  <si>
    <t>745512.003-03-С</t>
  </si>
  <si>
    <t>ПАНЕЛЬ НИЖНЯЯ 1000 СИНЯЯ</t>
  </si>
  <si>
    <t>745512.255-03</t>
  </si>
  <si>
    <t>ПАНЕЛЬ НИЖНЯЯ 1200 Д NEW</t>
  </si>
  <si>
    <t>745512.255-03-Ц</t>
  </si>
  <si>
    <t>ПАНЕЛЬ НИЖНЯЯ 1200 Д NEW-Ц</t>
  </si>
  <si>
    <t>745512.003-05</t>
  </si>
  <si>
    <t>ПАНЕЛЬ НИЖНЯЯ 1200</t>
  </si>
  <si>
    <t>745512.003-05-Ц</t>
  </si>
  <si>
    <t>ПАНЕЛЬ НИЖНЯЯ 1200 Ц</t>
  </si>
  <si>
    <t>745512.003-05-Ж</t>
  </si>
  <si>
    <t>ПАНЕЛЬ НИЖНЯЯ 1200 ЖЕЛТАЯ</t>
  </si>
  <si>
    <t>745512.003-05-З</t>
  </si>
  <si>
    <t>ПАНЕЛЬ НИЖНЯЯ 1200 ЗЕЛЕНАЯ</t>
  </si>
  <si>
    <t>745512.003-05-К</t>
  </si>
  <si>
    <t>ПАНЕЛЬ НИЖНЯЯ 1200 КРАСНАЯ</t>
  </si>
  <si>
    <t>745512.003-05-С</t>
  </si>
  <si>
    <t>ПАНЕЛЬ НИЖНЯЯ 1200 СИНЯЯ</t>
  </si>
  <si>
    <t>745512.255-04</t>
  </si>
  <si>
    <t>ПАНЕЛЬ НИЖНЯЯ 1250 Д NEW</t>
  </si>
  <si>
    <t>745512.255-04-Ц</t>
  </si>
  <si>
    <t>ПАНЕЛЬ НИЖНЯЯ 1250 Д NEW-Ц</t>
  </si>
  <si>
    <t>745512.003-08</t>
  </si>
  <si>
    <t>ПАНЕЛЬ НИЖНЯЯ 1250</t>
  </si>
  <si>
    <t>305424.009-04</t>
  </si>
  <si>
    <t>ПАНЕЛЬ НИЖНЯЯ 1250Д(2) с 2-мя кронштейнами</t>
  </si>
  <si>
    <t>745512.003-08-Ц</t>
  </si>
  <si>
    <t>ПАНЕЛЬ НИЖНЯЯ 1250 Ц</t>
  </si>
  <si>
    <t>745512.003-08-Ж</t>
  </si>
  <si>
    <t>ПАНЕЛЬ НИЖНЯЯ 1250 ЖЕЛТАЯ</t>
  </si>
  <si>
    <t>745512.003-08-З</t>
  </si>
  <si>
    <t>ПАНЕЛЬ НИЖНЯЯ 1250 ЗЕЛЕНАЯ</t>
  </si>
  <si>
    <t>745512.003-08-К</t>
  </si>
  <si>
    <t>ПАНЕЛЬ НИЖНЯЯ 1250 КРАСНАЯ</t>
  </si>
  <si>
    <t>745512.003-08-С</t>
  </si>
  <si>
    <t>ПАНЕЛЬ НИЖНЯЯ 1250 СИНЯЯ</t>
  </si>
  <si>
    <t>745512.255-05</t>
  </si>
  <si>
    <t>ПАНЕЛЬ НИЖНЯЯ 1325 Д NEW</t>
  </si>
  <si>
    <t>745512.255-05-Ц</t>
  </si>
  <si>
    <t>ПАНЕЛЬ НИЖНЯЯ 1325 Д NEW-Ц</t>
  </si>
  <si>
    <t>745512.255</t>
  </si>
  <si>
    <t>ПАНЕЛЬ НИЖНЯЯ 600 Д NEW</t>
  </si>
  <si>
    <t>745512.255-Ц</t>
  </si>
  <si>
    <t>ПАНЕЛЬ НИЖНЯЯ 600 Д NEW-Ц</t>
  </si>
  <si>
    <t>745512.003-04</t>
  </si>
  <si>
    <t>ПАНЕЛЬ НИЖНЯЯ 600</t>
  </si>
  <si>
    <t>745512.003-04-Ц</t>
  </si>
  <si>
    <t>ПАНЕЛЬ НИЖНЯЯ 600 Ц</t>
  </si>
  <si>
    <t>745512.003-04-Ж</t>
  </si>
  <si>
    <t>ПАНЕЛЬ НИЖНЯЯ 600 ЖЕЛТАЯ</t>
  </si>
  <si>
    <t>745512.003-04-З</t>
  </si>
  <si>
    <t>ПАНЕЛЬ НИЖНЯЯ 600 ЗЕЛЕНАЯ</t>
  </si>
  <si>
    <t>745512.003-04-К</t>
  </si>
  <si>
    <t>ПАНЕЛЬ НИЖНЯЯ 600 КРАСНАЯ</t>
  </si>
  <si>
    <t>745512.003-04-С</t>
  </si>
  <si>
    <t>ПАНЕЛЬ НИЖНЯЯ 600 СИНЯЯ</t>
  </si>
  <si>
    <t>745512.255-01</t>
  </si>
  <si>
    <t>ПАНЕЛЬ НИЖНЯЯ 800 Д NEW</t>
  </si>
  <si>
    <t>745512.255-01-Ц</t>
  </si>
  <si>
    <t>ПАНЕЛЬ НИЖНЯЯ 800 Д NEW-Ц</t>
  </si>
  <si>
    <t>745512.003-06</t>
  </si>
  <si>
    <t>ПАНЕЛЬ НИЖНЯЯ 800</t>
  </si>
  <si>
    <t>745512.003-06-Ц</t>
  </si>
  <si>
    <t>ПАНЕЛЬ НИЖНЯЯ 800 Ц</t>
  </si>
  <si>
    <t>304121.015-08</t>
  </si>
  <si>
    <t>ПОЛКА 300*1000 Д(2)</t>
  </si>
  <si>
    <t>304121.015-12</t>
  </si>
  <si>
    <t>ПОЛКА 300*1200 Д(2)</t>
  </si>
  <si>
    <t>304121.015</t>
  </si>
  <si>
    <t>ПОЛКА 300*600 Д(2)</t>
  </si>
  <si>
    <t>304121.015-09</t>
  </si>
  <si>
    <t>ПОЛКА 400*1000 Д(2)</t>
  </si>
  <si>
    <t>304121.015-09ц</t>
  </si>
  <si>
    <t>ПОЛКА 400*1000 Д(2)ц</t>
  </si>
  <si>
    <t>304121.015-13</t>
  </si>
  <si>
    <t>ПОЛКА 400*1200 Д(2)</t>
  </si>
  <si>
    <t>304121.015-17</t>
  </si>
  <si>
    <t>ПОЛКА 400*1250 Д(2)</t>
  </si>
  <si>
    <t>304121.015-01</t>
  </si>
  <si>
    <t>ПОЛКА 400*600 Д(2)</t>
  </si>
  <si>
    <t>304121.001-13</t>
  </si>
  <si>
    <t>ПОЛКА 400*1000</t>
  </si>
  <si>
    <t>304121.001-24</t>
  </si>
  <si>
    <t xml:space="preserve">ПОЛКА 400*1250 </t>
  </si>
  <si>
    <t>304121.001-19</t>
  </si>
  <si>
    <t>ПОЛКА 400*1200</t>
  </si>
  <si>
    <t>304121.001-16</t>
  </si>
  <si>
    <t>ПОЛКА 400*600</t>
  </si>
  <si>
    <t>ПОЛКА 500*1000 Д(2)</t>
  </si>
  <si>
    <t>304121.015-10-Ц</t>
  </si>
  <si>
    <t>ПОЛКА 500*1000 Д(2) Ц</t>
  </si>
  <si>
    <t>ПОЛКА 500*1200 Д(2)</t>
  </si>
  <si>
    <t>304121.015-14-Ц</t>
  </si>
  <si>
    <t>ПОЛКА 500*1200 Д(2) Ц</t>
  </si>
  <si>
    <t>304121.015-18</t>
  </si>
  <si>
    <t>ПОЛКА 500*1250 Д(2)</t>
  </si>
  <si>
    <t>ПОЛКА 500*800 Д(2)</t>
  </si>
  <si>
    <t>ПОЛКА 500*600 Д(2)</t>
  </si>
  <si>
    <t>ПОЛКА 500*1000</t>
  </si>
  <si>
    <t>ПОЛКА 500*1200</t>
  </si>
  <si>
    <t xml:space="preserve">ПОЛКА 500*1250 </t>
  </si>
  <si>
    <t>ПОЛКА 500*600</t>
  </si>
  <si>
    <t>304121.015-11</t>
  </si>
  <si>
    <t>ПОЛКА 600*1000 Д(2)</t>
  </si>
  <si>
    <t>304121.015-11 Ц</t>
  </si>
  <si>
    <t>ПОЛКА 600*1000 Д(2) Ц</t>
  </si>
  <si>
    <t>304121.015-15</t>
  </si>
  <si>
    <t>ПОЛКА 600*1200 Д(2)</t>
  </si>
  <si>
    <t>304121.015-19</t>
  </si>
  <si>
    <t>ПОЛКА 600*1250 Д(2)</t>
  </si>
  <si>
    <t>304121.015-19-Ц</t>
  </si>
  <si>
    <t>ПОЛКА 600*1250 Д(2) Ц</t>
  </si>
  <si>
    <t>304121.015-07</t>
  </si>
  <si>
    <t>ПОЛКА 600*800 Д(2)</t>
  </si>
  <si>
    <t>304121.015-03</t>
  </si>
  <si>
    <t>ПОЛКА 600*600 Д(2)</t>
  </si>
  <si>
    <t>304121.001-21</t>
  </si>
  <si>
    <t>ПОЛКА 600*1000</t>
  </si>
  <si>
    <t>304121.001-22</t>
  </si>
  <si>
    <t>ПОЛКА 600*1200</t>
  </si>
  <si>
    <t>304121.001-26</t>
  </si>
  <si>
    <t xml:space="preserve">ПОЛКА 600*1250 </t>
  </si>
  <si>
    <t>304121.001-23</t>
  </si>
  <si>
    <t>ПОЛКА 600*600</t>
  </si>
  <si>
    <t>304121.015-26</t>
  </si>
  <si>
    <t>ПОЛКА 800*1000 Д(2)</t>
  </si>
  <si>
    <t>304121.015-27</t>
  </si>
  <si>
    <t>ПОЛКА 800*1200 Д(2)</t>
  </si>
  <si>
    <t>304121.015-28</t>
  </si>
  <si>
    <t>ПОЛКА 800*1250 Д(2)</t>
  </si>
  <si>
    <t>695423.006</t>
  </si>
  <si>
    <t>ПОЛКА 800*1000 Д</t>
  </si>
  <si>
    <t>695423.006-02</t>
  </si>
  <si>
    <t>ПОЛКА 800*1200 Д</t>
  </si>
  <si>
    <t>695423.006-03</t>
  </si>
  <si>
    <t>ПОЛКА 800*1250 Д</t>
  </si>
  <si>
    <t>695423.006-01</t>
  </si>
  <si>
    <t>ПОЛКА 800*600 Д</t>
  </si>
  <si>
    <t>304121.009-02</t>
  </si>
  <si>
    <t>ПОЛКА ПЕРЕДНЯЯ 200*1000 Д(2)</t>
  </si>
  <si>
    <t>304121.009-02-Ц</t>
  </si>
  <si>
    <t>ПОЛКА ПЕРЕДНЯЯ 200*1000 Д(2) Ц</t>
  </si>
  <si>
    <t>304121.009-03</t>
  </si>
  <si>
    <t>ПОЛКА ПЕРЕДНЯЯ 200*1200 Д(2)</t>
  </si>
  <si>
    <t>304121.009-04</t>
  </si>
  <si>
    <t>ПОЛКА ПЕРЕДНЯЯ 200*1250 Д(2)</t>
  </si>
  <si>
    <t>ПОЛКА ПЕРЕДНЯЯ 200*600Д(2)</t>
  </si>
  <si>
    <t>ПОЛКА ПЕРЕДНЯЯ 200*800Д(2)</t>
  </si>
  <si>
    <t>ПОЛКА ПЕРЕДНЯЯ 300*1000 Д(2)</t>
  </si>
  <si>
    <t>ПОЛКА ПЕРЕДНЯЯ 300*1200 Д(2)</t>
  </si>
  <si>
    <t>695422.003-05</t>
  </si>
  <si>
    <t>СТЕНКА БОКОВАЯ 300 Д NEW</t>
  </si>
  <si>
    <t>695422.003-05-Ц</t>
  </si>
  <si>
    <t>СТЕНКА БОКОВАЯ 300 Д NEW-Ц</t>
  </si>
  <si>
    <t>695422.003-06</t>
  </si>
  <si>
    <t>СТЕНКА БОКОВАЯ 400 Д NEW</t>
  </si>
  <si>
    <t>695422.003-06-Ц</t>
  </si>
  <si>
    <t>СТЕНКА БОКОВАЯ 400 Д NEW-Ц</t>
  </si>
  <si>
    <t>695422.003</t>
  </si>
  <si>
    <t>СТЕНКА БОКОВАЯ 400 Д</t>
  </si>
  <si>
    <t>695422.003-Ц</t>
  </si>
  <si>
    <t>СТЕНКА БОКОВАЯ 400 Д Ц</t>
  </si>
  <si>
    <t>СТЕНКА БОКОВАЯ 500 Д NEW</t>
  </si>
  <si>
    <t>695422.003-07-Ц</t>
  </si>
  <si>
    <t>СТЕНКА БОКОВАЯ 500 Д NEW-Ц</t>
  </si>
  <si>
    <t>695422.003-01</t>
  </si>
  <si>
    <t>СТЕНКА БОКОВАЯ 500 Д</t>
  </si>
  <si>
    <t>695422.003-01-Ц</t>
  </si>
  <si>
    <t>СТЕНКА БОКОВАЯ 500 Д Ц</t>
  </si>
  <si>
    <t>695422.003-08</t>
  </si>
  <si>
    <t>СТЕНКА БОКОВАЯ 600 Д NEW</t>
  </si>
  <si>
    <t>695422.003-08-Ц</t>
  </si>
  <si>
    <t>СТЕНКА БОКОВАЯ 600 Д NEW-Ц</t>
  </si>
  <si>
    <t>695422.003-02</t>
  </si>
  <si>
    <t>СТЕНКА БОКОВАЯ 600 Д</t>
  </si>
  <si>
    <t>695422.003-02-Ц</t>
  </si>
  <si>
    <t>СТЕНКА БОКОВАЯ 600 Д Ц</t>
  </si>
  <si>
    <t>695422.003-03</t>
  </si>
  <si>
    <t>СТЕНКА БОКОВАЯ 800 Д</t>
  </si>
  <si>
    <t>301731.011</t>
  </si>
  <si>
    <t>СТЕНКА БОКОВАЯ ЗАДНЯЯ 300 Д(2)</t>
  </si>
  <si>
    <t>301731.011-01</t>
  </si>
  <si>
    <t>СТЕНКА БОКОВАЯ ЗАДНЯЯ 400 Д(2)</t>
  </si>
  <si>
    <t>СТЕНКА БОКОВАЯ ЗАДНЯЯ 500 Д(2)</t>
  </si>
  <si>
    <t>301731.011-02-Ц</t>
  </si>
  <si>
    <t>СТЕНКА БОКОВАЯ ЗАДНЯЯ 500 Д(2) Ц</t>
  </si>
  <si>
    <t>301731.011-03</t>
  </si>
  <si>
    <t>СТЕНКА БОКОВАЯ ЗАДНЯЯ 600 Д(2)</t>
  </si>
  <si>
    <t>301731.011-03-Ц</t>
  </si>
  <si>
    <t>СТЕНКА БОКОВАЯ ЗАДНЯЯ 600 Д(2) Ц</t>
  </si>
  <si>
    <t>301731.011-04</t>
  </si>
  <si>
    <t>СТЕНКА БОКОВАЯ ЗАДНЯЯ 800 Д(2)</t>
  </si>
  <si>
    <t>СТЕНКА БОКОВАЯ ПЕРЕДНЯЯ 200 Д(2)</t>
  </si>
  <si>
    <t>301731.012-Ц</t>
  </si>
  <si>
    <t>СТЕНКА БОКОВАЯ ПЕРЕДНЯЯ 200 Д(2) Ц</t>
  </si>
  <si>
    <t>СТЕНКА БОКОВАЯ ПЕРЕДНЯЯ 300 Д(2)</t>
  </si>
  <si>
    <t>301442.001-08</t>
  </si>
  <si>
    <t>СТОЙКА 1.2</t>
  </si>
  <si>
    <t>301442.001-08-Ц</t>
  </si>
  <si>
    <t>СТОЙКА 1.2 Ц</t>
  </si>
  <si>
    <t>301442.001-02-Ц</t>
  </si>
  <si>
    <t>СТОЙКА 1.4 Ц</t>
  </si>
  <si>
    <t>301442.001-02</t>
  </si>
  <si>
    <t>СТОЙКА 1.40</t>
  </si>
  <si>
    <t>301442.001-04</t>
  </si>
  <si>
    <t>СТОЙКА 1.6</t>
  </si>
  <si>
    <t>301442.001-04-Ц</t>
  </si>
  <si>
    <t>СТОЙКА 1.6 Ц</t>
  </si>
  <si>
    <t>301442.001-01</t>
  </si>
  <si>
    <t>СТОЙКА 1.80</t>
  </si>
  <si>
    <t>301442.001-01-Ц</t>
  </si>
  <si>
    <t>СТОЙКА 1.80 Ц</t>
  </si>
  <si>
    <t>301442.001-05</t>
  </si>
  <si>
    <t>СТОЙКА 2.0</t>
  </si>
  <si>
    <t>301442.001-05ц</t>
  </si>
  <si>
    <t>СТОЙКА 2.0ц</t>
  </si>
  <si>
    <t>СТОЙКА 2.2</t>
  </si>
  <si>
    <t>301442.001-Ц</t>
  </si>
  <si>
    <t>СТОЙКА 2.2 Ц</t>
  </si>
  <si>
    <t>301442.001-03</t>
  </si>
  <si>
    <t>СТОЙКА 2.46</t>
  </si>
  <si>
    <t>301442.001-03Ц</t>
  </si>
  <si>
    <t>СТОЙКА 2.46 Ц</t>
  </si>
  <si>
    <t>301442.006-05</t>
  </si>
  <si>
    <t>СТОЙКА ЗАДНЯЯ 1.0 Д</t>
  </si>
  <si>
    <t>301442.006-05-Ц</t>
  </si>
  <si>
    <t>СТОЙКА ЗАДНЯЯ 1.0 Д Ц</t>
  </si>
  <si>
    <t>301442.006</t>
  </si>
  <si>
    <t>СТОЙКА ЗАДНЯЯ 1.4 Д</t>
  </si>
  <si>
    <t>301442.006-Н</t>
  </si>
  <si>
    <t>СТОЙКА ЗАДНЯЯ 1.4  Д НЕОКР</t>
  </si>
  <si>
    <t>301442.006-01</t>
  </si>
  <si>
    <t>СТОЙКА ЗАДНЯЯ 1.8 Д</t>
  </si>
  <si>
    <t>301442.006-01Ц</t>
  </si>
  <si>
    <t>СТОЙКА ЗАДНЯЯ 1.8 Д Ц</t>
  </si>
  <si>
    <t>301442.006-04</t>
  </si>
  <si>
    <t>СТОЙКА ЗАДНЯЯ 2.0 Д</t>
  </si>
  <si>
    <t>301442.006-04ц</t>
  </si>
  <si>
    <t>СТОЙКА ЗАДНЯЯ 2.0 Дц</t>
  </si>
  <si>
    <t>СТОЙКА ЗАДНЯЯ 2.2 Д</t>
  </si>
  <si>
    <t>301442.006-02-Ц</t>
  </si>
  <si>
    <t>СТОЙКА ЗАДНЯЯ 2.2 Д Ц</t>
  </si>
  <si>
    <t>301442.006-03</t>
  </si>
  <si>
    <t>СТОЙКА ЗАДНЯЯ 2.46 Д</t>
  </si>
  <si>
    <t>301442.006-03-Н</t>
  </si>
  <si>
    <t>СТОЙКА ЗАДНЯЯ 2.46 Д НЕОКР</t>
  </si>
  <si>
    <t>301442.006-03ц</t>
  </si>
  <si>
    <t>СТОЙКА ЗАДНЯЯ 2.46 Дц</t>
  </si>
  <si>
    <t>695422.002-05</t>
  </si>
  <si>
    <t>СТОЙКА ПЕРЕДНЯЯ 1.0 Д</t>
  </si>
  <si>
    <t>695422.002-05-Ц</t>
  </si>
  <si>
    <t>СТОЙКА ПЕРЕДНЯЯ 1.0 Д Ц</t>
  </si>
  <si>
    <t>695422.002</t>
  </si>
  <si>
    <t>СТОЙКА ПЕРЕДНЯЯ 1.4 Д</t>
  </si>
  <si>
    <t>695422.002-Н</t>
  </si>
  <si>
    <t>СТОЙКА ПЕРЕДНЯЯ 1.4 Д НЕОКР.</t>
  </si>
  <si>
    <t>695422.002-01</t>
  </si>
  <si>
    <t>СТОЙКА ПЕРЕДНЯЯ 1.8 Д</t>
  </si>
  <si>
    <t>695422.002-01-Ц</t>
  </si>
  <si>
    <t>СТОЙКА ПЕРЕДНЯЯ 1.8 Д Ц</t>
  </si>
  <si>
    <t>695422.002-04</t>
  </si>
  <si>
    <t>СТОЙКА ПЕРЕДНЯЯ 2,0 Д</t>
  </si>
  <si>
    <t>695422.002-04Ц</t>
  </si>
  <si>
    <t>СТОЙКА ПЕРЕДНЯЯ 2,0 ДЦ</t>
  </si>
  <si>
    <t>СТОЙКА ПЕРЕДНЯЯ 2,2 Д</t>
  </si>
  <si>
    <t>695422.002-02-Ц</t>
  </si>
  <si>
    <t>СТОЙКА ПЕРЕДНЯЯ 2,2 Д Ц</t>
  </si>
  <si>
    <t>695422.002-03</t>
  </si>
  <si>
    <t>СТОЙКА ПЕРЕДНЯЯ 2.46 Д</t>
  </si>
  <si>
    <t>695422.002-03-Н</t>
  </si>
  <si>
    <t>СТОЙКА ПЕРЕДНЯЯ 2.46 Д НЕОКР.</t>
  </si>
  <si>
    <t>695422.002-03Ц</t>
  </si>
  <si>
    <t>СТОЙКА ПЕРЕДНЯЯ 2.46 ДЦ</t>
  </si>
  <si>
    <t>301442.009-08</t>
  </si>
  <si>
    <t>СТОЙКА ПЕРЕДНЯЯ С ДВУХСТОР.ПЕРФ.1.2 Д(2)</t>
  </si>
  <si>
    <t>301442.009-02</t>
  </si>
  <si>
    <t>СТОЙКА ПЕРЕДНЯЯ С ДВУХСТОР.ПЕРФ.1.4 Д(2)</t>
  </si>
  <si>
    <t>301442.009-02ц</t>
  </si>
  <si>
    <t>СТОЙКА ПЕРЕДНЯЯ С ДВУХСТОР.ПЕРФ.1.4 Д(2)ц</t>
  </si>
  <si>
    <t>301442.009-01</t>
  </si>
  <si>
    <t>СТОЙКА ПЕРЕДНЯЯ С ДВУХСТОР.ПЕРФ.1.8 Д(2)</t>
  </si>
  <si>
    <t>301442.009-01-Ц</t>
  </si>
  <si>
    <t>СТОЙКА ПЕРЕДНЯЯ С ДВУХСТОР.ПЕРФ.1.8 Д(2) Ц</t>
  </si>
  <si>
    <t>301442.009-05</t>
  </si>
  <si>
    <t>СТОЙКА ПЕРЕДНЯЯ С ДВУХСТОР.ПЕРФ. 2.0 Д(2)</t>
  </si>
  <si>
    <t>СТОЙКА ПЕРЕДНЯЯ С ДВУХСТОР.ПЕРФ.2.2 Д(2)</t>
  </si>
  <si>
    <t>301442.009-Ц</t>
  </si>
  <si>
    <t>СТОЙКА ПЕРЕДНЯЯ С ДВУХСТОР.ПЕРФ.2.2 Д(2) Ц</t>
  </si>
  <si>
    <t>301442.009-03</t>
  </si>
  <si>
    <t>СТОЙКА ПЕРЕДНЯЯ С ДВУХСТОР.ПЕРФ.2.46 Д(2)</t>
  </si>
  <si>
    <t>301442.009-03-Ц</t>
  </si>
  <si>
    <t>СТОЙКА ПЕРЕДНЯЯ С ДВУХСТОР.ПЕРФ.2.46 Д(2) Ц</t>
  </si>
  <si>
    <t>Толщина панелей 80 мм</t>
  </si>
  <si>
    <t>Внешние габариты, м</t>
  </si>
  <si>
    <t>Прайс-лист на сборно-разборные холодильные камеры с соединением «ШИП-ПАЗ»</t>
  </si>
  <si>
    <t>высота 2,2</t>
  </si>
  <si>
    <t>высота 2,46</t>
  </si>
  <si>
    <t>высота 2,72</t>
  </si>
  <si>
    <t>V</t>
  </si>
  <si>
    <t>цена</t>
  </si>
  <si>
    <t>Столы с боковым расположением агригата</t>
  </si>
  <si>
    <r>
      <rPr>
        <vertAlign val="superscript"/>
        <sz val="11"/>
        <color rgb="FF17365D"/>
        <rFont val="Arial"/>
      </rPr>
      <t xml:space="preserve"> </t>
    </r>
    <r>
      <rPr>
        <sz val="11"/>
        <color rgb="FF17365D"/>
        <rFont val="Arial"/>
      </rPr>
      <t xml:space="preserve"> -2…+7 </t>
    </r>
    <r>
      <rPr>
        <vertAlign val="superscript"/>
        <sz val="11"/>
        <color rgb="FF17365D"/>
        <rFont val="Arial"/>
      </rPr>
      <t>0</t>
    </r>
    <r>
      <rPr>
        <sz val="11"/>
        <color rgb="FF17365D"/>
        <rFont val="Arial"/>
      </rPr>
      <t>С</t>
    </r>
  </si>
  <si>
    <t>1350*600*880</t>
  </si>
  <si>
    <t>Стол холодильный СХС-2-60</t>
  </si>
  <si>
    <t>1775*600*880</t>
  </si>
  <si>
    <t>Стол холодильный СХС-3-60</t>
  </si>
  <si>
    <t>2200*600*880</t>
  </si>
  <si>
    <t>Стол холодильный СХС-4-60</t>
  </si>
  <si>
    <t>1350*700*880</t>
  </si>
  <si>
    <t>Стол холодильный СХС-2-70</t>
  </si>
  <si>
    <t>1775*700*880</t>
  </si>
  <si>
    <t>Стол холодильный СХС-3-70</t>
  </si>
  <si>
    <t>2200*700*880</t>
  </si>
  <si>
    <t>Стол холодильный СХС-4-70</t>
  </si>
  <si>
    <r>
      <rPr>
        <vertAlign val="superscript"/>
        <sz val="11"/>
        <color rgb="FF17365D"/>
        <rFont val="Arial"/>
      </rPr>
      <t xml:space="preserve"> </t>
    </r>
    <r>
      <rPr>
        <sz val="11"/>
        <color rgb="FF17365D"/>
        <rFont val="Arial"/>
      </rPr>
      <t xml:space="preserve"> -18 </t>
    </r>
    <r>
      <rPr>
        <vertAlign val="superscript"/>
        <sz val="11"/>
        <color rgb="FF17365D"/>
        <rFont val="Arial"/>
      </rPr>
      <t>0</t>
    </r>
    <r>
      <rPr>
        <sz val="11"/>
        <color rgb="FF17365D"/>
        <rFont val="Arial"/>
      </rPr>
      <t>С</t>
    </r>
  </si>
  <si>
    <t>Стол холодильный СХН-2-60</t>
  </si>
  <si>
    <t>Стол холодильный СХН-3-60</t>
  </si>
  <si>
    <t>Стол холодильный СХН-4-60</t>
  </si>
  <si>
    <t>Стол холодильный СХН-2-70</t>
  </si>
  <si>
    <t>Стол холодильный СХН-3-70</t>
  </si>
  <si>
    <t>Стол холодильный СХН-4-70</t>
  </si>
  <si>
    <t>Столы с нижним расположением агригата</t>
  </si>
  <si>
    <t>Модель
(Артикул)</t>
  </si>
  <si>
    <r>
      <rPr>
        <vertAlign val="superscript"/>
        <sz val="11"/>
        <color rgb="FF17365D"/>
        <rFont val="Arial"/>
      </rPr>
      <t xml:space="preserve"> </t>
    </r>
    <r>
      <rPr>
        <sz val="11"/>
        <color rgb="FF17365D"/>
        <rFont val="Arial"/>
      </rPr>
      <t xml:space="preserve"> -2…+7 </t>
    </r>
    <r>
      <rPr>
        <vertAlign val="superscript"/>
        <sz val="11"/>
        <color rgb="FF17365D"/>
        <rFont val="Arial"/>
      </rPr>
      <t>0</t>
    </r>
    <r>
      <rPr>
        <sz val="11"/>
        <color rgb="FF17365D"/>
        <rFont val="Arial"/>
      </rPr>
      <t>С</t>
    </r>
  </si>
  <si>
    <t>Стол холодильный СХСН-2-60
(105000013)</t>
  </si>
  <si>
    <t>1500х600х850</t>
  </si>
  <si>
    <t>Стол холодильный СХСН-3-60
(105000014)</t>
  </si>
  <si>
    <t>2000х600х850</t>
  </si>
  <si>
    <t>Стол холодильный СХСН-4-60
(105000015)</t>
  </si>
  <si>
    <t>Стол холодильный СХСН-2-70
(105000016)</t>
  </si>
  <si>
    <t>Стол холодильный СХСН-3-70
(105000017)</t>
  </si>
  <si>
    <t>2000х700х850</t>
  </si>
  <si>
    <t>Стол холодильный СХСН-4-70
(105000018)</t>
  </si>
  <si>
    <r>
      <rPr>
        <vertAlign val="superscript"/>
        <sz val="11"/>
        <color rgb="FF17365D"/>
        <rFont val="Arial"/>
      </rPr>
      <t xml:space="preserve"> </t>
    </r>
    <r>
      <rPr>
        <sz val="11"/>
        <color rgb="FF17365D"/>
        <rFont val="Arial"/>
      </rPr>
      <t xml:space="preserve"> -18 </t>
    </r>
    <r>
      <rPr>
        <vertAlign val="superscript"/>
        <sz val="11"/>
        <color rgb="FF17365D"/>
        <rFont val="Arial"/>
      </rPr>
      <t>0</t>
    </r>
    <r>
      <rPr>
        <sz val="11"/>
        <color rgb="FF17365D"/>
        <rFont val="Arial"/>
      </rPr>
      <t>С</t>
    </r>
  </si>
  <si>
    <t>Стол холодильный СХНН-2-60
(105000019)</t>
  </si>
  <si>
    <t>Стол холодильный СХНН-3-60
(105000020)</t>
  </si>
  <si>
    <t>Стол холодильный СХНН-4-60
(105000021)</t>
  </si>
  <si>
    <t>Стол холодильный СХНН-2-70
(105000022)</t>
  </si>
  <si>
    <t>Стол холодильный СХНН-3-70
(105000023)</t>
  </si>
  <si>
    <t>Стол холодильный СХНН-4-70
(105000024)</t>
  </si>
  <si>
    <t>Ящики для столов</t>
  </si>
  <si>
    <t>Габаритные размеры (ШхВхГ)</t>
  </si>
  <si>
    <t>Вид ящика</t>
  </si>
  <si>
    <t>Глубина стола</t>
  </si>
  <si>
    <t>300х100х490</t>
  </si>
  <si>
    <t>Ящик маленький</t>
  </si>
  <si>
    <t>300х200х490</t>
  </si>
  <si>
    <t>Ящик стандарт</t>
  </si>
  <si>
    <t>300х300х490</t>
  </si>
  <si>
    <t>Ящик большой</t>
  </si>
  <si>
    <t>300х100х590</t>
  </si>
  <si>
    <t>300х200х590</t>
  </si>
  <si>
    <t>300х300х590</t>
  </si>
  <si>
    <t>ПРАЙС-ЛИСТ СТОЛЫ ХОЛОДИЛЬНЫЕ</t>
  </si>
  <si>
    <t>Цена, с НДС</t>
  </si>
  <si>
    <t>Цена с НДС 20% (руб.)</t>
  </si>
  <si>
    <t>Цена с НДС, руб.</t>
  </si>
  <si>
    <r>
      <t xml:space="preserve">Температурный режим, </t>
    </r>
    <r>
      <rPr>
        <b/>
        <sz val="9"/>
        <color theme="1"/>
        <rFont val="Calibri"/>
        <family val="2"/>
        <charset val="204"/>
      </rPr>
      <t>°</t>
    </r>
    <r>
      <rPr>
        <b/>
        <sz val="9"/>
        <color theme="1"/>
        <rFont val="Arial"/>
        <family val="2"/>
        <charset val="204"/>
      </rPr>
      <t>С</t>
    </r>
  </si>
  <si>
    <r>
      <t>Внутренний объем, м</t>
    </r>
    <r>
      <rPr>
        <b/>
        <sz val="9"/>
        <color theme="1"/>
        <rFont val="Calibri"/>
        <family val="2"/>
        <charset val="204"/>
      </rPr>
      <t>³</t>
    </r>
  </si>
  <si>
    <t>Прайс-лист на оборудование МАРИХОЛОДМАШ</t>
  </si>
  <si>
    <t>Содержание:</t>
  </si>
  <si>
    <t>Тепловое оборудование</t>
  </si>
  <si>
    <t>Моноблоки, Сплит-системы, Агрегат комп-конд</t>
  </si>
  <si>
    <t>Витрины холодильные</t>
  </si>
  <si>
    <t>Витрины холодильные встроенные</t>
  </si>
  <si>
    <t>Витрины холодильные выносные</t>
  </si>
  <si>
    <t>Шкафы холодильные</t>
  </si>
  <si>
    <t>Нейтральное оборудование</t>
  </si>
  <si>
    <t>Стеллажи Купец</t>
  </si>
  <si>
    <t>Стеллажи Эконом</t>
  </si>
  <si>
    <t>Стеллажи Дискаунтер</t>
  </si>
  <si>
    <t>Столы холодильные</t>
  </si>
  <si>
    <t>Сборно-разборные холодильные камеры с соединением «ШИП-ПАЗ»</t>
  </si>
  <si>
    <t>По вопросам продаж и поддержки обращайтесь:</t>
  </si>
  <si>
    <t>Сайт:  http://mariholod.nt-rt.ru   ||  Эл.почта: mdh@nt-rt.ru</t>
  </si>
  <si>
    <t>К содержанию</t>
  </si>
  <si>
    <t>Цена с НДС (20%)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</si>
</sst>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_р_._-;\-* #,##0_р_._-;_-* &quot;-&quot;??_р_._-;_-@"/>
    <numFmt numFmtId="165" formatCode="_-* #,##0.00\ _₽_-;\-* #,##0.00\ _₽_-;_-* &quot;-&quot;??\ _₽_-;_-@"/>
    <numFmt numFmtId="166" formatCode="_(* #,##0_);_(* \(#,##0\);_(* &quot;-&quot;??_);_(@_)"/>
    <numFmt numFmtId="167" formatCode="#,##0.00_р_."/>
    <numFmt numFmtId="168" formatCode="0.0"/>
    <numFmt numFmtId="169" formatCode="0.000"/>
    <numFmt numFmtId="170" formatCode="#.0#############E+###"/>
    <numFmt numFmtId="171" formatCode="_-* #,##0.00\ &quot;₽&quot;_-;\-* #,##0.00\ &quot;₽&quot;_-;_-* &quot;-&quot;??\ &quot;₽&quot;_-;_-@"/>
  </numFmts>
  <fonts count="139">
    <font>
      <sz val="10"/>
      <color rgb="FF000000"/>
      <name val="Calibri"/>
      <scheme val="minor"/>
    </font>
    <font>
      <b/>
      <u/>
      <sz val="10"/>
      <color theme="1"/>
      <name val="Times New Roman"/>
    </font>
    <font>
      <sz val="10"/>
      <color theme="1"/>
      <name val="Times New Roman"/>
    </font>
    <font>
      <b/>
      <sz val="8"/>
      <color theme="1"/>
      <name val="Times New Roman"/>
    </font>
    <font>
      <b/>
      <sz val="10"/>
      <color theme="1"/>
      <name val="Arial"/>
    </font>
    <font>
      <sz val="10"/>
      <color theme="1"/>
      <name val="Arial"/>
    </font>
    <font>
      <b/>
      <sz val="12"/>
      <color theme="1"/>
      <name val="Arial"/>
    </font>
    <font>
      <sz val="10"/>
      <name val="Calibri"/>
    </font>
    <font>
      <b/>
      <sz val="10"/>
      <color theme="1"/>
      <name val="Calibri"/>
    </font>
    <font>
      <sz val="10"/>
      <color theme="1"/>
      <name val="Calibri"/>
    </font>
    <font>
      <sz val="10"/>
      <color rgb="FFFF0000"/>
      <name val="Arial"/>
    </font>
    <font>
      <b/>
      <sz val="10"/>
      <color rgb="FFFF0000"/>
      <name val="Arial"/>
    </font>
    <font>
      <sz val="12"/>
      <color theme="1"/>
      <name val="Calibri"/>
    </font>
    <font>
      <b/>
      <sz val="12"/>
      <color theme="1"/>
      <name val="Calibri"/>
    </font>
    <font>
      <b/>
      <u/>
      <sz val="14"/>
      <color rgb="FF0000FF"/>
      <name val="Arial"/>
    </font>
    <font>
      <sz val="11"/>
      <color theme="1"/>
      <name val="Arial"/>
    </font>
    <font>
      <b/>
      <sz val="12"/>
      <color theme="1"/>
      <name val="Times New Roman"/>
    </font>
    <font>
      <b/>
      <sz val="10"/>
      <color theme="1"/>
      <name val="Times New Roman"/>
    </font>
    <font>
      <b/>
      <sz val="9"/>
      <color theme="1"/>
      <name val="Times New Roman"/>
    </font>
    <font>
      <b/>
      <sz val="14"/>
      <color theme="1"/>
      <name val="Tahoma"/>
    </font>
    <font>
      <sz val="9"/>
      <color theme="1"/>
      <name val="Tahoma"/>
    </font>
    <font>
      <b/>
      <sz val="10"/>
      <color theme="1"/>
      <name val="Tahoma"/>
    </font>
    <font>
      <sz val="9"/>
      <color rgb="FF000000"/>
      <name val="Tahoma"/>
    </font>
    <font>
      <b/>
      <sz val="9"/>
      <color rgb="FF000000"/>
      <name val="Tahoma"/>
    </font>
    <font>
      <b/>
      <sz val="12"/>
      <color theme="1"/>
      <name val="Tahoma"/>
    </font>
    <font>
      <sz val="10"/>
      <color theme="1"/>
      <name val="Tahoma"/>
    </font>
    <font>
      <sz val="11"/>
      <color theme="1"/>
      <name val="Times New Roman"/>
    </font>
    <font>
      <b/>
      <sz val="10"/>
      <color rgb="FFFF0000"/>
      <name val="Times New Roman"/>
    </font>
    <font>
      <sz val="10"/>
      <color rgb="FF000000"/>
      <name val="Times New Roman"/>
    </font>
    <font>
      <sz val="11"/>
      <color rgb="FF000000"/>
      <name val="Times New Roman"/>
    </font>
    <font>
      <sz val="10"/>
      <color theme="1"/>
      <name val="Arimo"/>
    </font>
    <font>
      <b/>
      <sz val="10"/>
      <color theme="1"/>
      <name val="Arimo"/>
    </font>
    <font>
      <sz val="8"/>
      <color theme="1"/>
      <name val="Times New Roman"/>
    </font>
    <font>
      <sz val="9"/>
      <color theme="1"/>
      <name val="Arimo"/>
    </font>
    <font>
      <sz val="9"/>
      <color theme="1"/>
      <name val="Arial"/>
    </font>
    <font>
      <sz val="9"/>
      <color rgb="FF000000"/>
      <name val="Arial"/>
    </font>
    <font>
      <b/>
      <sz val="16"/>
      <color theme="1"/>
      <name val="Times New Roman"/>
    </font>
    <font>
      <b/>
      <sz val="11"/>
      <color theme="1"/>
      <name val="Calibri"/>
    </font>
    <font>
      <sz val="11"/>
      <color theme="1"/>
      <name val="Calibri"/>
    </font>
    <font>
      <b/>
      <sz val="14"/>
      <color theme="1"/>
      <name val="Calibri"/>
    </font>
    <font>
      <b/>
      <sz val="10"/>
      <color rgb="FF000000"/>
      <name val="Times New Roman"/>
    </font>
    <font>
      <sz val="10"/>
      <color rgb="FF000000"/>
      <name val="Arial"/>
    </font>
    <font>
      <b/>
      <u/>
      <sz val="10"/>
      <color rgb="FF0000FF"/>
      <name val="Arial"/>
    </font>
    <font>
      <b/>
      <sz val="12"/>
      <color rgb="FFFF0000"/>
      <name val="Calibri"/>
    </font>
    <font>
      <sz val="8"/>
      <color theme="1"/>
      <name val="Arial"/>
    </font>
    <font>
      <sz val="12"/>
      <color theme="1"/>
      <name val="Arial"/>
    </font>
    <font>
      <b/>
      <u/>
      <sz val="12"/>
      <color rgb="FF0000FF"/>
      <name val="Arial"/>
    </font>
    <font>
      <b/>
      <sz val="11"/>
      <color theme="1"/>
      <name val="Times New Roman"/>
    </font>
    <font>
      <b/>
      <sz val="14"/>
      <color theme="1"/>
      <name val="Times New Roman"/>
    </font>
    <font>
      <sz val="12"/>
      <color theme="1"/>
      <name val="Arimo"/>
    </font>
    <font>
      <sz val="12"/>
      <color theme="1"/>
      <name val="Times New Roman"/>
    </font>
    <font>
      <sz val="11"/>
      <color rgb="FFFFFFFF"/>
      <name val="Arial"/>
    </font>
    <font>
      <sz val="11"/>
      <color rgb="FF17365D"/>
      <name val="Arial"/>
    </font>
    <font>
      <b/>
      <sz val="9"/>
      <color theme="1"/>
      <name val="Arial"/>
    </font>
    <font>
      <b/>
      <sz val="11"/>
      <color theme="1"/>
      <name val="Arial"/>
    </font>
    <font>
      <b/>
      <sz val="8"/>
      <color rgb="FFFF0000"/>
      <name val="Times New Roman"/>
    </font>
    <font>
      <b/>
      <sz val="8"/>
      <color theme="1"/>
      <name val="Arial"/>
    </font>
    <font>
      <sz val="8"/>
      <color rgb="FFFF0000"/>
      <name val="Times New Roman"/>
    </font>
    <font>
      <sz val="14"/>
      <color theme="1"/>
      <name val="Arial"/>
    </font>
    <font>
      <sz val="16"/>
      <color theme="1"/>
      <name val="Arial"/>
    </font>
    <font>
      <b/>
      <sz val="8"/>
      <color rgb="FF000000"/>
      <name val="Times New Roman"/>
    </font>
    <font>
      <sz val="8"/>
      <color rgb="FF000080"/>
      <name val="Times New Roman"/>
    </font>
    <font>
      <sz val="8"/>
      <color rgb="FF000000"/>
      <name val="Arial"/>
    </font>
    <font>
      <sz val="10"/>
      <color rgb="FF000080"/>
      <name val="Times New Roman"/>
    </font>
    <font>
      <b/>
      <i/>
      <sz val="10"/>
      <color theme="1"/>
      <name val="Arial"/>
    </font>
    <font>
      <i/>
      <sz val="8"/>
      <color rgb="FF800000"/>
      <name val="Times New Roman"/>
    </font>
    <font>
      <b/>
      <sz val="10"/>
      <color rgb="FFFF0000"/>
      <name val="Tahoma"/>
    </font>
    <font>
      <sz val="12"/>
      <color rgb="FF000000"/>
      <name val="Times New Roman"/>
    </font>
    <font>
      <sz val="10"/>
      <color rgb="FFFFFFFF"/>
      <name val="Tahoma"/>
    </font>
    <font>
      <sz val="14"/>
      <color theme="1"/>
      <name val="Tahoma"/>
    </font>
    <font>
      <b/>
      <sz val="14"/>
      <color rgb="FF0000FF"/>
      <name val="Tahoma"/>
    </font>
    <font>
      <sz val="10"/>
      <color rgb="FF000000"/>
      <name val="Tahoma"/>
    </font>
    <font>
      <sz val="11"/>
      <color rgb="FF000080"/>
      <name val="Times New Roman"/>
    </font>
    <font>
      <b/>
      <sz val="10"/>
      <color rgb="FFFFFFFF"/>
      <name val="Tahoma"/>
    </font>
    <font>
      <sz val="12"/>
      <color theme="1"/>
      <name val="Tahoma"/>
    </font>
    <font>
      <b/>
      <sz val="11"/>
      <color rgb="FF000000"/>
      <name val="Times New Roman"/>
    </font>
    <font>
      <b/>
      <sz val="12"/>
      <color rgb="FF000000"/>
      <name val="Times New Roman"/>
    </font>
    <font>
      <b/>
      <sz val="10"/>
      <color rgb="FF000080"/>
      <name val="Arial"/>
    </font>
    <font>
      <sz val="10"/>
      <color rgb="FF000080"/>
      <name val="Arial"/>
    </font>
    <font>
      <i/>
      <sz val="10"/>
      <color rgb="FF000080"/>
      <name val="Arial"/>
    </font>
    <font>
      <b/>
      <u/>
      <sz val="12"/>
      <color theme="1"/>
      <name val="Arial"/>
    </font>
    <font>
      <u/>
      <sz val="11"/>
      <color theme="1"/>
      <name val="Arial"/>
    </font>
    <font>
      <b/>
      <i/>
      <sz val="12"/>
      <color theme="1"/>
      <name val="Tahoma"/>
    </font>
    <font>
      <b/>
      <sz val="9"/>
      <color theme="1"/>
      <name val="Tahoma"/>
    </font>
    <font>
      <sz val="8"/>
      <color theme="1"/>
      <name val="Tahoma"/>
    </font>
    <font>
      <b/>
      <sz val="8"/>
      <color theme="1"/>
      <name val="Tahoma"/>
    </font>
    <font>
      <b/>
      <i/>
      <sz val="12"/>
      <color rgb="FFFF0000"/>
      <name val="Calibri"/>
    </font>
    <font>
      <b/>
      <i/>
      <sz val="9"/>
      <color theme="1"/>
      <name val="Tahoma"/>
    </font>
    <font>
      <b/>
      <u/>
      <sz val="14"/>
      <color rgb="FF0000FF"/>
      <name val="Tahoma"/>
    </font>
    <font>
      <sz val="8"/>
      <color rgb="FF000000"/>
      <name val="Tahoma"/>
    </font>
    <font>
      <b/>
      <u/>
      <sz val="12"/>
      <color theme="1"/>
      <name val="Arial"/>
    </font>
    <font>
      <b/>
      <u/>
      <sz val="12"/>
      <color theme="1"/>
      <name val="Arial"/>
    </font>
    <font>
      <b/>
      <u/>
      <sz val="12"/>
      <color theme="1"/>
      <name val="Arial"/>
    </font>
    <font>
      <u/>
      <sz val="10"/>
      <color rgb="FF0000FF"/>
      <name val="Arial"/>
    </font>
    <font>
      <u/>
      <sz val="10"/>
      <color rgb="FF0000FF"/>
      <name val="Arial"/>
    </font>
    <font>
      <sz val="10"/>
      <color rgb="FF286676"/>
      <name val="Arial"/>
    </font>
    <font>
      <sz val="10"/>
      <color rgb="FFFF0000"/>
      <name val="Times New Roman"/>
    </font>
    <font>
      <b/>
      <u/>
      <sz val="10"/>
      <color theme="1"/>
      <name val="Times New Roman"/>
    </font>
    <font>
      <sz val="11"/>
      <color rgb="FFFF0000"/>
      <name val="Times New Roman"/>
    </font>
    <font>
      <sz val="11"/>
      <color rgb="FFFF0000"/>
      <name val="Calibri"/>
    </font>
    <font>
      <b/>
      <sz val="10"/>
      <color rgb="FF000000"/>
      <name val="Arimo"/>
    </font>
    <font>
      <sz val="13"/>
      <color rgb="FFFF0000"/>
      <name val="Calibri"/>
    </font>
    <font>
      <sz val="10"/>
      <color rgb="FF000000"/>
      <name val="Arimo"/>
    </font>
    <font>
      <sz val="12"/>
      <color rgb="FFFF0000"/>
      <name val="Calibri"/>
    </font>
    <font>
      <b/>
      <u/>
      <sz val="12"/>
      <color rgb="FF0000FF"/>
      <name val="Arial"/>
    </font>
    <font>
      <b/>
      <sz val="14"/>
      <color rgb="FF000000"/>
      <name val="Times New Roman"/>
    </font>
    <font>
      <b/>
      <i/>
      <sz val="11"/>
      <color theme="1"/>
      <name val="Times New Roman"/>
    </font>
    <font>
      <sz val="10"/>
      <color theme="1"/>
      <name val="Calibri"/>
      <scheme val="minor"/>
    </font>
    <font>
      <b/>
      <u/>
      <sz val="9"/>
      <color theme="1"/>
      <name val="Tahoma"/>
    </font>
    <font>
      <u/>
      <sz val="9"/>
      <color theme="1"/>
      <name val="Tahoma"/>
    </font>
    <font>
      <b/>
      <u/>
      <sz val="11"/>
      <color theme="1"/>
      <name val="Calibri"/>
    </font>
    <font>
      <vertAlign val="superscript"/>
      <sz val="11"/>
      <color rgb="FF17365D"/>
      <name val="Arial"/>
    </font>
    <font>
      <b/>
      <vertAlign val="superscript"/>
      <sz val="10"/>
      <color theme="1"/>
      <name val="Tahoma"/>
    </font>
    <font>
      <b/>
      <vertAlign val="superscript"/>
      <sz val="11"/>
      <color theme="1"/>
      <name val="Times New Roman"/>
    </font>
    <font>
      <sz val="14"/>
      <color rgb="FF000000"/>
      <name val="Calibri"/>
      <family val="2"/>
      <charset val="204"/>
      <scheme val="minor"/>
    </font>
    <font>
      <b/>
      <sz val="9"/>
      <color theme="1"/>
      <name val="Arial"/>
      <family val="2"/>
      <charset val="204"/>
    </font>
    <font>
      <b/>
      <sz val="9"/>
      <color theme="1"/>
      <name val="Calibri"/>
      <family val="2"/>
      <charset val="204"/>
    </font>
    <font>
      <b/>
      <sz val="10"/>
      <color theme="1"/>
      <name val="Arial"/>
      <family val="2"/>
      <charset val="204"/>
    </font>
    <font>
      <b/>
      <sz val="10"/>
      <color theme="1"/>
      <name val="Tahoma"/>
      <family val="2"/>
      <charset val="204"/>
    </font>
    <font>
      <b/>
      <sz val="16"/>
      <color rgb="FF000000"/>
      <name val="Calibri"/>
      <family val="2"/>
      <charset val="204"/>
      <scheme val="minor"/>
    </font>
    <font>
      <b/>
      <sz val="20"/>
      <color theme="4" tint="-0.249977111117893"/>
      <name val="Calibri"/>
      <family val="2"/>
      <charset val="204"/>
      <scheme val="minor"/>
    </font>
    <font>
      <sz val="11"/>
      <color theme="1"/>
      <name val="Times New Roman"/>
      <family val="1"/>
      <charset val="204"/>
    </font>
    <font>
      <b/>
      <sz val="14"/>
      <color rgb="FFFF0000"/>
      <name val="Arial"/>
      <family val="2"/>
      <charset val="204"/>
    </font>
    <font>
      <b/>
      <sz val="12"/>
      <color theme="1"/>
      <name val="Times New Roman"/>
      <family val="1"/>
      <charset val="204"/>
    </font>
    <font>
      <b/>
      <sz val="12"/>
      <color rgb="FF000000"/>
      <name val="Calibri"/>
      <family val="2"/>
      <charset val="204"/>
      <scheme val="minor"/>
    </font>
    <font>
      <b/>
      <sz val="12"/>
      <color rgb="FF000000"/>
      <name val="Arial"/>
      <family val="2"/>
      <charset val="204"/>
    </font>
    <font>
      <u/>
      <sz val="10"/>
      <color theme="10"/>
      <name val="Calibri"/>
      <scheme val="minor"/>
    </font>
    <font>
      <u/>
      <sz val="16"/>
      <color theme="10"/>
      <name val="Calibri"/>
      <family val="2"/>
      <charset val="204"/>
      <scheme val="minor"/>
    </font>
    <font>
      <b/>
      <i/>
      <sz val="14"/>
      <color rgb="FFFF0000"/>
      <name val="Arial"/>
      <family val="2"/>
      <charset val="204"/>
    </font>
    <font>
      <b/>
      <sz val="10"/>
      <color rgb="FF000000"/>
      <name val="Calibri"/>
      <family val="2"/>
      <charset val="204"/>
      <scheme val="minor"/>
    </font>
    <font>
      <b/>
      <u/>
      <sz val="14"/>
      <color theme="10"/>
      <name val="Calibri"/>
      <family val="2"/>
      <charset val="204"/>
      <scheme val="minor"/>
    </font>
    <font>
      <b/>
      <sz val="10"/>
      <color theme="1"/>
      <name val="Times New Roman"/>
      <family val="1"/>
      <charset val="204"/>
    </font>
    <font>
      <sz val="11"/>
      <color rgb="FFFF0000"/>
      <name val="Times New Roman"/>
      <family val="1"/>
      <charset val="204"/>
    </font>
    <font>
      <sz val="11"/>
      <color rgb="FF000000"/>
      <name val="Times New Roman"/>
      <family val="1"/>
      <charset val="204"/>
    </font>
    <font>
      <b/>
      <u/>
      <sz val="12"/>
      <color theme="10"/>
      <name val="Calibri"/>
      <family val="2"/>
      <charset val="204"/>
      <scheme val="minor"/>
    </font>
    <font>
      <b/>
      <sz val="12"/>
      <color theme="1"/>
      <name val="Arial"/>
      <family val="2"/>
      <charset val="204"/>
    </font>
    <font>
      <b/>
      <sz val="12"/>
      <name val="Arial"/>
      <family val="2"/>
      <charset val="204"/>
    </font>
    <font>
      <b/>
      <sz val="12"/>
      <color rgb="FF000080"/>
      <name val="Arial"/>
      <family val="2"/>
      <charset val="204"/>
    </font>
    <font>
      <b/>
      <sz val="12"/>
      <name val="Calibri"/>
      <family val="2"/>
      <charset val="204"/>
      <scheme val="minor"/>
    </font>
  </fonts>
  <fills count="18">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rgb="FFEAF1DD"/>
        <bgColor rgb="FFEAF1DD"/>
      </patternFill>
    </fill>
    <fill>
      <patternFill patternType="solid">
        <fgColor rgb="FFA5A5A5"/>
        <bgColor rgb="FFA5A5A5"/>
      </patternFill>
    </fill>
    <fill>
      <patternFill patternType="solid">
        <fgColor rgb="FFD8D8D8"/>
        <bgColor rgb="FFD8D8D8"/>
      </patternFill>
    </fill>
    <fill>
      <patternFill patternType="solid">
        <fgColor rgb="FFC6D9F0"/>
        <bgColor rgb="FFC6D9F0"/>
      </patternFill>
    </fill>
    <fill>
      <patternFill patternType="solid">
        <fgColor rgb="FF92D050"/>
        <bgColor rgb="FF92D050"/>
      </patternFill>
    </fill>
    <fill>
      <patternFill patternType="solid">
        <fgColor rgb="FF365F91"/>
        <bgColor rgb="FF365F91"/>
      </patternFill>
    </fill>
    <fill>
      <patternFill patternType="solid">
        <fgColor rgb="FFFF8080"/>
        <bgColor rgb="FFFF8080"/>
      </patternFill>
    </fill>
    <fill>
      <patternFill patternType="solid">
        <fgColor rgb="FFC2D69B"/>
        <bgColor rgb="FFC2D69B"/>
      </patternFill>
    </fill>
    <fill>
      <patternFill patternType="solid">
        <fgColor rgb="FFC4BD97"/>
        <bgColor rgb="FFC4BD97"/>
      </patternFill>
    </fill>
    <fill>
      <patternFill patternType="solid">
        <fgColor rgb="FF8DB3E2"/>
        <bgColor rgb="FF8DB3E2"/>
      </patternFill>
    </fill>
    <fill>
      <patternFill patternType="solid">
        <fgColor rgb="FFFFFFC0"/>
        <bgColor rgb="FFFFFFC0"/>
      </patternFill>
    </fill>
    <fill>
      <patternFill patternType="solid">
        <fgColor rgb="FF0080C0"/>
        <bgColor rgb="FF0080C0"/>
      </patternFill>
    </fill>
    <fill>
      <patternFill patternType="solid">
        <fgColor rgb="FF95B3D7"/>
        <bgColor rgb="FF95B3D7"/>
      </patternFill>
    </fill>
  </fills>
  <borders count="70">
    <border>
      <left/>
      <right/>
      <top/>
      <bottom/>
      <diagonal/>
    </border>
    <border>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style="medium">
        <color rgb="FF000000"/>
      </bottom>
      <diagonal/>
    </border>
    <border>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medium">
        <color rgb="FF000000"/>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diagonal/>
    </border>
    <border>
      <left/>
      <right style="medium">
        <color rgb="FF000000"/>
      </right>
      <top/>
      <bottom/>
      <diagonal/>
    </border>
    <border>
      <left style="thin">
        <color rgb="FF000000"/>
      </left>
      <right style="thin">
        <color rgb="FF000000"/>
      </right>
      <top/>
      <bottom/>
      <diagonal/>
    </border>
    <border>
      <left style="thin">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style="medium">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26" fillId="0" borderId="0" applyNumberFormat="0" applyFill="0" applyBorder="0" applyAlignment="0" applyProtection="0"/>
  </cellStyleXfs>
  <cellXfs count="1174">
    <xf numFmtId="0" fontId="0" fillId="0" borderId="0" xfId="0" applyFont="1" applyAlignment="1"/>
    <xf numFmtId="0" fontId="4" fillId="0" borderId="0" xfId="0" applyFont="1" applyAlignment="1">
      <alignment horizontal="center" vertical="center"/>
    </xf>
    <xf numFmtId="0" fontId="5" fillId="0" borderId="0" xfId="0" applyFont="1"/>
    <xf numFmtId="0" fontId="4" fillId="0" borderId="0" xfId="0" applyFont="1" applyAlignment="1">
      <alignment vertical="center"/>
    </xf>
    <xf numFmtId="0" fontId="5" fillId="0" borderId="0" xfId="0" applyFont="1" applyAlignment="1">
      <alignment horizontal="center" vertical="center"/>
    </xf>
    <xf numFmtId="0" fontId="4" fillId="0" borderId="0" xfId="0" applyFont="1"/>
    <xf numFmtId="0" fontId="5" fillId="0" borderId="5" xfId="0" applyFont="1" applyBorder="1" applyAlignment="1">
      <alignment vertical="center"/>
    </xf>
    <xf numFmtId="0" fontId="10" fillId="0" borderId="0" xfId="0" applyFont="1"/>
    <xf numFmtId="0" fontId="14" fillId="0" borderId="0" xfId="0" applyFont="1"/>
    <xf numFmtId="0" fontId="19" fillId="0" borderId="22" xfId="0" applyFont="1" applyBorder="1" applyAlignment="1">
      <alignment horizontal="center" vertical="center" wrapText="1"/>
    </xf>
    <xf numFmtId="0" fontId="20" fillId="6"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0" borderId="5" xfId="0" applyFont="1" applyBorder="1" applyAlignment="1">
      <alignment vertical="center" wrapText="1"/>
    </xf>
    <xf numFmtId="0" fontId="20" fillId="0" borderId="5" xfId="0" applyFont="1" applyBorder="1" applyAlignment="1">
      <alignment horizontal="center" vertical="center"/>
    </xf>
    <xf numFmtId="2" fontId="5" fillId="0" borderId="22" xfId="0" applyNumberFormat="1" applyFont="1" applyBorder="1"/>
    <xf numFmtId="2" fontId="5" fillId="0" borderId="5" xfId="0" applyNumberFormat="1" applyFont="1" applyBorder="1"/>
    <xf numFmtId="0" fontId="20" fillId="0" borderId="22" xfId="0" applyFont="1" applyBorder="1" applyAlignment="1">
      <alignment vertical="center" wrapText="1"/>
    </xf>
    <xf numFmtId="0" fontId="20" fillId="0" borderId="5" xfId="0" applyFont="1" applyBorder="1" applyAlignment="1">
      <alignment horizontal="left" vertical="center" wrapText="1"/>
    </xf>
    <xf numFmtId="0" fontId="20" fillId="0" borderId="22" xfId="0" applyFont="1" applyBorder="1" applyAlignment="1">
      <alignment horizontal="left" vertical="center" wrapText="1"/>
    </xf>
    <xf numFmtId="0" fontId="5" fillId="0" borderId="22" xfId="0" applyFont="1" applyBorder="1" applyAlignment="1">
      <alignment horizontal="left" vertical="center" wrapText="1"/>
    </xf>
    <xf numFmtId="0" fontId="20" fillId="2" borderId="25" xfId="0" applyFont="1" applyFill="1" applyBorder="1" applyAlignment="1">
      <alignment horizontal="center" vertical="center"/>
    </xf>
    <xf numFmtId="0" fontId="20" fillId="0" borderId="34" xfId="0" applyFont="1" applyBorder="1" applyAlignment="1">
      <alignment vertical="center" wrapText="1"/>
    </xf>
    <xf numFmtId="0" fontId="20" fillId="0" borderId="30" xfId="0" applyFont="1" applyBorder="1" applyAlignment="1">
      <alignment horizontal="center" vertical="center"/>
    </xf>
    <xf numFmtId="2" fontId="5" fillId="0" borderId="35" xfId="0" applyNumberFormat="1" applyFont="1" applyBorder="1"/>
    <xf numFmtId="2" fontId="5" fillId="0" borderId="30" xfId="0" applyNumberFormat="1" applyFont="1" applyBorder="1"/>
    <xf numFmtId="0" fontId="20" fillId="3" borderId="5" xfId="0" applyFont="1" applyFill="1" applyBorder="1" applyAlignment="1">
      <alignment horizontal="center" vertical="center" wrapText="1"/>
    </xf>
    <xf numFmtId="0" fontId="21" fillId="0" borderId="22" xfId="0" applyFont="1" applyBorder="1" applyAlignment="1">
      <alignment horizontal="center" vertical="center" wrapText="1"/>
    </xf>
    <xf numFmtId="2" fontId="20" fillId="3" borderId="19" xfId="0" applyNumberFormat="1" applyFont="1" applyFill="1" applyBorder="1" applyAlignment="1">
      <alignment horizontal="center" vertical="center" wrapText="1"/>
    </xf>
    <xf numFmtId="2" fontId="20" fillId="3" borderId="5" xfId="0" applyNumberFormat="1" applyFont="1" applyFill="1" applyBorder="1" applyAlignment="1">
      <alignment horizontal="center" vertical="center" wrapText="1"/>
    </xf>
    <xf numFmtId="0" fontId="5" fillId="0" borderId="5" xfId="0" applyFont="1" applyBorder="1" applyAlignment="1">
      <alignment horizontal="center" vertical="center"/>
    </xf>
    <xf numFmtId="2" fontId="5" fillId="0" borderId="22" xfId="0" applyNumberFormat="1" applyFont="1" applyBorder="1" applyAlignment="1">
      <alignment horizontal="center" vertical="center"/>
    </xf>
    <xf numFmtId="2" fontId="5" fillId="0" borderId="5" xfId="0" applyNumberFormat="1" applyFont="1" applyBorder="1" applyAlignment="1">
      <alignment horizontal="center" vertical="center"/>
    </xf>
    <xf numFmtId="0" fontId="22" fillId="0" borderId="5" xfId="0" applyFont="1" applyBorder="1" applyAlignment="1">
      <alignment wrapText="1"/>
    </xf>
    <xf numFmtId="0" fontId="23" fillId="0" borderId="5" xfId="0" applyFont="1" applyBorder="1" applyAlignment="1">
      <alignment wrapText="1"/>
    </xf>
    <xf numFmtId="0" fontId="22" fillId="0" borderId="5" xfId="0" applyFont="1" applyBorder="1" applyAlignment="1">
      <alignment horizontal="left" wrapText="1"/>
    </xf>
    <xf numFmtId="2" fontId="5" fillId="0" borderId="0" xfId="0" applyNumberFormat="1" applyFont="1"/>
    <xf numFmtId="2" fontId="5" fillId="0" borderId="0" xfId="0" applyNumberFormat="1" applyFont="1" applyAlignment="1">
      <alignment vertical="center"/>
    </xf>
    <xf numFmtId="0" fontId="20" fillId="3" borderId="5" xfId="0" applyFont="1" applyFill="1" applyBorder="1" applyAlignment="1">
      <alignment horizontal="left" vertical="center" wrapText="1"/>
    </xf>
    <xf numFmtId="0" fontId="24" fillId="0" borderId="36" xfId="0" applyFont="1" applyBorder="1" applyAlignment="1">
      <alignment horizontal="center" vertical="center" wrapText="1"/>
    </xf>
    <xf numFmtId="0" fontId="24" fillId="0" borderId="5" xfId="0" applyFont="1" applyBorder="1" applyAlignment="1">
      <alignment horizontal="center" vertical="center" wrapText="1"/>
    </xf>
    <xf numFmtId="0" fontId="24" fillId="2" borderId="37" xfId="0" applyFont="1" applyFill="1" applyBorder="1" applyAlignment="1">
      <alignment horizontal="center" vertical="center"/>
    </xf>
    <xf numFmtId="0" fontId="24" fillId="2" borderId="5" xfId="0" applyFont="1" applyFill="1" applyBorder="1" applyAlignment="1">
      <alignment horizontal="center" vertical="center"/>
    </xf>
    <xf numFmtId="0" fontId="25" fillId="2" borderId="5" xfId="0" applyFont="1" applyFill="1" applyBorder="1" applyAlignment="1">
      <alignment horizontal="center" vertical="center"/>
    </xf>
    <xf numFmtId="0" fontId="24" fillId="2" borderId="19" xfId="0" applyFont="1" applyFill="1" applyBorder="1" applyAlignment="1">
      <alignment horizontal="center" vertical="center"/>
    </xf>
    <xf numFmtId="0" fontId="5" fillId="0" borderId="5" xfId="0" applyFont="1" applyBorder="1"/>
    <xf numFmtId="0" fontId="25" fillId="2" borderId="26" xfId="0" applyFont="1" applyFill="1" applyBorder="1" applyAlignment="1">
      <alignment horizontal="center" vertical="center"/>
    </xf>
    <xf numFmtId="0" fontId="5" fillId="0" borderId="30" xfId="0" applyFont="1" applyBorder="1"/>
    <xf numFmtId="0" fontId="5" fillId="0" borderId="22" xfId="0" applyFont="1" applyBorder="1"/>
    <xf numFmtId="0" fontId="25" fillId="2" borderId="1" xfId="0" applyFont="1" applyFill="1" applyBorder="1" applyAlignment="1">
      <alignment horizontal="center" vertical="center"/>
    </xf>
    <xf numFmtId="2" fontId="25" fillId="0" borderId="5" xfId="0" applyNumberFormat="1" applyFont="1" applyBorder="1" applyAlignment="1">
      <alignment horizontal="center" vertical="center" wrapText="1"/>
    </xf>
    <xf numFmtId="0" fontId="25" fillId="2" borderId="19" xfId="0" applyFont="1" applyFill="1" applyBorder="1" applyAlignment="1">
      <alignment horizontal="center" vertical="center"/>
    </xf>
    <xf numFmtId="0" fontId="25" fillId="2" borderId="37" xfId="0" applyFont="1" applyFill="1" applyBorder="1" applyAlignment="1">
      <alignment horizontal="center" vertical="center"/>
    </xf>
    <xf numFmtId="0" fontId="19" fillId="2" borderId="37" xfId="0" applyFont="1" applyFill="1" applyBorder="1" applyAlignment="1">
      <alignment horizontal="center" vertical="center"/>
    </xf>
    <xf numFmtId="0" fontId="19" fillId="2" borderId="5" xfId="0" applyFont="1" applyFill="1" applyBorder="1" applyAlignment="1">
      <alignment horizontal="center" vertical="center"/>
    </xf>
    <xf numFmtId="2" fontId="5" fillId="0" borderId="22" xfId="0" applyNumberFormat="1" applyFont="1" applyBorder="1" applyAlignment="1">
      <alignment horizontal="right"/>
    </xf>
    <xf numFmtId="2" fontId="5" fillId="0" borderId="5" xfId="0" applyNumberFormat="1" applyFont="1" applyBorder="1" applyAlignment="1">
      <alignment horizontal="right"/>
    </xf>
    <xf numFmtId="0" fontId="5" fillId="0" borderId="22" xfId="0" applyFont="1" applyBorder="1" applyAlignment="1">
      <alignment horizontal="left"/>
    </xf>
    <xf numFmtId="0" fontId="25" fillId="3" borderId="5" xfId="0" applyFont="1" applyFill="1" applyBorder="1" applyAlignment="1">
      <alignment horizontal="center" vertical="center"/>
    </xf>
    <xf numFmtId="0" fontId="5" fillId="3" borderId="19" xfId="0" applyFont="1" applyFill="1" applyBorder="1" applyAlignment="1">
      <alignment horizontal="left"/>
    </xf>
    <xf numFmtId="0" fontId="5" fillId="3" borderId="5" xfId="0" applyFont="1" applyFill="1" applyBorder="1"/>
    <xf numFmtId="0" fontId="5" fillId="3" borderId="5" xfId="0" applyFont="1" applyFill="1" applyBorder="1" applyAlignment="1">
      <alignment horizontal="center"/>
    </xf>
    <xf numFmtId="0" fontId="5" fillId="3" borderId="5" xfId="0" applyFont="1" applyFill="1" applyBorder="1" applyAlignment="1">
      <alignment horizontal="left"/>
    </xf>
    <xf numFmtId="0" fontId="26" fillId="3" borderId="5" xfId="0" applyFont="1" applyFill="1" applyBorder="1" applyAlignment="1">
      <alignment horizontal="center" vertical="top" wrapText="1"/>
    </xf>
    <xf numFmtId="0" fontId="5" fillId="3" borderId="5" xfId="0" applyFont="1" applyFill="1" applyBorder="1" applyAlignment="1">
      <alignment horizontal="left" vertical="top" wrapText="1"/>
    </xf>
    <xf numFmtId="2" fontId="5" fillId="3" borderId="5" xfId="0" applyNumberFormat="1" applyFont="1" applyFill="1" applyBorder="1" applyAlignment="1">
      <alignment horizontal="center" vertical="top" wrapText="1"/>
    </xf>
    <xf numFmtId="2" fontId="5" fillId="3" borderId="5" xfId="0" applyNumberFormat="1" applyFont="1" applyFill="1" applyBorder="1" applyAlignment="1">
      <alignment horizontal="right" vertical="top" wrapText="1"/>
    </xf>
    <xf numFmtId="0" fontId="2" fillId="0" borderId="0" xfId="0" applyFont="1"/>
    <xf numFmtId="0" fontId="5" fillId="0" borderId="0" xfId="0" applyFont="1" applyAlignment="1">
      <alignment wrapText="1"/>
    </xf>
    <xf numFmtId="0" fontId="5" fillId="4" borderId="1" xfId="0" applyFont="1" applyFill="1" applyBorder="1"/>
    <xf numFmtId="0" fontId="29" fillId="0" borderId="0" xfId="0" applyFont="1"/>
    <xf numFmtId="0" fontId="30" fillId="0" borderId="5" xfId="0" applyFont="1" applyBorder="1"/>
    <xf numFmtId="0" fontId="29" fillId="0" borderId="0" xfId="0" applyFont="1" applyAlignment="1">
      <alignment horizontal="center" vertical="center"/>
    </xf>
    <xf numFmtId="0" fontId="5" fillId="0" borderId="22" xfId="0" applyFont="1" applyBorder="1" applyAlignment="1">
      <alignment horizontal="center" vertical="center"/>
    </xf>
    <xf numFmtId="0" fontId="5" fillId="0" borderId="0" xfId="0" applyFont="1" applyAlignment="1">
      <alignment horizontal="center" vertical="center" wrapText="1"/>
    </xf>
    <xf numFmtId="0" fontId="5" fillId="0" borderId="0" xfId="0" applyFont="1" applyAlignment="1">
      <alignment vertical="center" wrapText="1"/>
    </xf>
    <xf numFmtId="1" fontId="4" fillId="0" borderId="0" xfId="0" applyNumberFormat="1" applyFont="1" applyAlignment="1">
      <alignment horizontal="center" vertical="center"/>
    </xf>
    <xf numFmtId="1" fontId="5" fillId="0" borderId="0" xfId="0" applyNumberFormat="1" applyFont="1" applyAlignment="1">
      <alignment horizontal="center" vertical="center"/>
    </xf>
    <xf numFmtId="0" fontId="41" fillId="0" borderId="0" xfId="0" applyFont="1" applyAlignment="1">
      <alignment vertical="top"/>
    </xf>
    <xf numFmtId="0" fontId="41" fillId="0" borderId="0" xfId="0" applyFont="1" applyAlignment="1">
      <alignment horizontal="left" vertical="top"/>
    </xf>
    <xf numFmtId="0" fontId="44" fillId="0" borderId="0" xfId="0" applyFont="1"/>
    <xf numFmtId="0" fontId="46" fillId="0" borderId="0" xfId="0" applyFont="1" applyAlignment="1">
      <alignment horizontal="left" vertical="top"/>
    </xf>
    <xf numFmtId="0" fontId="5" fillId="0" borderId="0" xfId="0" applyFont="1" applyAlignment="1">
      <alignment vertical="top"/>
    </xf>
    <xf numFmtId="0" fontId="5" fillId="0" borderId="5" xfId="0" applyFont="1" applyBorder="1" applyAlignment="1">
      <alignment horizontal="left" vertical="top"/>
    </xf>
    <xf numFmtId="0" fontId="17" fillId="0" borderId="5" xfId="0" applyFont="1" applyBorder="1" applyAlignment="1">
      <alignment horizontal="center" vertical="center" wrapText="1"/>
    </xf>
    <xf numFmtId="0" fontId="2" fillId="0" borderId="5" xfId="0" applyFont="1" applyBorder="1" applyAlignment="1">
      <alignment horizontal="left" vertical="center" wrapText="1"/>
    </xf>
    <xf numFmtId="0" fontId="2" fillId="0" borderId="40" xfId="0" applyFont="1" applyBorder="1" applyAlignment="1">
      <alignment horizontal="left" vertical="center" wrapText="1"/>
    </xf>
    <xf numFmtId="0" fontId="49" fillId="0" borderId="0" xfId="0" applyFont="1"/>
    <xf numFmtId="0" fontId="51" fillId="10" borderId="12" xfId="0" applyFont="1" applyFill="1" applyBorder="1" applyAlignment="1">
      <alignment horizontal="center" vertical="center" wrapText="1"/>
    </xf>
    <xf numFmtId="0" fontId="52" fillId="0" borderId="28" xfId="0" applyFont="1" applyBorder="1" applyAlignment="1">
      <alignment horizontal="center" vertical="center" wrapText="1"/>
    </xf>
    <xf numFmtId="4" fontId="52" fillId="0" borderId="28" xfId="0" applyNumberFormat="1" applyFont="1" applyBorder="1" applyAlignment="1">
      <alignment horizontal="center" vertical="center" wrapText="1"/>
    </xf>
    <xf numFmtId="0" fontId="52" fillId="0" borderId="12" xfId="0" applyFont="1" applyBorder="1" applyAlignment="1">
      <alignment horizontal="center" vertical="center" wrapText="1"/>
    </xf>
    <xf numFmtId="0" fontId="52" fillId="0" borderId="58" xfId="0" applyFont="1" applyBorder="1" applyAlignment="1">
      <alignment horizontal="center" vertical="center" wrapText="1"/>
    </xf>
    <xf numFmtId="0" fontId="32" fillId="0" borderId="0" xfId="0" applyFont="1" applyAlignment="1">
      <alignment horizontal="left"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vertical="center" wrapText="1"/>
    </xf>
    <xf numFmtId="0" fontId="5" fillId="0" borderId="5" xfId="0" applyFont="1" applyBorder="1" applyAlignment="1">
      <alignment horizontal="left" vertical="center"/>
    </xf>
    <xf numFmtId="0" fontId="15" fillId="2" borderId="1" xfId="0" applyFont="1" applyFill="1" applyBorder="1" applyAlignment="1">
      <alignment horizontal="left" vertical="center"/>
    </xf>
    <xf numFmtId="0" fontId="32" fillId="2" borderId="1" xfId="0" applyFont="1" applyFill="1" applyBorder="1"/>
    <xf numFmtId="0" fontId="55" fillId="2" borderId="1" xfId="0" applyFont="1" applyFill="1" applyBorder="1" applyAlignment="1">
      <alignment horizontal="center" vertical="center"/>
    </xf>
    <xf numFmtId="0" fontId="32" fillId="0" borderId="0" xfId="0" applyFont="1"/>
    <xf numFmtId="0" fontId="32" fillId="3" borderId="5" xfId="0" applyFont="1" applyFill="1" applyBorder="1"/>
    <xf numFmtId="0" fontId="63" fillId="2" borderId="1" xfId="0" applyFont="1" applyFill="1" applyBorder="1"/>
    <xf numFmtId="0" fontId="34" fillId="0" borderId="0" xfId="0" applyFont="1"/>
    <xf numFmtId="0" fontId="27" fillId="2" borderId="1" xfId="0" applyFont="1" applyFill="1" applyBorder="1" applyAlignment="1">
      <alignment horizontal="center" vertical="center"/>
    </xf>
    <xf numFmtId="0" fontId="2" fillId="0" borderId="5" xfId="0" applyFont="1" applyBorder="1" applyAlignment="1">
      <alignment horizontal="center" vertical="center"/>
    </xf>
    <xf numFmtId="0" fontId="65" fillId="2" borderId="1" xfId="0" applyFont="1" applyFill="1" applyBorder="1" applyAlignment="1">
      <alignment horizontal="left" vertical="center"/>
    </xf>
    <xf numFmtId="0" fontId="32" fillId="0" borderId="5" xfId="0" applyFont="1" applyBorder="1"/>
    <xf numFmtId="0" fontId="32" fillId="0" borderId="44" xfId="0" applyFont="1" applyBorder="1"/>
    <xf numFmtId="0" fontId="11" fillId="0" borderId="0" xfId="0" applyFont="1"/>
    <xf numFmtId="0" fontId="3" fillId="2" borderId="1" xfId="0" applyFont="1" applyFill="1" applyBorder="1" applyAlignment="1">
      <alignment horizontal="right" vertical="center"/>
    </xf>
    <xf numFmtId="0" fontId="21" fillId="15" borderId="5" xfId="0" applyFont="1" applyFill="1" applyBorder="1" applyAlignment="1">
      <alignment horizontal="center" vertical="center" wrapText="1"/>
    </xf>
    <xf numFmtId="0" fontId="21" fillId="15" borderId="61" xfId="0" applyFont="1" applyFill="1" applyBorder="1" applyAlignment="1">
      <alignment horizontal="center" vertical="center"/>
    </xf>
    <xf numFmtId="3" fontId="21" fillId="2" borderId="5" xfId="0" applyNumberFormat="1" applyFont="1" applyFill="1" applyBorder="1" applyAlignment="1">
      <alignment horizontal="center" vertical="center" wrapText="1"/>
    </xf>
    <xf numFmtId="0" fontId="68" fillId="16" borderId="1" xfId="0" applyFont="1" applyFill="1" applyBorder="1" applyAlignment="1">
      <alignment horizontal="center" vertical="center" shrinkToFit="1"/>
    </xf>
    <xf numFmtId="0" fontId="25" fillId="15" borderId="19" xfId="0" applyFont="1" applyFill="1" applyBorder="1" applyAlignment="1">
      <alignment horizontal="center" vertical="center"/>
    </xf>
    <xf numFmtId="0" fontId="25" fillId="9" borderId="5" xfId="0" applyFont="1" applyFill="1" applyBorder="1" applyAlignment="1">
      <alignment horizontal="center" vertical="center"/>
    </xf>
    <xf numFmtId="0" fontId="25" fillId="0" borderId="24" xfId="0" applyFont="1" applyBorder="1" applyAlignment="1">
      <alignment horizontal="center" vertical="center" wrapText="1"/>
    </xf>
    <xf numFmtId="0" fontId="25" fillId="0" borderId="5" xfId="0" applyFont="1" applyBorder="1" applyAlignment="1">
      <alignment horizontal="left" vertical="center" wrapText="1"/>
    </xf>
    <xf numFmtId="0" fontId="25" fillId="0" borderId="5" xfId="0" applyFont="1" applyBorder="1" applyAlignment="1">
      <alignment horizontal="center" vertical="center" wrapText="1"/>
    </xf>
    <xf numFmtId="164" fontId="5" fillId="0" borderId="5" xfId="0" applyNumberFormat="1" applyFont="1" applyBorder="1" applyAlignment="1">
      <alignment horizontal="center" vertical="center"/>
    </xf>
    <xf numFmtId="0" fontId="25" fillId="0" borderId="24" xfId="0" applyFont="1" applyBorder="1" applyAlignment="1">
      <alignment horizontal="left" vertical="center" wrapText="1"/>
    </xf>
    <xf numFmtId="0" fontId="69" fillId="16" borderId="59" xfId="0" applyFont="1" applyFill="1" applyBorder="1" applyAlignment="1">
      <alignment horizontal="center" vertical="top" wrapText="1"/>
    </xf>
    <xf numFmtId="0" fontId="69" fillId="16" borderId="25" xfId="0" applyFont="1" applyFill="1" applyBorder="1" applyAlignment="1">
      <alignment horizontal="center" vertical="top" wrapText="1"/>
    </xf>
    <xf numFmtId="164" fontId="5" fillId="16" borderId="25" xfId="0" applyNumberFormat="1" applyFont="1" applyFill="1" applyBorder="1" applyAlignment="1">
      <alignment horizontal="center"/>
    </xf>
    <xf numFmtId="4" fontId="25" fillId="0" borderId="5" xfId="0" applyNumberFormat="1" applyFont="1" applyBorder="1" applyAlignment="1">
      <alignment horizontal="center" vertical="center"/>
    </xf>
    <xf numFmtId="4" fontId="25" fillId="9" borderId="5" xfId="0" applyNumberFormat="1" applyFont="1" applyFill="1" applyBorder="1" applyAlignment="1">
      <alignment horizontal="center" vertical="center" wrapText="1"/>
    </xf>
    <xf numFmtId="0" fontId="25" fillId="0" borderId="5" xfId="0" applyFont="1" applyBorder="1" applyAlignment="1">
      <alignment horizontal="center"/>
    </xf>
    <xf numFmtId="0" fontId="25" fillId="0" borderId="5" xfId="0" applyFont="1" applyBorder="1"/>
    <xf numFmtId="0" fontId="25" fillId="0" borderId="5" xfId="0" applyFont="1" applyBorder="1" applyAlignment="1">
      <alignment horizontal="center" vertical="center"/>
    </xf>
    <xf numFmtId="164" fontId="5" fillId="0" borderId="5" xfId="0" applyNumberFormat="1" applyFont="1" applyBorder="1" applyAlignment="1">
      <alignment horizontal="center"/>
    </xf>
    <xf numFmtId="0" fontId="68" fillId="16" borderId="5" xfId="0" applyFont="1" applyFill="1" applyBorder="1" applyAlignment="1">
      <alignment horizontal="center" vertical="center" wrapText="1"/>
    </xf>
    <xf numFmtId="0" fontId="70" fillId="16" borderId="5" xfId="0" applyFont="1" applyFill="1" applyBorder="1" applyAlignment="1">
      <alignment vertical="center" wrapText="1"/>
    </xf>
    <xf numFmtId="0" fontId="71" fillId="2" borderId="5" xfId="0" applyFont="1" applyFill="1" applyBorder="1" applyAlignment="1">
      <alignment horizontal="center" vertical="center" wrapText="1"/>
    </xf>
    <xf numFmtId="0" fontId="71" fillId="9" borderId="5" xfId="0" applyFont="1" applyFill="1" applyBorder="1" applyAlignment="1">
      <alignment horizontal="center" vertical="center" wrapText="1"/>
    </xf>
    <xf numFmtId="0" fontId="25" fillId="2" borderId="5" xfId="0" applyFont="1" applyFill="1" applyBorder="1" applyAlignment="1">
      <alignment horizontal="center" vertical="center" wrapText="1"/>
    </xf>
    <xf numFmtId="3" fontId="25" fillId="2" borderId="5" xfId="0" applyNumberFormat="1" applyFont="1" applyFill="1" applyBorder="1" applyAlignment="1">
      <alignment horizontal="center" vertical="center" wrapText="1"/>
    </xf>
    <xf numFmtId="0" fontId="71" fillId="9" borderId="5" xfId="0" applyFont="1" applyFill="1" applyBorder="1" applyAlignment="1">
      <alignment horizontal="center"/>
    </xf>
    <xf numFmtId="3" fontId="5" fillId="0" borderId="0" xfId="0" applyNumberFormat="1" applyFont="1" applyAlignment="1">
      <alignment horizontal="center"/>
    </xf>
    <xf numFmtId="0" fontId="47" fillId="0" borderId="12" xfId="0" applyFont="1" applyBorder="1" applyAlignment="1">
      <alignment horizontal="center" vertical="center" wrapText="1"/>
    </xf>
    <xf numFmtId="0" fontId="16" fillId="0" borderId="12" xfId="0" applyFont="1" applyBorder="1" applyAlignment="1">
      <alignment horizontal="center" wrapText="1"/>
    </xf>
    <xf numFmtId="0" fontId="16" fillId="0" borderId="4" xfId="0" applyFont="1" applyBorder="1" applyAlignment="1">
      <alignment horizontal="center" wrapText="1"/>
    </xf>
    <xf numFmtId="0" fontId="16" fillId="0" borderId="28" xfId="0" applyFont="1" applyBorder="1" applyAlignment="1">
      <alignment horizontal="center" wrapText="1"/>
    </xf>
    <xf numFmtId="0" fontId="70" fillId="2" borderId="5" xfId="0" applyFont="1" applyFill="1" applyBorder="1" applyAlignment="1">
      <alignment vertical="center" wrapText="1"/>
    </xf>
    <xf numFmtId="0" fontId="70" fillId="2" borderId="37" xfId="0" applyFont="1" applyFill="1" applyBorder="1" applyAlignment="1">
      <alignment vertical="center" wrapText="1"/>
    </xf>
    <xf numFmtId="0" fontId="70" fillId="2" borderId="61" xfId="0" applyFont="1" applyFill="1" applyBorder="1" applyAlignment="1">
      <alignment vertical="center" wrapText="1"/>
    </xf>
    <xf numFmtId="3" fontId="41" fillId="2" borderId="5" xfId="0" applyNumberFormat="1" applyFont="1" applyFill="1" applyBorder="1" applyAlignment="1">
      <alignment horizontal="center" vertical="center" wrapText="1"/>
    </xf>
    <xf numFmtId="0" fontId="21" fillId="2" borderId="25" xfId="0" applyFont="1" applyFill="1" applyBorder="1" applyAlignment="1">
      <alignment horizontal="center" vertical="center" wrapText="1"/>
    </xf>
    <xf numFmtId="0" fontId="55" fillId="2" borderId="1" xfId="0" applyFont="1" applyFill="1" applyBorder="1" applyAlignment="1">
      <alignment horizontal="right" vertical="center"/>
    </xf>
    <xf numFmtId="0" fontId="25" fillId="2" borderId="26" xfId="0" applyFont="1" applyFill="1" applyBorder="1" applyAlignment="1">
      <alignment horizontal="center" vertical="center" wrapText="1"/>
    </xf>
    <xf numFmtId="0" fontId="25" fillId="2" borderId="25" xfId="0" applyFont="1" applyFill="1" applyBorder="1" applyAlignment="1">
      <alignment horizontal="left" vertical="center" wrapText="1"/>
    </xf>
    <xf numFmtId="0" fontId="25" fillId="2" borderId="62" xfId="0" applyFont="1" applyFill="1" applyBorder="1" applyAlignment="1">
      <alignment horizontal="center" vertical="center" wrapText="1"/>
    </xf>
    <xf numFmtId="0" fontId="25" fillId="2" borderId="25" xfId="0" applyFont="1" applyFill="1" applyBorder="1" applyAlignment="1">
      <alignment horizontal="center" vertical="center" wrapText="1"/>
    </xf>
    <xf numFmtId="0" fontId="25" fillId="2" borderId="5" xfId="0" applyFont="1" applyFill="1" applyBorder="1" applyAlignment="1">
      <alignment vertical="center" wrapText="1"/>
    </xf>
    <xf numFmtId="0" fontId="26" fillId="3" borderId="1" xfId="0" applyFont="1" applyFill="1" applyBorder="1" applyAlignment="1">
      <alignment vertical="top"/>
    </xf>
    <xf numFmtId="0" fontId="72" fillId="2" borderId="1" xfId="0" applyFont="1" applyFill="1" applyBorder="1"/>
    <xf numFmtId="0" fontId="21" fillId="2" borderId="61" xfId="0" applyFont="1" applyFill="1" applyBorder="1" applyAlignment="1">
      <alignment horizontal="center" vertical="center" wrapText="1"/>
    </xf>
    <xf numFmtId="0" fontId="21" fillId="0" borderId="17" xfId="0" applyFont="1" applyBorder="1" applyAlignment="1">
      <alignment horizontal="center" vertical="center" wrapText="1"/>
    </xf>
    <xf numFmtId="0" fontId="21" fillId="0" borderId="0" xfId="0" applyFont="1" applyAlignment="1">
      <alignment horizontal="center" vertical="center" wrapText="1"/>
    </xf>
    <xf numFmtId="0" fontId="73" fillId="16" borderId="1" xfId="0" applyFont="1" applyFill="1" applyBorder="1" applyAlignment="1">
      <alignment horizontal="center" vertical="center" shrinkToFit="1"/>
    </xf>
    <xf numFmtId="0" fontId="21" fillId="0" borderId="18" xfId="0" applyFont="1" applyBorder="1" applyAlignment="1">
      <alignment horizontal="center" vertical="center" wrapText="1"/>
    </xf>
    <xf numFmtId="0" fontId="21" fillId="0" borderId="5" xfId="0" applyFont="1" applyBorder="1" applyAlignment="1">
      <alignment horizontal="center" vertical="center" wrapText="1"/>
    </xf>
    <xf numFmtId="3" fontId="21" fillId="2" borderId="5" xfId="0" applyNumberFormat="1" applyFont="1" applyFill="1" applyBorder="1" applyAlignment="1">
      <alignment horizontal="center" vertical="center"/>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74" fillId="15" borderId="1" xfId="0" applyFont="1" applyFill="1" applyBorder="1" applyAlignment="1">
      <alignment horizontal="left" vertical="center"/>
    </xf>
    <xf numFmtId="0" fontId="74" fillId="0" borderId="0" xfId="0" applyFont="1" applyAlignment="1">
      <alignment horizontal="left" vertical="center" wrapText="1"/>
    </xf>
    <xf numFmtId="3" fontId="74" fillId="0" borderId="0" xfId="0" applyNumberFormat="1" applyFont="1" applyAlignment="1">
      <alignment horizontal="left" vertical="center"/>
    </xf>
    <xf numFmtId="0" fontId="74" fillId="0" borderId="0" xfId="0" applyFont="1" applyAlignment="1">
      <alignment horizontal="left" vertical="center"/>
    </xf>
    <xf numFmtId="0" fontId="29" fillId="0" borderId="0" xfId="0" applyFont="1" applyAlignment="1">
      <alignment horizontal="left" vertical="center" readingOrder="1"/>
    </xf>
    <xf numFmtId="0" fontId="75" fillId="0" borderId="0" xfId="0" applyFont="1" applyAlignment="1">
      <alignment horizontal="left" vertical="center" readingOrder="1"/>
    </xf>
    <xf numFmtId="0" fontId="15" fillId="0" borderId="0" xfId="0" applyFont="1" applyAlignment="1">
      <alignment horizontal="left" vertical="center" readingOrder="1"/>
    </xf>
    <xf numFmtId="0" fontId="5" fillId="0" borderId="0" xfId="0" applyFont="1" applyAlignment="1">
      <alignment horizontal="left" vertical="center" readingOrder="1"/>
    </xf>
    <xf numFmtId="0" fontId="76" fillId="0" borderId="0" xfId="0" applyFont="1" applyAlignment="1">
      <alignment horizontal="left" vertical="center" readingOrder="1"/>
    </xf>
    <xf numFmtId="2" fontId="5" fillId="0" borderId="0" xfId="0" applyNumberFormat="1" applyFont="1" applyAlignment="1">
      <alignment vertical="top"/>
    </xf>
    <xf numFmtId="4" fontId="5" fillId="0" borderId="0" xfId="0" applyNumberFormat="1" applyFont="1" applyAlignment="1">
      <alignment vertical="top"/>
    </xf>
    <xf numFmtId="4" fontId="5" fillId="0" borderId="0" xfId="0" applyNumberFormat="1" applyFont="1" applyAlignment="1">
      <alignment horizontal="center" vertical="center"/>
    </xf>
    <xf numFmtId="4" fontId="4" fillId="0" borderId="0" xfId="0" applyNumberFormat="1" applyFont="1" applyAlignment="1">
      <alignment vertical="top"/>
    </xf>
    <xf numFmtId="0" fontId="77" fillId="0" borderId="0" xfId="0" applyFont="1" applyAlignment="1">
      <alignment horizontal="left" vertical="center"/>
    </xf>
    <xf numFmtId="2" fontId="78" fillId="0" borderId="0" xfId="0" applyNumberFormat="1" applyFont="1" applyAlignment="1">
      <alignment vertical="center"/>
    </xf>
    <xf numFmtId="0" fontId="79" fillId="0" borderId="0" xfId="0" applyFont="1" applyAlignment="1">
      <alignment vertical="center"/>
    </xf>
    <xf numFmtId="4" fontId="4" fillId="0" borderId="0" xfId="0" applyNumberFormat="1" applyFont="1" applyAlignment="1">
      <alignment horizontal="left" vertical="center"/>
    </xf>
    <xf numFmtId="0" fontId="10" fillId="2" borderId="1" xfId="0" applyFont="1" applyFill="1" applyBorder="1" applyAlignment="1">
      <alignment horizontal="center" vertical="center"/>
    </xf>
    <xf numFmtId="1" fontId="5" fillId="0" borderId="30" xfId="0" applyNumberFormat="1" applyFont="1" applyBorder="1" applyAlignment="1">
      <alignment horizontal="center" vertical="center"/>
    </xf>
    <xf numFmtId="3" fontId="41" fillId="2" borderId="25" xfId="0" applyNumberFormat="1" applyFont="1" applyFill="1" applyBorder="1" applyAlignment="1">
      <alignment horizontal="center" vertical="top"/>
    </xf>
    <xf numFmtId="0" fontId="4" fillId="2" borderId="62" xfId="0" applyFont="1" applyFill="1" applyBorder="1" applyAlignment="1">
      <alignment horizontal="center" vertical="center"/>
    </xf>
    <xf numFmtId="4" fontId="4" fillId="2" borderId="25" xfId="0" applyNumberFormat="1" applyFont="1" applyFill="1" applyBorder="1" applyAlignment="1">
      <alignment horizontal="center" vertical="center" wrapText="1"/>
    </xf>
    <xf numFmtId="3" fontId="4" fillId="2" borderId="25" xfId="0" applyNumberFormat="1" applyFont="1" applyFill="1" applyBorder="1" applyAlignment="1">
      <alignment horizontal="center" vertical="center" wrapText="1"/>
    </xf>
    <xf numFmtId="0" fontId="5" fillId="8" borderId="5" xfId="0" applyFont="1" applyFill="1" applyBorder="1" applyAlignment="1">
      <alignment horizontal="center" vertical="center" shrinkToFit="1"/>
    </xf>
    <xf numFmtId="0" fontId="80" fillId="8" borderId="5" xfId="0" applyFont="1" applyFill="1" applyBorder="1" applyAlignment="1">
      <alignment horizontal="center" vertical="center"/>
    </xf>
    <xf numFmtId="49" fontId="15" fillId="8" borderId="5" xfId="0" applyNumberFormat="1" applyFont="1" applyFill="1" applyBorder="1" applyAlignment="1">
      <alignment horizontal="center" vertical="center"/>
    </xf>
    <xf numFmtId="4" fontId="15" fillId="8" borderId="5" xfId="0" applyNumberFormat="1" applyFont="1" applyFill="1" applyBorder="1" applyAlignment="1">
      <alignment horizontal="center" vertical="center"/>
    </xf>
    <xf numFmtId="0" fontId="41" fillId="8" borderId="5" xfId="0" applyFont="1" applyFill="1" applyBorder="1" applyAlignment="1">
      <alignment horizontal="center" vertical="center" shrinkToFit="1"/>
    </xf>
    <xf numFmtId="3" fontId="15" fillId="8" borderId="5" xfId="0" applyNumberFormat="1" applyFont="1" applyFill="1" applyBorder="1" applyAlignment="1">
      <alignment horizontal="center" vertical="center"/>
    </xf>
    <xf numFmtId="4" fontId="5" fillId="0" borderId="5" xfId="0" applyNumberFormat="1" applyFont="1" applyBorder="1" applyAlignment="1">
      <alignment vertical="center"/>
    </xf>
    <xf numFmtId="4" fontId="5" fillId="0" borderId="5" xfId="0" applyNumberFormat="1" applyFont="1" applyBorder="1" applyAlignment="1">
      <alignment horizontal="center" vertical="center"/>
    </xf>
    <xf numFmtId="3" fontId="5" fillId="0" borderId="5" xfId="0" applyNumberFormat="1" applyFont="1" applyBorder="1" applyAlignment="1">
      <alignment horizontal="center" vertical="center"/>
    </xf>
    <xf numFmtId="1" fontId="5" fillId="2" borderId="5" xfId="0" applyNumberFormat="1" applyFont="1" applyFill="1" applyBorder="1" applyAlignment="1">
      <alignment horizontal="center" vertical="center" wrapText="1"/>
    </xf>
    <xf numFmtId="49" fontId="5" fillId="0" borderId="5" xfId="0" applyNumberFormat="1" applyFont="1" applyBorder="1" applyAlignment="1">
      <alignment horizontal="center" vertical="center"/>
    </xf>
    <xf numFmtId="0" fontId="50" fillId="0" borderId="5" xfId="0" applyFont="1" applyBorder="1"/>
    <xf numFmtId="0" fontId="45" fillId="0" borderId="5" xfId="0" applyFont="1" applyBorder="1" applyAlignment="1">
      <alignment vertical="center"/>
    </xf>
    <xf numFmtId="4" fontId="5" fillId="0" borderId="0" xfId="0" applyNumberFormat="1" applyFont="1" applyAlignment="1">
      <alignment horizontal="left" vertical="top"/>
    </xf>
    <xf numFmtId="49" fontId="5" fillId="8" borderId="5" xfId="0" applyNumberFormat="1" applyFont="1" applyFill="1" applyBorder="1" applyAlignment="1">
      <alignment horizontal="center" vertical="center"/>
    </xf>
    <xf numFmtId="4" fontId="5" fillId="8" borderId="5" xfId="0" applyNumberFormat="1" applyFont="1" applyFill="1" applyBorder="1" applyAlignment="1">
      <alignment horizontal="center" vertical="center"/>
    </xf>
    <xf numFmtId="3" fontId="5" fillId="8" borderId="5" xfId="0" applyNumberFormat="1" applyFont="1" applyFill="1" applyBorder="1" applyAlignment="1">
      <alignment horizontal="center" vertical="center"/>
    </xf>
    <xf numFmtId="0" fontId="5" fillId="0" borderId="0" xfId="0" applyFont="1" applyAlignment="1">
      <alignment vertical="center"/>
    </xf>
    <xf numFmtId="0" fontId="45" fillId="0" borderId="0" xfId="0" applyFont="1" applyAlignment="1">
      <alignment vertical="center"/>
    </xf>
    <xf numFmtId="0" fontId="5" fillId="0" borderId="24" xfId="0" applyFont="1" applyBorder="1" applyAlignment="1">
      <alignment horizontal="left" vertical="center"/>
    </xf>
    <xf numFmtId="0" fontId="4" fillId="2" borderId="25" xfId="0" applyFont="1" applyFill="1" applyBorder="1" applyAlignment="1">
      <alignment horizontal="center" vertical="center" wrapText="1"/>
    </xf>
    <xf numFmtId="0" fontId="4" fillId="2" borderId="5" xfId="0"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1" fontId="5" fillId="8" borderId="5" xfId="0" applyNumberFormat="1" applyFont="1" applyFill="1" applyBorder="1" applyAlignment="1">
      <alignment horizontal="center" vertical="center"/>
    </xf>
    <xf numFmtId="4" fontId="5" fillId="2" borderId="5" xfId="0" applyNumberFormat="1" applyFont="1" applyFill="1" applyBorder="1" applyAlignment="1">
      <alignment horizontal="left" vertical="center" wrapText="1"/>
    </xf>
    <xf numFmtId="4" fontId="5" fillId="2" borderId="5" xfId="0" applyNumberFormat="1" applyFont="1" applyFill="1" applyBorder="1" applyAlignment="1">
      <alignment horizontal="center" vertical="center"/>
    </xf>
    <xf numFmtId="1" fontId="5" fillId="2" borderId="5" xfId="0" applyNumberFormat="1" applyFont="1" applyFill="1" applyBorder="1" applyAlignment="1">
      <alignment horizontal="center" vertical="center"/>
    </xf>
    <xf numFmtId="3" fontId="5" fillId="2" borderId="5" xfId="0" applyNumberFormat="1" applyFont="1" applyFill="1" applyBorder="1" applyAlignment="1">
      <alignment horizontal="center" vertical="center"/>
    </xf>
    <xf numFmtId="0" fontId="41" fillId="8" borderId="5" xfId="0" applyFont="1" applyFill="1" applyBorder="1" applyAlignment="1">
      <alignment horizontal="left" vertical="center" shrinkToFit="1"/>
    </xf>
    <xf numFmtId="4" fontId="5" fillId="0" borderId="5" xfId="0" applyNumberFormat="1" applyFont="1" applyBorder="1" applyAlignment="1">
      <alignment horizontal="left" vertical="center" wrapText="1"/>
    </xf>
    <xf numFmtId="4" fontId="38" fillId="0" borderId="5" xfId="0" applyNumberFormat="1" applyFont="1" applyBorder="1" applyAlignment="1">
      <alignment vertical="center"/>
    </xf>
    <xf numFmtId="0" fontId="5" fillId="2" borderId="5" xfId="0" applyFont="1" applyFill="1" applyBorder="1" applyAlignment="1">
      <alignment horizontal="left" vertical="center"/>
    </xf>
    <xf numFmtId="4" fontId="5" fillId="0" borderId="32" xfId="0" applyNumberFormat="1" applyFont="1" applyBorder="1" applyAlignment="1">
      <alignment vertical="center"/>
    </xf>
    <xf numFmtId="4" fontId="5" fillId="2" borderId="45" xfId="0" applyNumberFormat="1" applyFont="1" applyFill="1" applyBorder="1" applyAlignment="1">
      <alignment horizontal="center" vertical="center"/>
    </xf>
    <xf numFmtId="1" fontId="5" fillId="0" borderId="5" xfId="0" applyNumberFormat="1" applyFont="1" applyBorder="1" applyAlignment="1">
      <alignment horizontal="center" vertical="center"/>
    </xf>
    <xf numFmtId="3" fontId="5" fillId="0" borderId="22" xfId="0" applyNumberFormat="1" applyFont="1" applyBorder="1" applyAlignment="1">
      <alignment horizontal="center" vertical="center"/>
    </xf>
    <xf numFmtId="0" fontId="20" fillId="2" borderId="5" xfId="0" applyFont="1" applyFill="1" applyBorder="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2" fillId="0" borderId="5" xfId="0" applyFont="1" applyBorder="1" applyAlignment="1">
      <alignment horizontal="left" vertical="center" wrapText="1"/>
    </xf>
    <xf numFmtId="0" fontId="20" fillId="6" borderId="25" xfId="0" applyFont="1" applyFill="1" applyBorder="1" applyAlignment="1">
      <alignment horizontal="center" vertical="center" wrapText="1"/>
    </xf>
    <xf numFmtId="4" fontId="20" fillId="3" borderId="37" xfId="0" applyNumberFormat="1" applyFont="1" applyFill="1" applyBorder="1" applyAlignment="1">
      <alignment horizontal="right" vertical="center"/>
    </xf>
    <xf numFmtId="0" fontId="20" fillId="0" borderId="5" xfId="0" applyFont="1" applyBorder="1" applyAlignment="1">
      <alignment horizontal="center" vertical="center" wrapText="1"/>
    </xf>
    <xf numFmtId="0" fontId="20" fillId="3" borderId="5" xfId="0" applyFont="1" applyFill="1" applyBorder="1" applyAlignment="1">
      <alignment horizontal="center" vertical="center"/>
    </xf>
    <xf numFmtId="2" fontId="5" fillId="3" borderId="5" xfId="0" applyNumberFormat="1" applyFont="1" applyFill="1" applyBorder="1"/>
    <xf numFmtId="0" fontId="25" fillId="3" borderId="25" xfId="0" applyFont="1" applyFill="1" applyBorder="1" applyAlignment="1">
      <alignment horizontal="center" vertical="center"/>
    </xf>
    <xf numFmtId="0" fontId="20" fillId="3" borderId="25" xfId="0" applyFont="1" applyFill="1" applyBorder="1" applyAlignment="1">
      <alignment horizontal="center" vertical="center"/>
    </xf>
    <xf numFmtId="0" fontId="20" fillId="3" borderId="5" xfId="0" applyFont="1" applyFill="1" applyBorder="1" applyAlignment="1">
      <alignment horizontal="right" vertical="center" wrapText="1"/>
    </xf>
    <xf numFmtId="0" fontId="22" fillId="3" borderId="5" xfId="0" applyFont="1" applyFill="1" applyBorder="1" applyAlignment="1">
      <alignment horizontal="left" vertical="center" wrapText="1"/>
    </xf>
    <xf numFmtId="4" fontId="20" fillId="0" borderId="24" xfId="0" applyNumberFormat="1" applyFont="1" applyBorder="1" applyAlignment="1">
      <alignment horizontal="right" vertical="center"/>
    </xf>
    <xf numFmtId="0" fontId="25" fillId="2" borderId="25" xfId="0" applyFont="1" applyFill="1" applyBorder="1" applyAlignment="1">
      <alignment horizontal="center" vertical="center"/>
    </xf>
    <xf numFmtId="0" fontId="25" fillId="3" borderId="45" xfId="0" applyFont="1" applyFill="1" applyBorder="1" applyAlignment="1">
      <alignment horizontal="center" vertical="center"/>
    </xf>
    <xf numFmtId="0" fontId="25" fillId="3" borderId="45" xfId="0" applyFont="1" applyFill="1" applyBorder="1" applyAlignment="1">
      <alignment horizontal="center"/>
    </xf>
    <xf numFmtId="0" fontId="25" fillId="3" borderId="5" xfId="0" applyFont="1" applyFill="1" applyBorder="1" applyAlignment="1">
      <alignment horizontal="center"/>
    </xf>
    <xf numFmtId="0" fontId="20" fillId="6" borderId="26" xfId="0" applyFont="1" applyFill="1" applyBorder="1" applyAlignment="1">
      <alignment horizontal="center" vertical="center" wrapText="1"/>
    </xf>
    <xf numFmtId="0" fontId="44" fillId="0" borderId="5" xfId="0" applyFont="1" applyBorder="1"/>
    <xf numFmtId="0" fontId="44" fillId="0" borderId="5" xfId="0" applyFont="1" applyBorder="1" applyAlignment="1">
      <alignment horizontal="left" vertical="center"/>
    </xf>
    <xf numFmtId="0" fontId="44" fillId="0" borderId="43" xfId="0" applyFont="1" applyBorder="1"/>
    <xf numFmtId="0" fontId="20" fillId="0" borderId="43" xfId="0" applyFont="1" applyBorder="1" applyAlignment="1">
      <alignment vertical="center" wrapText="1"/>
    </xf>
    <xf numFmtId="0" fontId="20" fillId="0" borderId="43" xfId="0" applyFont="1" applyBorder="1" applyAlignment="1">
      <alignment horizontal="center" vertical="center"/>
    </xf>
    <xf numFmtId="4" fontId="25" fillId="0" borderId="0" xfId="0" applyNumberFormat="1" applyFont="1" applyAlignment="1">
      <alignment horizontal="center" vertical="center" wrapText="1"/>
    </xf>
    <xf numFmtId="0" fontId="44" fillId="0" borderId="5" xfId="0" applyFont="1" applyBorder="1" applyAlignment="1">
      <alignment vertical="center"/>
    </xf>
    <xf numFmtId="2" fontId="5" fillId="0" borderId="5" xfId="0" applyNumberFormat="1" applyFont="1" applyBorder="1" applyAlignment="1">
      <alignment horizontal="left"/>
    </xf>
    <xf numFmtId="0" fontId="44" fillId="3" borderId="5" xfId="0" applyFont="1" applyFill="1" applyBorder="1" applyAlignment="1">
      <alignment vertical="center"/>
    </xf>
    <xf numFmtId="0" fontId="4" fillId="2" borderId="62" xfId="0" applyFont="1" applyFill="1" applyBorder="1" applyAlignment="1">
      <alignment horizontal="center" vertical="center" wrapText="1"/>
    </xf>
    <xf numFmtId="0" fontId="38" fillId="0" borderId="5" xfId="0" applyFont="1" applyBorder="1" applyAlignment="1">
      <alignment horizontal="left" vertical="center"/>
    </xf>
    <xf numFmtId="0" fontId="5" fillId="0" borderId="0" xfId="0" applyFont="1" applyAlignment="1">
      <alignment horizontal="left" vertical="center"/>
    </xf>
    <xf numFmtId="49" fontId="5" fillId="0" borderId="0" xfId="0" applyNumberFormat="1" applyFont="1" applyAlignment="1">
      <alignment horizontal="center" vertical="center"/>
    </xf>
    <xf numFmtId="4" fontId="25" fillId="0" borderId="5" xfId="0" applyNumberFormat="1" applyFont="1" applyBorder="1" applyAlignment="1">
      <alignment horizontal="center" vertical="center" wrapText="1"/>
    </xf>
    <xf numFmtId="0" fontId="5" fillId="0" borderId="5" xfId="0" applyFont="1" applyBorder="1" applyAlignment="1">
      <alignment horizontal="center"/>
    </xf>
    <xf numFmtId="2" fontId="4" fillId="0" borderId="0" xfId="0" applyNumberFormat="1" applyFont="1" applyAlignment="1">
      <alignment horizontal="center" vertical="top"/>
    </xf>
    <xf numFmtId="4" fontId="4" fillId="0" borderId="0" xfId="0" applyNumberFormat="1" applyFont="1" applyAlignment="1">
      <alignment horizontal="center" vertical="top"/>
    </xf>
    <xf numFmtId="0" fontId="11" fillId="2" borderId="1" xfId="0" applyFont="1" applyFill="1" applyBorder="1" applyAlignment="1">
      <alignment horizontal="center" vertical="center"/>
    </xf>
    <xf numFmtId="3" fontId="4" fillId="0" borderId="0" xfId="0" applyNumberFormat="1" applyFont="1" applyAlignment="1">
      <alignment horizontal="center" vertical="center"/>
    </xf>
    <xf numFmtId="0" fontId="5" fillId="3" borderId="45" xfId="0" applyFont="1" applyFill="1" applyBorder="1" applyAlignment="1">
      <alignment horizontal="left" vertical="center"/>
    </xf>
    <xf numFmtId="4" fontId="5" fillId="2" borderId="16" xfId="0" applyNumberFormat="1" applyFont="1" applyFill="1" applyBorder="1" applyAlignment="1">
      <alignment horizontal="center" vertical="center"/>
    </xf>
    <xf numFmtId="3" fontId="5" fillId="2" borderId="63" xfId="0" applyNumberFormat="1" applyFont="1" applyFill="1" applyBorder="1" applyAlignment="1">
      <alignment horizontal="center" vertical="center"/>
    </xf>
    <xf numFmtId="0" fontId="41" fillId="2" borderId="5" xfId="0" applyFont="1" applyFill="1" applyBorder="1" applyAlignment="1">
      <alignment horizontal="center" vertical="center" shrinkToFit="1"/>
    </xf>
    <xf numFmtId="0" fontId="41" fillId="3" borderId="5" xfId="0" applyFont="1" applyFill="1" applyBorder="1" applyAlignment="1">
      <alignment horizontal="center" vertical="center" shrinkToFit="1"/>
    </xf>
    <xf numFmtId="49" fontId="5" fillId="2" borderId="19" xfId="0" applyNumberFormat="1" applyFont="1" applyFill="1" applyBorder="1" applyAlignment="1">
      <alignment horizontal="center" vertical="center"/>
    </xf>
    <xf numFmtId="0" fontId="41" fillId="3" borderId="62" xfId="0" applyFont="1" applyFill="1" applyBorder="1" applyAlignment="1">
      <alignment horizontal="center" vertical="center" shrinkToFit="1"/>
    </xf>
    <xf numFmtId="0" fontId="41" fillId="3" borderId="25" xfId="0" applyFont="1" applyFill="1" applyBorder="1" applyAlignment="1">
      <alignment horizontal="center" vertical="center" shrinkToFit="1"/>
    </xf>
    <xf numFmtId="4" fontId="5" fillId="2" borderId="19" xfId="0" applyNumberFormat="1" applyFont="1" applyFill="1" applyBorder="1" applyAlignment="1">
      <alignment horizontal="center" vertical="center"/>
    </xf>
    <xf numFmtId="0" fontId="41" fillId="2" borderId="61" xfId="0" applyFont="1" applyFill="1" applyBorder="1" applyAlignment="1">
      <alignment horizontal="center" vertical="center" shrinkToFit="1"/>
    </xf>
    <xf numFmtId="4" fontId="5" fillId="2" borderId="15" xfId="0" applyNumberFormat="1" applyFont="1" applyFill="1" applyBorder="1" applyAlignment="1">
      <alignment horizontal="center" vertical="center"/>
    </xf>
    <xf numFmtId="0" fontId="41" fillId="2" borderId="63" xfId="0" applyFont="1" applyFill="1" applyBorder="1" applyAlignment="1">
      <alignment horizontal="center" vertical="center" shrinkToFit="1"/>
    </xf>
    <xf numFmtId="3" fontId="5" fillId="2" borderId="45" xfId="0" applyNumberFormat="1" applyFont="1" applyFill="1" applyBorder="1" applyAlignment="1">
      <alignment horizontal="center" vertical="center"/>
    </xf>
    <xf numFmtId="3" fontId="5" fillId="2" borderId="61" xfId="0" applyNumberFormat="1" applyFont="1" applyFill="1" applyBorder="1" applyAlignment="1">
      <alignment horizontal="center" vertical="center"/>
    </xf>
    <xf numFmtId="49" fontId="5" fillId="2" borderId="5" xfId="0" applyNumberFormat="1" applyFont="1" applyFill="1" applyBorder="1" applyAlignment="1">
      <alignment horizontal="center" vertical="center"/>
    </xf>
    <xf numFmtId="0" fontId="41" fillId="2" borderId="5" xfId="0" applyFont="1" applyFill="1" applyBorder="1" applyAlignment="1">
      <alignment horizontal="left" vertical="center" shrinkToFit="1"/>
    </xf>
    <xf numFmtId="4" fontId="5" fillId="2" borderId="51" xfId="0" applyNumberFormat="1" applyFont="1" applyFill="1" applyBorder="1" applyAlignment="1">
      <alignment horizontal="center" vertical="center"/>
    </xf>
    <xf numFmtId="49" fontId="5" fillId="2" borderId="37" xfId="0" applyNumberFormat="1" applyFont="1" applyFill="1" applyBorder="1" applyAlignment="1">
      <alignment horizontal="center" vertical="center"/>
    </xf>
    <xf numFmtId="4" fontId="5" fillId="2" borderId="61" xfId="0" applyNumberFormat="1" applyFont="1" applyFill="1" applyBorder="1" applyAlignment="1">
      <alignment horizontal="center" vertical="center"/>
    </xf>
    <xf numFmtId="4" fontId="5" fillId="2" borderId="37" xfId="0" applyNumberFormat="1" applyFont="1" applyFill="1" applyBorder="1" applyAlignment="1">
      <alignment horizontal="center" vertical="center"/>
    </xf>
    <xf numFmtId="49" fontId="5" fillId="2" borderId="61" xfId="0" applyNumberFormat="1" applyFont="1" applyFill="1" applyBorder="1" applyAlignment="1">
      <alignment horizontal="center" vertical="center"/>
    </xf>
    <xf numFmtId="49" fontId="5" fillId="2" borderId="62" xfId="0" applyNumberFormat="1" applyFont="1" applyFill="1" applyBorder="1" applyAlignment="1">
      <alignment horizontal="center" vertical="center"/>
    </xf>
    <xf numFmtId="4" fontId="5" fillId="2" borderId="25" xfId="0" applyNumberFormat="1" applyFont="1" applyFill="1" applyBorder="1" applyAlignment="1">
      <alignment horizontal="center" vertical="center"/>
    </xf>
    <xf numFmtId="3" fontId="5" fillId="2" borderId="25" xfId="0" applyNumberFormat="1" applyFont="1" applyFill="1" applyBorder="1" applyAlignment="1">
      <alignment horizontal="center" vertical="center"/>
    </xf>
    <xf numFmtId="4" fontId="5" fillId="2" borderId="26" xfId="0" applyNumberFormat="1" applyFont="1" applyFill="1" applyBorder="1" applyAlignment="1">
      <alignment horizontal="center" vertical="center"/>
    </xf>
    <xf numFmtId="0" fontId="4" fillId="8" borderId="5" xfId="0" applyFont="1" applyFill="1" applyBorder="1" applyAlignment="1">
      <alignment horizontal="left" vertical="center"/>
    </xf>
    <xf numFmtId="4" fontId="4" fillId="8" borderId="5" xfId="0" applyNumberFormat="1" applyFont="1" applyFill="1" applyBorder="1" applyAlignment="1">
      <alignment horizontal="center" vertical="center" wrapText="1"/>
    </xf>
    <xf numFmtId="3" fontId="4" fillId="8" borderId="5" xfId="0" applyNumberFormat="1" applyFont="1" applyFill="1" applyBorder="1" applyAlignment="1">
      <alignment horizontal="center" vertical="center" wrapText="1"/>
    </xf>
    <xf numFmtId="4" fontId="5" fillId="2" borderId="45" xfId="0" applyNumberFormat="1" applyFont="1" applyFill="1" applyBorder="1" applyAlignment="1">
      <alignment horizontal="center" vertical="center" wrapText="1"/>
    </xf>
    <xf numFmtId="4" fontId="5" fillId="2" borderId="5" xfId="0" applyNumberFormat="1" applyFont="1" applyFill="1" applyBorder="1" applyAlignment="1">
      <alignment horizontal="center" vertical="center" wrapText="1"/>
    </xf>
    <xf numFmtId="4" fontId="5" fillId="2" borderId="45" xfId="0" applyNumberFormat="1" applyFont="1" applyFill="1" applyBorder="1" applyAlignment="1">
      <alignment horizontal="left" vertical="center" wrapText="1"/>
    </xf>
    <xf numFmtId="4" fontId="4" fillId="8" borderId="19" xfId="0" applyNumberFormat="1" applyFont="1" applyFill="1" applyBorder="1" applyAlignment="1">
      <alignment horizontal="left" vertical="center"/>
    </xf>
    <xf numFmtId="0" fontId="5" fillId="3" borderId="63" xfId="0" applyFont="1" applyFill="1" applyBorder="1" applyAlignment="1">
      <alignment horizontal="left" vertical="center"/>
    </xf>
    <xf numFmtId="4" fontId="5" fillId="2" borderId="5" xfId="0" applyNumberFormat="1" applyFont="1" applyFill="1" applyBorder="1" applyAlignment="1">
      <alignment vertical="center"/>
    </xf>
    <xf numFmtId="4" fontId="5" fillId="0" borderId="24" xfId="0" applyNumberFormat="1" applyFont="1" applyBorder="1" applyAlignment="1">
      <alignment vertical="center"/>
    </xf>
    <xf numFmtId="4" fontId="5" fillId="0" borderId="38" xfId="0" applyNumberFormat="1" applyFont="1" applyBorder="1" applyAlignment="1">
      <alignment vertical="center"/>
    </xf>
    <xf numFmtId="4" fontId="5" fillId="0" borderId="30" xfId="0" applyNumberFormat="1" applyFont="1" applyBorder="1" applyAlignment="1">
      <alignment horizontal="center" vertical="center"/>
    </xf>
    <xf numFmtId="3" fontId="5" fillId="0" borderId="30" xfId="0" applyNumberFormat="1" applyFont="1" applyBorder="1" applyAlignment="1">
      <alignment horizontal="center" vertical="center"/>
    </xf>
    <xf numFmtId="49" fontId="5" fillId="0" borderId="30" xfId="0" applyNumberFormat="1" applyFont="1" applyBorder="1" applyAlignment="1">
      <alignment horizontal="center" vertical="center"/>
    </xf>
    <xf numFmtId="0" fontId="5" fillId="2" borderId="5" xfId="0" applyFont="1" applyFill="1" applyBorder="1" applyAlignment="1">
      <alignment vertical="center"/>
    </xf>
    <xf numFmtId="4" fontId="4" fillId="8" borderId="19" xfId="0" applyNumberFormat="1" applyFont="1" applyFill="1" applyBorder="1" applyAlignment="1">
      <alignment horizontal="center" vertical="center"/>
    </xf>
    <xf numFmtId="4" fontId="5" fillId="2" borderId="45" xfId="0" applyNumberFormat="1" applyFont="1" applyFill="1" applyBorder="1" applyAlignment="1">
      <alignment vertical="center" wrapText="1"/>
    </xf>
    <xf numFmtId="4" fontId="5" fillId="2" borderId="5" xfId="0" applyNumberFormat="1" applyFont="1" applyFill="1" applyBorder="1" applyAlignment="1">
      <alignment vertical="center" wrapText="1"/>
    </xf>
    <xf numFmtId="2" fontId="5" fillId="2" borderId="5" xfId="0" applyNumberFormat="1" applyFont="1" applyFill="1" applyBorder="1" applyAlignment="1">
      <alignment horizontal="left" vertical="center" wrapText="1"/>
    </xf>
    <xf numFmtId="2" fontId="5" fillId="2" borderId="25" xfId="0" applyNumberFormat="1" applyFont="1" applyFill="1" applyBorder="1" applyAlignment="1">
      <alignment horizontal="left" vertical="center" wrapText="1"/>
    </xf>
    <xf numFmtId="0" fontId="5" fillId="2" borderId="25" xfId="0" applyFont="1" applyFill="1" applyBorder="1" applyAlignment="1">
      <alignment vertical="center"/>
    </xf>
    <xf numFmtId="2" fontId="5" fillId="2" borderId="26" xfId="0" applyNumberFormat="1" applyFont="1" applyFill="1" applyBorder="1" applyAlignment="1">
      <alignment horizontal="left" vertical="center" wrapText="1"/>
    </xf>
    <xf numFmtId="0" fontId="5" fillId="2" borderId="26" xfId="0" applyFont="1" applyFill="1" applyBorder="1" applyAlignment="1">
      <alignment vertical="center"/>
    </xf>
    <xf numFmtId="0" fontId="4" fillId="8" borderId="19" xfId="0" applyFont="1" applyFill="1" applyBorder="1" applyAlignment="1">
      <alignment horizontal="left" vertical="center"/>
    </xf>
    <xf numFmtId="0" fontId="4" fillId="8" borderId="19" xfId="0" applyFont="1" applyFill="1" applyBorder="1" applyAlignment="1">
      <alignment horizontal="center" vertical="center"/>
    </xf>
    <xf numFmtId="0" fontId="4" fillId="8" borderId="37" xfId="0" applyFont="1" applyFill="1" applyBorder="1" applyAlignment="1">
      <alignment vertical="center"/>
    </xf>
    <xf numFmtId="0" fontId="4" fillId="8" borderId="61" xfId="0" applyFont="1" applyFill="1" applyBorder="1" applyAlignment="1">
      <alignment vertical="center"/>
    </xf>
    <xf numFmtId="4" fontId="5" fillId="2" borderId="63" xfId="0" applyNumberFormat="1" applyFont="1" applyFill="1" applyBorder="1" applyAlignment="1">
      <alignment vertical="center" wrapText="1"/>
    </xf>
    <xf numFmtId="4" fontId="4" fillId="8" borderId="19" xfId="0" applyNumberFormat="1" applyFont="1" applyFill="1" applyBorder="1" applyAlignment="1">
      <alignment vertical="center"/>
    </xf>
    <xf numFmtId="0" fontId="84" fillId="0" borderId="0" xfId="0" applyFont="1" applyAlignment="1">
      <alignment vertical="center"/>
    </xf>
    <xf numFmtId="0" fontId="84" fillId="0" borderId="0" xfId="0" applyFont="1" applyAlignment="1">
      <alignment horizontal="center" vertical="center"/>
    </xf>
    <xf numFmtId="166" fontId="84" fillId="0" borderId="0" xfId="0" applyNumberFormat="1" applyFont="1" applyAlignment="1">
      <alignment vertical="center"/>
    </xf>
    <xf numFmtId="0" fontId="21" fillId="0" borderId="0" xfId="0" applyFont="1" applyAlignment="1">
      <alignment vertical="center"/>
    </xf>
    <xf numFmtId="14" fontId="66" fillId="0" borderId="0" xfId="0" applyNumberFormat="1" applyFont="1" applyAlignment="1">
      <alignment horizontal="center" vertical="center"/>
    </xf>
    <xf numFmtId="0" fontId="89" fillId="0" borderId="0" xfId="0" applyFont="1" applyAlignment="1">
      <alignment horizontal="left" vertical="center" wrapText="1"/>
    </xf>
    <xf numFmtId="0" fontId="84" fillId="0" borderId="0" xfId="0" applyFont="1" applyAlignment="1">
      <alignment horizontal="left" vertical="center"/>
    </xf>
    <xf numFmtId="0" fontId="6"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5" fillId="2" borderId="1" xfId="0" applyFont="1" applyFill="1" applyBorder="1" applyAlignment="1">
      <alignment vertical="center"/>
    </xf>
    <xf numFmtId="0" fontId="5" fillId="2" borderId="1" xfId="0" applyFont="1" applyFill="1" applyBorder="1" applyAlignment="1">
      <alignment vertical="center" wrapText="1"/>
    </xf>
    <xf numFmtId="0" fontId="4" fillId="17" borderId="25" xfId="0" applyFont="1" applyFill="1" applyBorder="1" applyAlignment="1">
      <alignment horizontal="center" vertical="center"/>
    </xf>
    <xf numFmtId="0" fontId="4" fillId="17" borderId="26" xfId="0" applyFont="1" applyFill="1" applyBorder="1" applyAlignment="1">
      <alignment horizontal="center" vertical="center"/>
    </xf>
    <xf numFmtId="0" fontId="4" fillId="17" borderId="65" xfId="0" applyFont="1" applyFill="1" applyBorder="1" applyAlignment="1">
      <alignment vertical="center" wrapText="1"/>
    </xf>
    <xf numFmtId="0" fontId="4" fillId="17" borderId="25" xfId="0" applyFont="1" applyFill="1" applyBorder="1" applyAlignment="1">
      <alignment horizontal="center" vertical="center" wrapText="1"/>
    </xf>
    <xf numFmtId="0" fontId="4" fillId="17" borderId="26" xfId="0" applyFont="1" applyFill="1" applyBorder="1" applyAlignment="1">
      <alignment horizontal="center" vertical="center" wrapText="1"/>
    </xf>
    <xf numFmtId="0" fontId="4" fillId="17" borderId="19" xfId="0" applyFont="1" applyFill="1" applyBorder="1" applyAlignment="1">
      <alignment vertical="center"/>
    </xf>
    <xf numFmtId="0" fontId="4" fillId="17" borderId="37" xfId="0" applyFont="1" applyFill="1" applyBorder="1" applyAlignment="1">
      <alignment horizontal="center" vertical="center"/>
    </xf>
    <xf numFmtId="0" fontId="4" fillId="17" borderId="61" xfId="0" applyFont="1" applyFill="1" applyBorder="1" applyAlignment="1">
      <alignment vertical="center" wrapText="1"/>
    </xf>
    <xf numFmtId="0" fontId="4" fillId="17" borderId="45" xfId="0" applyFont="1" applyFill="1" applyBorder="1" applyAlignment="1">
      <alignment vertical="center"/>
    </xf>
    <xf numFmtId="0" fontId="4" fillId="17" borderId="15" xfId="0" applyFont="1" applyFill="1" applyBorder="1" applyAlignment="1">
      <alignment vertical="center"/>
    </xf>
    <xf numFmtId="0" fontId="4" fillId="17" borderId="51" xfId="0" applyFont="1" applyFill="1" applyBorder="1" applyAlignment="1">
      <alignment vertical="center" wrapText="1"/>
    </xf>
    <xf numFmtId="0" fontId="4" fillId="17" borderId="45" xfId="0" applyFont="1" applyFill="1" applyBorder="1" applyAlignment="1">
      <alignment horizontal="center" vertical="center" wrapText="1"/>
    </xf>
    <xf numFmtId="0" fontId="4" fillId="17" borderId="45" xfId="0" applyFont="1" applyFill="1" applyBorder="1" applyAlignment="1">
      <alignment horizontal="center" vertical="center"/>
    </xf>
    <xf numFmtId="0" fontId="90" fillId="8" borderId="19" xfId="0" applyFont="1" applyFill="1" applyBorder="1" applyAlignment="1">
      <alignment horizontal="center" vertical="center"/>
    </xf>
    <xf numFmtId="49" fontId="5" fillId="8" borderId="45" xfId="0" applyNumberFormat="1" applyFont="1" applyFill="1" applyBorder="1" applyAlignment="1">
      <alignment horizontal="center" vertical="center"/>
    </xf>
    <xf numFmtId="0" fontId="41" fillId="0" borderId="5" xfId="0" applyFont="1" applyBorder="1" applyAlignment="1">
      <alignment horizontal="left" vertical="center"/>
    </xf>
    <xf numFmtId="0" fontId="5" fillId="0" borderId="22" xfId="0" applyFont="1" applyBorder="1" applyAlignment="1">
      <alignment vertical="center"/>
    </xf>
    <xf numFmtId="0" fontId="5" fillId="0" borderId="23" xfId="0" applyFont="1" applyBorder="1" applyAlignment="1">
      <alignment vertical="center"/>
    </xf>
    <xf numFmtId="4" fontId="5" fillId="0" borderId="5" xfId="0" applyNumberFormat="1" applyFont="1" applyBorder="1" applyAlignment="1">
      <alignment horizontal="right" vertical="center"/>
    </xf>
    <xf numFmtId="0" fontId="4" fillId="17" borderId="19" xfId="0" applyFont="1" applyFill="1" applyBorder="1" applyAlignment="1">
      <alignment horizontal="center" vertical="center"/>
    </xf>
    <xf numFmtId="0" fontId="4" fillId="17" borderId="65" xfId="0" applyFont="1" applyFill="1" applyBorder="1" applyAlignment="1">
      <alignment horizontal="center" vertical="center" wrapText="1"/>
    </xf>
    <xf numFmtId="49" fontId="15" fillId="8" borderId="37" xfId="0" applyNumberFormat="1" applyFont="1" applyFill="1" applyBorder="1" applyAlignment="1">
      <alignment horizontal="center" vertical="center"/>
    </xf>
    <xf numFmtId="4" fontId="15" fillId="8" borderId="37" xfId="0" applyNumberFormat="1" applyFont="1" applyFill="1" applyBorder="1" applyAlignment="1">
      <alignment horizontal="center" vertical="center"/>
    </xf>
    <xf numFmtId="0" fontId="41" fillId="8" borderId="37" xfId="0" applyFont="1" applyFill="1" applyBorder="1" applyAlignment="1">
      <alignment horizontal="center" vertical="center" shrinkToFit="1"/>
    </xf>
    <xf numFmtId="3" fontId="15" fillId="8" borderId="37" xfId="0" applyNumberFormat="1" applyFont="1" applyFill="1" applyBorder="1" applyAlignment="1">
      <alignment horizontal="center" vertical="center"/>
    </xf>
    <xf numFmtId="0" fontId="91" fillId="8" borderId="37" xfId="0" applyFont="1" applyFill="1" applyBorder="1" applyAlignment="1">
      <alignment horizontal="center" vertical="center"/>
    </xf>
    <xf numFmtId="0" fontId="54" fillId="0" borderId="43" xfId="0" applyFont="1" applyBorder="1" applyAlignment="1">
      <alignment vertical="center"/>
    </xf>
    <xf numFmtId="0" fontId="4" fillId="0" borderId="43" xfId="0" applyFont="1" applyBorder="1" applyAlignment="1">
      <alignment vertical="center"/>
    </xf>
    <xf numFmtId="0" fontId="4" fillId="0" borderId="43" xfId="0" applyFont="1" applyBorder="1" applyAlignment="1">
      <alignment horizontal="center" vertical="center"/>
    </xf>
    <xf numFmtId="170" fontId="4" fillId="2" borderId="19" xfId="0" applyNumberFormat="1" applyFont="1" applyFill="1" applyBorder="1" applyAlignment="1">
      <alignment vertical="center"/>
    </xf>
    <xf numFmtId="170" fontId="5" fillId="2" borderId="65" xfId="0" applyNumberFormat="1" applyFont="1" applyFill="1" applyBorder="1" applyAlignment="1">
      <alignment vertical="center"/>
    </xf>
    <xf numFmtId="170" fontId="5" fillId="2" borderId="65" xfId="0" applyNumberFormat="1" applyFont="1" applyFill="1" applyBorder="1" applyAlignment="1">
      <alignment horizontal="center" vertical="center"/>
    </xf>
    <xf numFmtId="170" fontId="5" fillId="2" borderId="37" xfId="0" applyNumberFormat="1" applyFont="1" applyFill="1" applyBorder="1" applyAlignment="1">
      <alignment vertical="center"/>
    </xf>
    <xf numFmtId="0" fontId="41" fillId="0" borderId="22" xfId="0" applyFont="1" applyBorder="1" applyAlignment="1">
      <alignment horizontal="left" vertical="center"/>
    </xf>
    <xf numFmtId="0" fontId="5" fillId="0" borderId="23" xfId="0" applyFont="1" applyBorder="1" applyAlignment="1">
      <alignment horizontal="center" vertical="center"/>
    </xf>
    <xf numFmtId="0" fontId="5" fillId="0" borderId="35" xfId="0" applyFont="1" applyBorder="1" applyAlignment="1">
      <alignment horizontal="left" vertical="center"/>
    </xf>
    <xf numFmtId="0" fontId="5" fillId="0" borderId="36" xfId="0" applyFont="1" applyBorder="1" applyAlignment="1">
      <alignment vertical="center"/>
    </xf>
    <xf numFmtId="0" fontId="5" fillId="0" borderId="36" xfId="0" applyFont="1" applyBorder="1" applyAlignment="1">
      <alignment horizontal="center" vertical="center"/>
    </xf>
    <xf numFmtId="0" fontId="5" fillId="0" borderId="38" xfId="0" applyFont="1" applyBorder="1" applyAlignment="1">
      <alignment horizontal="center" vertical="center"/>
    </xf>
    <xf numFmtId="4" fontId="5" fillId="0" borderId="24" xfId="0" applyNumberFormat="1" applyFont="1" applyBorder="1" applyAlignment="1">
      <alignment horizontal="right" vertical="center"/>
    </xf>
    <xf numFmtId="0" fontId="5" fillId="0" borderId="40" xfId="0" applyFont="1" applyBorder="1" applyAlignment="1">
      <alignment horizontal="left" vertical="center"/>
    </xf>
    <xf numFmtId="0" fontId="5" fillId="0" borderId="43" xfId="0" applyFont="1" applyBorder="1" applyAlignment="1">
      <alignment vertical="center"/>
    </xf>
    <xf numFmtId="0" fontId="5" fillId="0" borderId="43" xfId="0" applyFont="1" applyBorder="1" applyAlignment="1">
      <alignment horizontal="center" vertical="center"/>
    </xf>
    <xf numFmtId="0" fontId="5" fillId="0" borderId="41" xfId="0" applyFont="1" applyBorder="1" applyAlignment="1">
      <alignment horizontal="center" vertical="center"/>
    </xf>
    <xf numFmtId="0" fontId="5" fillId="0" borderId="24" xfId="0" applyFont="1" applyBorder="1" applyAlignment="1">
      <alignment horizontal="center" vertical="center"/>
    </xf>
    <xf numFmtId="170" fontId="5" fillId="2" borderId="37" xfId="0" applyNumberFormat="1" applyFont="1" applyFill="1" applyBorder="1" applyAlignment="1">
      <alignment horizontal="center" vertical="center"/>
    </xf>
    <xf numFmtId="0" fontId="54" fillId="0" borderId="23" xfId="0" applyFont="1" applyBorder="1" applyAlignment="1">
      <alignment vertical="center"/>
    </xf>
    <xf numFmtId="0" fontId="4" fillId="0" borderId="23" xfId="0" applyFont="1" applyBorder="1" applyAlignment="1">
      <alignment vertical="center"/>
    </xf>
    <xf numFmtId="0" fontId="4" fillId="0" borderId="23" xfId="0" applyFont="1" applyBorder="1" applyAlignment="1">
      <alignment horizontal="center" vertical="center"/>
    </xf>
    <xf numFmtId="0" fontId="5" fillId="0" borderId="22" xfId="0" applyFont="1" applyBorder="1" applyAlignment="1">
      <alignment horizontal="left" vertical="center"/>
    </xf>
    <xf numFmtId="0" fontId="4" fillId="17" borderId="5" xfId="0" applyFont="1" applyFill="1" applyBorder="1" applyAlignment="1">
      <alignment horizontal="center" vertical="center"/>
    </xf>
    <xf numFmtId="0" fontId="4" fillId="17" borderId="37" xfId="0" applyFont="1" applyFill="1" applyBorder="1" applyAlignment="1">
      <alignment horizontal="center" vertical="center" wrapText="1"/>
    </xf>
    <xf numFmtId="0" fontId="4" fillId="17" borderId="5" xfId="0" applyFont="1" applyFill="1" applyBorder="1" applyAlignment="1">
      <alignment horizontal="center" vertical="center" wrapText="1"/>
    </xf>
    <xf numFmtId="0" fontId="64" fillId="0" borderId="0" xfId="0" applyFont="1"/>
    <xf numFmtId="0" fontId="4" fillId="0" borderId="0" xfId="0" applyFont="1" applyAlignment="1">
      <alignment horizontal="center"/>
    </xf>
    <xf numFmtId="0" fontId="92" fillId="8" borderId="5" xfId="0" applyFont="1" applyFill="1" applyBorder="1" applyAlignment="1">
      <alignment horizontal="left" vertical="center"/>
    </xf>
    <xf numFmtId="0" fontId="41" fillId="0" borderId="0" xfId="0" applyFont="1" applyAlignment="1">
      <alignment horizontal="left" vertical="center"/>
    </xf>
    <xf numFmtId="4" fontId="5" fillId="0" borderId="0" xfId="0" applyNumberFormat="1" applyFont="1" applyAlignment="1">
      <alignment horizontal="right" vertical="center"/>
    </xf>
    <xf numFmtId="0" fontId="41" fillId="0" borderId="0" xfId="0" applyFont="1" applyAlignment="1">
      <alignment vertical="center" wrapText="1"/>
    </xf>
    <xf numFmtId="0" fontId="4" fillId="0" borderId="23" xfId="0" applyFont="1" applyBorder="1"/>
    <xf numFmtId="0" fontId="41" fillId="2" borderId="1" xfId="0" applyFont="1" applyFill="1" applyBorder="1" applyAlignment="1">
      <alignment vertical="center" wrapText="1"/>
    </xf>
    <xf numFmtId="0" fontId="4" fillId="2" borderId="37" xfId="0" applyFont="1" applyFill="1" applyBorder="1"/>
    <xf numFmtId="0" fontId="41" fillId="0" borderId="0" xfId="0" applyFont="1" applyAlignment="1">
      <alignment vertical="center"/>
    </xf>
    <xf numFmtId="0" fontId="6" fillId="0" borderId="36" xfId="0" applyFont="1" applyBorder="1" applyAlignment="1">
      <alignment vertical="center"/>
    </xf>
    <xf numFmtId="0" fontId="4" fillId="0" borderId="36" xfId="0" applyFont="1" applyBorder="1"/>
    <xf numFmtId="0" fontId="4" fillId="0" borderId="43" xfId="0" applyFont="1" applyBorder="1"/>
    <xf numFmtId="4" fontId="84" fillId="0" borderId="0" xfId="0" applyNumberFormat="1" applyFont="1" applyAlignment="1">
      <alignment horizontal="center" vertical="center"/>
    </xf>
    <xf numFmtId="4" fontId="84" fillId="0" borderId="0" xfId="0" applyNumberFormat="1" applyFont="1" applyAlignment="1">
      <alignment horizontal="left" vertical="center" wrapText="1"/>
    </xf>
    <xf numFmtId="0" fontId="5" fillId="2" borderId="1" xfId="0" applyFont="1" applyFill="1" applyBorder="1" applyAlignment="1">
      <alignment horizontal="center"/>
    </xf>
    <xf numFmtId="0" fontId="41" fillId="0" borderId="0" xfId="0" applyFont="1" applyAlignment="1">
      <alignment horizontal="left" vertical="center" wrapText="1"/>
    </xf>
    <xf numFmtId="0" fontId="54" fillId="0" borderId="0" xfId="0" applyFont="1"/>
    <xf numFmtId="0" fontId="53" fillId="0" borderId="0" xfId="0" applyFont="1"/>
    <xf numFmtId="0" fontId="44" fillId="2" borderId="1" xfId="0" applyFont="1" applyFill="1" applyBorder="1" applyAlignment="1">
      <alignment horizontal="center"/>
    </xf>
    <xf numFmtId="0" fontId="93" fillId="0" borderId="0" xfId="0" applyFont="1" applyAlignment="1">
      <alignment horizontal="left" vertical="top"/>
    </xf>
    <xf numFmtId="0" fontId="94" fillId="0" borderId="0" xfId="0" applyFont="1" applyAlignment="1">
      <alignment horizontal="center" vertical="center"/>
    </xf>
    <xf numFmtId="0" fontId="95" fillId="0" borderId="0" xfId="0" applyFont="1" applyAlignment="1">
      <alignment horizontal="center" vertical="center"/>
    </xf>
    <xf numFmtId="1" fontId="95" fillId="0" borderId="0" xfId="0" applyNumberFormat="1" applyFont="1" applyAlignment="1">
      <alignment horizontal="center" vertical="center"/>
    </xf>
    <xf numFmtId="0" fontId="95" fillId="0" borderId="0" xfId="0" applyFont="1" applyAlignment="1">
      <alignment vertical="top"/>
    </xf>
    <xf numFmtId="14" fontId="95" fillId="0" borderId="0" xfId="0" applyNumberFormat="1" applyFont="1" applyAlignment="1">
      <alignment horizontal="left" vertical="top"/>
    </xf>
    <xf numFmtId="0" fontId="78" fillId="0" borderId="0" xfId="0" applyFont="1" applyAlignment="1">
      <alignment horizontal="left" vertical="top"/>
    </xf>
    <xf numFmtId="0" fontId="95" fillId="3" borderId="1" xfId="0" applyFont="1" applyFill="1" applyBorder="1" applyAlignment="1">
      <alignment horizontal="center" vertical="center"/>
    </xf>
    <xf numFmtId="14" fontId="95" fillId="0" borderId="0" xfId="0" applyNumberFormat="1" applyFont="1" applyAlignment="1">
      <alignment horizontal="center" vertical="center"/>
    </xf>
    <xf numFmtId="0" fontId="5" fillId="3" borderId="1" xfId="0" applyFont="1" applyFill="1" applyBorder="1" applyAlignment="1">
      <alignment horizontal="center" vertical="center"/>
    </xf>
    <xf numFmtId="0" fontId="5" fillId="4" borderId="1" xfId="0" applyFont="1" applyFill="1" applyBorder="1" applyAlignment="1">
      <alignment vertical="top"/>
    </xf>
    <xf numFmtId="0" fontId="17" fillId="8" borderId="5" xfId="0" applyFont="1" applyFill="1" applyBorder="1" applyAlignment="1">
      <alignment horizontal="center" vertical="center" wrapText="1"/>
    </xf>
    <xf numFmtId="2" fontId="27" fillId="8" borderId="5" xfId="0" applyNumberFormat="1" applyFont="1" applyFill="1" applyBorder="1" applyAlignment="1">
      <alignment horizontal="center" vertical="center" wrapText="1"/>
    </xf>
    <xf numFmtId="0" fontId="17" fillId="0" borderId="5" xfId="0" applyFont="1" applyBorder="1" applyAlignment="1">
      <alignment vertical="center" wrapText="1"/>
    </xf>
    <xf numFmtId="0" fontId="2" fillId="0" borderId="5" xfId="0" applyFont="1" applyBorder="1" applyAlignment="1">
      <alignment horizontal="center" vertical="center" wrapText="1"/>
    </xf>
    <xf numFmtId="0" fontId="2" fillId="0" borderId="5" xfId="0" applyFont="1" applyBorder="1" applyAlignment="1">
      <alignment wrapText="1"/>
    </xf>
    <xf numFmtId="0" fontId="17" fillId="0" borderId="5" xfId="0" applyFont="1" applyBorder="1" applyAlignment="1">
      <alignment vertical="top"/>
    </xf>
    <xf numFmtId="0" fontId="2" fillId="0" borderId="5" xfId="0" applyFont="1" applyBorder="1" applyAlignment="1">
      <alignment vertical="top"/>
    </xf>
    <xf numFmtId="0" fontId="32" fillId="4" borderId="5" xfId="0" applyFont="1" applyFill="1" applyBorder="1"/>
    <xf numFmtId="0" fontId="44" fillId="4" borderId="5" xfId="0" applyFont="1" applyFill="1" applyBorder="1"/>
    <xf numFmtId="0" fontId="17" fillId="4" borderId="5" xfId="0" applyFont="1" applyFill="1" applyBorder="1" applyAlignment="1">
      <alignment vertical="top"/>
    </xf>
    <xf numFmtId="0" fontId="2" fillId="4" borderId="5" xfId="0" applyFont="1" applyFill="1" applyBorder="1" applyAlignment="1">
      <alignment vertical="top"/>
    </xf>
    <xf numFmtId="0" fontId="44" fillId="3" borderId="5" xfId="0" applyFont="1" applyFill="1" applyBorder="1"/>
    <xf numFmtId="0" fontId="17" fillId="3" borderId="5" xfId="0" applyFont="1" applyFill="1" applyBorder="1" applyAlignment="1">
      <alignment vertical="top"/>
    </xf>
    <xf numFmtId="0" fontId="2" fillId="3" borderId="5" xfId="0" applyFont="1" applyFill="1" applyBorder="1" applyAlignment="1">
      <alignment vertical="top"/>
    </xf>
    <xf numFmtId="0" fontId="2" fillId="0" borderId="5" xfId="0" applyFont="1" applyBorder="1"/>
    <xf numFmtId="2" fontId="11" fillId="0" borderId="5" xfId="0" applyNumberFormat="1" applyFont="1" applyBorder="1"/>
    <xf numFmtId="0" fontId="2" fillId="0" borderId="22" xfId="0" applyFont="1" applyBorder="1" applyAlignment="1">
      <alignment horizontal="center" vertical="center" wrapText="1"/>
    </xf>
    <xf numFmtId="0" fontId="2" fillId="0" borderId="5" xfId="0" applyFont="1" applyBorder="1" applyAlignment="1">
      <alignment horizontal="center"/>
    </xf>
    <xf numFmtId="0" fontId="17" fillId="0" borderId="5" xfId="0" applyFont="1" applyBorder="1" applyAlignment="1">
      <alignment vertical="top" wrapText="1"/>
    </xf>
    <xf numFmtId="0" fontId="2" fillId="4" borderId="5" xfId="0" applyFont="1" applyFill="1" applyBorder="1" applyAlignment="1">
      <alignment horizontal="center"/>
    </xf>
    <xf numFmtId="0" fontId="17" fillId="4" borderId="5" xfId="0" applyFont="1" applyFill="1" applyBorder="1" applyAlignment="1">
      <alignment vertical="top" wrapText="1"/>
    </xf>
    <xf numFmtId="0" fontId="2" fillId="4" borderId="5" xfId="0" applyFont="1" applyFill="1" applyBorder="1"/>
    <xf numFmtId="0" fontId="17" fillId="0" borderId="5" xfId="0" applyFont="1" applyBorder="1" applyAlignment="1">
      <alignment horizontal="left" vertical="top" wrapText="1"/>
    </xf>
    <xf numFmtId="0" fontId="2" fillId="3" borderId="5" xfId="0" applyFont="1" applyFill="1" applyBorder="1" applyAlignment="1">
      <alignment horizontal="center"/>
    </xf>
    <xf numFmtId="0" fontId="17" fillId="3" borderId="5" xfId="0" applyFont="1" applyFill="1" applyBorder="1" applyAlignment="1">
      <alignment vertical="top" wrapText="1"/>
    </xf>
    <xf numFmtId="0" fontId="2" fillId="3" borderId="5" xfId="0" applyFont="1" applyFill="1" applyBorder="1"/>
    <xf numFmtId="0" fontId="2" fillId="0" borderId="5" xfId="0" applyFont="1" applyBorder="1" applyAlignment="1">
      <alignment vertical="top" wrapText="1"/>
    </xf>
    <xf numFmtId="0" fontId="17" fillId="0" borderId="5" xfId="0" applyFont="1" applyBorder="1" applyAlignment="1">
      <alignment horizontal="left" vertical="center" wrapText="1"/>
    </xf>
    <xf numFmtId="0" fontId="2" fillId="0" borderId="5" xfId="0" applyFont="1" applyBorder="1" applyAlignment="1">
      <alignment horizontal="center" wrapText="1"/>
    </xf>
    <xf numFmtId="0" fontId="2" fillId="0" borderId="5" xfId="0" applyFont="1" applyBorder="1" applyAlignment="1">
      <alignment horizontal="right" wrapText="1"/>
    </xf>
    <xf numFmtId="0" fontId="17" fillId="0" borderId="5" xfId="0" applyFont="1" applyBorder="1"/>
    <xf numFmtId="0" fontId="2" fillId="0" borderId="5" xfId="0" applyFont="1" applyBorder="1" applyAlignment="1">
      <alignment horizontal="right"/>
    </xf>
    <xf numFmtId="0" fontId="2" fillId="0" borderId="5" xfId="0" applyFont="1" applyBorder="1" applyAlignment="1">
      <alignment horizontal="right" vertical="top"/>
    </xf>
    <xf numFmtId="0" fontId="2" fillId="3" borderId="5" xfId="0" applyFont="1" applyFill="1" applyBorder="1" applyAlignment="1">
      <alignment vertical="top" wrapText="1"/>
    </xf>
    <xf numFmtId="0" fontId="44" fillId="0" borderId="5" xfId="0" applyFont="1" applyBorder="1" applyAlignment="1">
      <alignment vertical="top" wrapText="1"/>
    </xf>
    <xf numFmtId="0" fontId="2" fillId="4" borderId="5" xfId="0" applyFont="1" applyFill="1" applyBorder="1" applyAlignment="1">
      <alignment horizontal="center" vertical="center"/>
    </xf>
    <xf numFmtId="0" fontId="2" fillId="4" borderId="5" xfId="0" applyFont="1" applyFill="1" applyBorder="1" applyAlignment="1">
      <alignment vertical="top" wrapText="1"/>
    </xf>
    <xf numFmtId="0" fontId="2" fillId="0" borderId="5" xfId="0" applyFont="1" applyBorder="1" applyAlignment="1">
      <alignment horizontal="right" vertical="top" wrapText="1"/>
    </xf>
    <xf numFmtId="0" fontId="32" fillId="0" borderId="5" xfId="0" applyFont="1" applyBorder="1" applyAlignment="1">
      <alignment vertical="center"/>
    </xf>
    <xf numFmtId="0" fontId="2" fillId="0" borderId="5" xfId="0" applyFont="1" applyBorder="1" applyAlignment="1">
      <alignment vertical="center" wrapText="1"/>
    </xf>
    <xf numFmtId="0" fontId="2" fillId="3" borderId="5" xfId="0" applyFont="1" applyFill="1" applyBorder="1" applyAlignment="1">
      <alignment vertical="center"/>
    </xf>
    <xf numFmtId="0" fontId="2" fillId="0" borderId="5" xfId="0" applyFont="1" applyBorder="1" applyAlignment="1">
      <alignment horizontal="right" vertical="center" wrapText="1"/>
    </xf>
    <xf numFmtId="2" fontId="27" fillId="0" borderId="5" xfId="0" applyNumberFormat="1" applyFont="1" applyBorder="1" applyAlignment="1">
      <alignment horizontal="center"/>
    </xf>
    <xf numFmtId="0" fontId="17" fillId="0" borderId="5" xfId="0" applyFont="1" applyBorder="1" applyAlignment="1">
      <alignment vertical="center"/>
    </xf>
    <xf numFmtId="2" fontId="27" fillId="0" borderId="5" xfId="0" applyNumberFormat="1" applyFont="1" applyBorder="1" applyAlignment="1">
      <alignment vertical="center"/>
    </xf>
    <xf numFmtId="167" fontId="11" fillId="0" borderId="5" xfId="0" applyNumberFormat="1" applyFont="1" applyBorder="1" applyAlignment="1">
      <alignment horizontal="center" vertical="center"/>
    </xf>
    <xf numFmtId="0" fontId="44" fillId="0" borderId="5" xfId="0" applyFont="1" applyBorder="1" applyAlignment="1">
      <alignment horizontal="center" vertical="center"/>
    </xf>
    <xf numFmtId="0" fontId="44" fillId="4" borderId="5" xfId="0" applyFont="1" applyFill="1" applyBorder="1" applyAlignment="1">
      <alignment horizontal="center" vertical="center"/>
    </xf>
    <xf numFmtId="0" fontId="44" fillId="3" borderId="5" xfId="0" applyFont="1" applyFill="1" applyBorder="1" applyAlignment="1">
      <alignment horizontal="center" vertical="center"/>
    </xf>
    <xf numFmtId="0" fontId="59" fillId="0" borderId="5" xfId="0" applyFont="1" applyBorder="1"/>
    <xf numFmtId="0" fontId="17" fillId="8" borderId="19" xfId="0" applyFont="1" applyFill="1" applyBorder="1" applyAlignment="1">
      <alignment horizontal="center" vertical="center" wrapText="1"/>
    </xf>
    <xf numFmtId="167" fontId="27" fillId="8" borderId="19" xfId="0" applyNumberFormat="1" applyFont="1" applyFill="1" applyBorder="1" applyAlignment="1">
      <alignment horizontal="center" vertical="center" wrapText="1"/>
    </xf>
    <xf numFmtId="0" fontId="2" fillId="0" borderId="22" xfId="0" applyFont="1" applyBorder="1" applyAlignment="1">
      <alignment horizontal="center" wrapText="1"/>
    </xf>
    <xf numFmtId="1" fontId="5" fillId="0" borderId="0" xfId="0" applyNumberFormat="1" applyFont="1" applyAlignment="1">
      <alignment horizontal="center"/>
    </xf>
    <xf numFmtId="0" fontId="2" fillId="0" borderId="22" xfId="0" applyFont="1" applyBorder="1" applyAlignment="1">
      <alignment horizontal="right" wrapText="1"/>
    </xf>
    <xf numFmtId="0" fontId="2" fillId="0" borderId="22" xfId="0" applyFont="1" applyBorder="1"/>
    <xf numFmtId="1" fontId="5" fillId="0" borderId="44" xfId="0" applyNumberFormat="1" applyFont="1" applyBorder="1" applyAlignment="1">
      <alignment horizontal="center"/>
    </xf>
    <xf numFmtId="0" fontId="17" fillId="0" borderId="44" xfId="0" applyFont="1" applyBorder="1" applyAlignment="1">
      <alignment vertical="top" wrapText="1"/>
    </xf>
    <xf numFmtId="0" fontId="2" fillId="0" borderId="44" xfId="0" applyFont="1" applyBorder="1"/>
    <xf numFmtId="0" fontId="2" fillId="0" borderId="34" xfId="0" applyFont="1" applyBorder="1"/>
    <xf numFmtId="1" fontId="5" fillId="0" borderId="32" xfId="0" applyNumberFormat="1" applyFont="1" applyBorder="1" applyAlignment="1">
      <alignment horizontal="center"/>
    </xf>
    <xf numFmtId="0" fontId="2" fillId="0" borderId="42" xfId="0" applyFont="1" applyBorder="1" applyAlignment="1">
      <alignment horizontal="center"/>
    </xf>
    <xf numFmtId="0" fontId="17" fillId="0" borderId="24" xfId="0" applyFont="1" applyBorder="1" applyAlignment="1">
      <alignment vertical="top" wrapText="1"/>
    </xf>
    <xf numFmtId="0" fontId="17" fillId="0" borderId="24" xfId="0" applyFont="1" applyBorder="1" applyAlignment="1">
      <alignment vertical="top"/>
    </xf>
    <xf numFmtId="0" fontId="2" fillId="4" borderId="2" xfId="0" applyFont="1" applyFill="1" applyBorder="1" applyAlignment="1">
      <alignment horizontal="center"/>
    </xf>
    <xf numFmtId="0" fontId="17" fillId="4" borderId="61" xfId="0" applyFont="1" applyFill="1" applyBorder="1" applyAlignment="1">
      <alignment vertical="top" wrapText="1"/>
    </xf>
    <xf numFmtId="0" fontId="2" fillId="4" borderId="19" xfId="0" applyFont="1" applyFill="1" applyBorder="1"/>
    <xf numFmtId="0" fontId="17" fillId="3" borderId="61" xfId="0" applyFont="1" applyFill="1" applyBorder="1" applyAlignment="1">
      <alignment vertical="top" wrapText="1"/>
    </xf>
    <xf numFmtId="0" fontId="2" fillId="4" borderId="59" xfId="0" applyFont="1" applyFill="1" applyBorder="1" applyAlignment="1">
      <alignment horizontal="center"/>
    </xf>
    <xf numFmtId="0" fontId="2" fillId="0" borderId="44" xfId="0" applyFont="1" applyBorder="1" applyAlignment="1">
      <alignment horizontal="center"/>
    </xf>
    <xf numFmtId="0" fontId="2" fillId="0" borderId="5" xfId="0" applyFont="1" applyBorder="1" applyAlignment="1">
      <alignment vertical="center"/>
    </xf>
    <xf numFmtId="0" fontId="2" fillId="0" borderId="22" xfId="0" applyFont="1" applyBorder="1" applyAlignment="1">
      <alignment vertical="center"/>
    </xf>
    <xf numFmtId="0" fontId="17" fillId="4" borderId="61" xfId="0" applyFont="1" applyFill="1" applyBorder="1" applyAlignment="1">
      <alignment vertical="top"/>
    </xf>
    <xf numFmtId="0" fontId="2" fillId="0" borderId="44" xfId="0" applyFont="1" applyBorder="1" applyAlignment="1">
      <alignment horizontal="center" vertical="center"/>
    </xf>
    <xf numFmtId="0" fontId="17" fillId="0" borderId="23" xfId="0" applyFont="1" applyBorder="1" applyAlignment="1">
      <alignment vertical="top" wrapText="1"/>
    </xf>
    <xf numFmtId="0" fontId="2" fillId="3" borderId="19" xfId="0" applyFont="1" applyFill="1" applyBorder="1"/>
    <xf numFmtId="0" fontId="2" fillId="0" borderId="32" xfId="0" applyFont="1" applyBorder="1" applyAlignment="1">
      <alignment horizontal="center"/>
    </xf>
    <xf numFmtId="0" fontId="2" fillId="3" borderId="59" xfId="0" applyFont="1" applyFill="1" applyBorder="1" applyAlignment="1">
      <alignment horizontal="center"/>
    </xf>
    <xf numFmtId="167" fontId="10" fillId="0" borderId="22" xfId="0" applyNumberFormat="1" applyFont="1" applyBorder="1"/>
    <xf numFmtId="0" fontId="32" fillId="0" borderId="32" xfId="0" applyFont="1" applyBorder="1" applyAlignment="1">
      <alignment horizontal="left" vertical="top" wrapText="1"/>
    </xf>
    <xf numFmtId="0" fontId="32" fillId="0" borderId="38" xfId="0" applyFont="1" applyBorder="1" applyAlignment="1">
      <alignment horizontal="center" vertical="top" wrapText="1"/>
    </xf>
    <xf numFmtId="0" fontId="17" fillId="0" borderId="22" xfId="0" applyFont="1" applyBorder="1" applyAlignment="1">
      <alignment horizontal="left" vertical="top" wrapText="1"/>
    </xf>
    <xf numFmtId="0" fontId="32" fillId="0" borderId="5" xfId="0" applyFont="1" applyBorder="1" applyAlignment="1">
      <alignment horizontal="right" vertical="top" wrapText="1"/>
    </xf>
    <xf numFmtId="0" fontId="32" fillId="0" borderId="22" xfId="0" applyFont="1" applyBorder="1" applyAlignment="1">
      <alignment horizontal="right" vertical="top" wrapText="1"/>
    </xf>
    <xf numFmtId="0" fontId="2" fillId="0" borderId="38" xfId="0" applyFont="1" applyBorder="1" applyAlignment="1">
      <alignment horizontal="center"/>
    </xf>
    <xf numFmtId="0" fontId="2" fillId="3" borderId="2" xfId="0" applyFont="1" applyFill="1" applyBorder="1" applyAlignment="1">
      <alignment horizontal="center"/>
    </xf>
    <xf numFmtId="0" fontId="2" fillId="0" borderId="22" xfId="0" applyFont="1" applyBorder="1" applyAlignment="1">
      <alignment vertical="top" wrapText="1"/>
    </xf>
    <xf numFmtId="0" fontId="17" fillId="3" borderId="19" xfId="0" applyFont="1" applyFill="1" applyBorder="1" applyAlignment="1">
      <alignment vertical="top" wrapText="1"/>
    </xf>
    <xf numFmtId="0" fontId="17" fillId="0" borderId="22" xfId="0" applyFont="1" applyBorder="1" applyAlignment="1">
      <alignment vertical="top" wrapText="1"/>
    </xf>
    <xf numFmtId="0" fontId="17" fillId="0" borderId="22" xfId="0" applyFont="1" applyBorder="1" applyAlignment="1">
      <alignment vertical="center" wrapText="1"/>
    </xf>
    <xf numFmtId="0" fontId="2" fillId="0" borderId="42" xfId="0" applyFont="1" applyBorder="1" applyAlignment="1">
      <alignment horizontal="center" vertical="center"/>
    </xf>
    <xf numFmtId="0" fontId="2" fillId="0" borderId="41" xfId="0" applyFont="1" applyBorder="1" applyAlignment="1">
      <alignment horizontal="center"/>
    </xf>
    <xf numFmtId="0" fontId="17" fillId="3" borderId="5" xfId="0" applyFont="1" applyFill="1" applyBorder="1" applyAlignment="1">
      <alignment vertical="center" wrapText="1"/>
    </xf>
    <xf numFmtId="0" fontId="2" fillId="0" borderId="32" xfId="0" applyFont="1" applyBorder="1" applyAlignment="1">
      <alignment horizontal="center" vertical="center"/>
    </xf>
    <xf numFmtId="167" fontId="10" fillId="0" borderId="40" xfId="0" applyNumberFormat="1" applyFont="1" applyBorder="1"/>
    <xf numFmtId="0" fontId="2" fillId="0" borderId="23" xfId="0" applyFont="1" applyBorder="1" applyAlignment="1">
      <alignment horizontal="center" vertical="center" wrapText="1"/>
    </xf>
    <xf numFmtId="0" fontId="2" fillId="3" borderId="5" xfId="0" applyFont="1" applyFill="1" applyBorder="1" applyAlignment="1">
      <alignment horizontal="center" vertical="center" wrapText="1"/>
    </xf>
    <xf numFmtId="0" fontId="2" fillId="3" borderId="5" xfId="0" applyFont="1" applyFill="1" applyBorder="1" applyAlignment="1">
      <alignment horizontal="center" vertical="center"/>
    </xf>
    <xf numFmtId="0" fontId="5" fillId="0" borderId="32" xfId="0" applyFont="1" applyBorder="1"/>
    <xf numFmtId="0" fontId="2" fillId="0" borderId="0" xfId="0" applyFont="1" applyAlignment="1">
      <alignment horizontal="center" wrapText="1"/>
    </xf>
    <xf numFmtId="0" fontId="32" fillId="0" borderId="22" xfId="0" applyFont="1" applyBorder="1"/>
    <xf numFmtId="0" fontId="2" fillId="0" borderId="44" xfId="0" applyFont="1" applyBorder="1" applyAlignment="1">
      <alignment horizontal="center" wrapText="1"/>
    </xf>
    <xf numFmtId="167" fontId="96" fillId="0" borderId="0" xfId="0" applyNumberFormat="1" applyFont="1"/>
    <xf numFmtId="0" fontId="44" fillId="4" borderId="12" xfId="0" applyFont="1" applyFill="1" applyBorder="1"/>
    <xf numFmtId="0" fontId="59" fillId="0" borderId="0" xfId="0" applyFont="1"/>
    <xf numFmtId="0" fontId="2" fillId="0" borderId="54" xfId="0" applyFont="1" applyBorder="1"/>
    <xf numFmtId="0" fontId="10" fillId="0" borderId="5" xfId="0" applyFont="1" applyBorder="1"/>
    <xf numFmtId="1" fontId="96" fillId="0" borderId="5" xfId="0" applyNumberFormat="1" applyFont="1" applyBorder="1"/>
    <xf numFmtId="0" fontId="32" fillId="4" borderId="5" xfId="0" applyFont="1" applyFill="1" applyBorder="1" applyAlignment="1">
      <alignment vertical="center"/>
    </xf>
    <xf numFmtId="0" fontId="2" fillId="4" borderId="5" xfId="0" applyFont="1" applyFill="1" applyBorder="1" applyAlignment="1">
      <alignment vertical="center"/>
    </xf>
    <xf numFmtId="0" fontId="96" fillId="0" borderId="5" xfId="0" applyFont="1" applyBorder="1"/>
    <xf numFmtId="0" fontId="36" fillId="3" borderId="5" xfId="0" applyFont="1" applyFill="1" applyBorder="1" applyAlignment="1">
      <alignment horizontal="center" wrapText="1"/>
    </xf>
    <xf numFmtId="167" fontId="11" fillId="0" borderId="5" xfId="0" applyNumberFormat="1" applyFont="1" applyBorder="1" applyAlignment="1">
      <alignment horizontal="center"/>
    </xf>
    <xf numFmtId="0" fontId="17" fillId="0" borderId="5" xfId="0" applyFont="1" applyBorder="1" applyAlignment="1">
      <alignment horizontal="center" vertical="top" wrapText="1"/>
    </xf>
    <xf numFmtId="0" fontId="27" fillId="0" borderId="5" xfId="0" applyFont="1" applyBorder="1" applyAlignment="1">
      <alignment horizontal="center" vertical="top" wrapText="1"/>
    </xf>
    <xf numFmtId="0" fontId="17" fillId="8" borderId="45" xfId="0" applyFont="1" applyFill="1" applyBorder="1" applyAlignment="1">
      <alignment horizontal="center" vertical="center" wrapText="1"/>
    </xf>
    <xf numFmtId="2" fontId="17" fillId="8" borderId="5" xfId="0" applyNumberFormat="1" applyFont="1" applyFill="1" applyBorder="1" applyAlignment="1">
      <alignment horizontal="center" vertical="center" wrapText="1"/>
    </xf>
    <xf numFmtId="0" fontId="2" fillId="0" borderId="23" xfId="0" applyFont="1" applyBorder="1" applyAlignment="1">
      <alignment horizontal="center" wrapText="1"/>
    </xf>
    <xf numFmtId="2" fontId="2" fillId="0" borderId="5" xfId="0" applyNumberFormat="1" applyFont="1" applyBorder="1" applyAlignment="1">
      <alignment wrapText="1"/>
    </xf>
    <xf numFmtId="0" fontId="17" fillId="4" borderId="5" xfId="0" applyFont="1" applyFill="1" applyBorder="1" applyAlignment="1">
      <alignment horizontal="center" wrapText="1"/>
    </xf>
    <xf numFmtId="0" fontId="2" fillId="0" borderId="0" xfId="0" applyFont="1" applyAlignment="1">
      <alignment horizontal="center"/>
    </xf>
    <xf numFmtId="2" fontId="2" fillId="0" borderId="0" xfId="0" applyNumberFormat="1" applyFont="1" applyAlignment="1">
      <alignment horizontal="center"/>
    </xf>
    <xf numFmtId="2" fontId="2" fillId="0" borderId="5" xfId="0" applyNumberFormat="1" applyFont="1" applyBorder="1" applyAlignment="1">
      <alignment vertical="center" wrapText="1"/>
    </xf>
    <xf numFmtId="0" fontId="2" fillId="0" borderId="0" xfId="0" applyFont="1" applyAlignment="1">
      <alignment vertical="center"/>
    </xf>
    <xf numFmtId="0" fontId="2" fillId="0" borderId="0" xfId="0" applyFont="1" applyAlignment="1">
      <alignment horizontal="center" vertical="center"/>
    </xf>
    <xf numFmtId="2" fontId="2" fillId="0" borderId="0" xfId="0" applyNumberFormat="1" applyFont="1" applyAlignment="1">
      <alignment horizontal="center" vertical="center"/>
    </xf>
    <xf numFmtId="0" fontId="2" fillId="0" borderId="30" xfId="0" applyFont="1" applyBorder="1" applyAlignment="1">
      <alignment horizontal="center" vertical="center" wrapText="1"/>
    </xf>
    <xf numFmtId="0" fontId="2" fillId="0" borderId="32" xfId="0" applyFont="1" applyBorder="1" applyAlignment="1">
      <alignment horizontal="center" vertical="center" wrapText="1"/>
    </xf>
    <xf numFmtId="0" fontId="5" fillId="0" borderId="38" xfId="0" applyFont="1" applyBorder="1" applyAlignment="1">
      <alignment horizontal="center"/>
    </xf>
    <xf numFmtId="0" fontId="5" fillId="0" borderId="42" xfId="0" applyFont="1" applyBorder="1" applyAlignment="1">
      <alignment horizontal="center"/>
    </xf>
    <xf numFmtId="0" fontId="5" fillId="0" borderId="32" xfId="0" applyFont="1" applyBorder="1" applyAlignment="1">
      <alignment horizontal="center"/>
    </xf>
    <xf numFmtId="0" fontId="2" fillId="0" borderId="24" xfId="0" applyFont="1" applyBorder="1" applyAlignment="1">
      <alignment horizontal="center" vertical="center" wrapText="1"/>
    </xf>
    <xf numFmtId="0" fontId="2" fillId="4" borderId="61" xfId="0" applyFont="1" applyFill="1" applyBorder="1" applyAlignment="1">
      <alignment horizontal="center" vertical="center"/>
    </xf>
    <xf numFmtId="0" fontId="17" fillId="4" borderId="5" xfId="0" applyFont="1" applyFill="1" applyBorder="1" applyAlignment="1">
      <alignment horizontal="center" vertical="center" wrapText="1"/>
    </xf>
    <xf numFmtId="0" fontId="2" fillId="0" borderId="38" xfId="0" applyFont="1" applyBorder="1" applyAlignment="1">
      <alignment horizontal="center" vertical="center"/>
    </xf>
    <xf numFmtId="0" fontId="2" fillId="0" borderId="41"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xf>
    <xf numFmtId="0" fontId="32" fillId="0" borderId="22" xfId="0" applyFont="1" applyBorder="1" applyAlignment="1">
      <alignment horizontal="left"/>
    </xf>
    <xf numFmtId="0" fontId="17" fillId="3" borderId="5" xfId="0" applyFont="1" applyFill="1" applyBorder="1" applyAlignment="1">
      <alignment horizontal="center" vertical="center" wrapText="1"/>
    </xf>
    <xf numFmtId="0" fontId="17" fillId="0" borderId="42"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41" xfId="0" applyFont="1" applyBorder="1" applyAlignment="1">
      <alignment horizontal="center" vertical="center" wrapText="1"/>
    </xf>
    <xf numFmtId="0" fontId="58" fillId="0" borderId="0" xfId="0" applyFont="1"/>
    <xf numFmtId="0" fontId="5" fillId="0" borderId="24" xfId="0" applyFont="1" applyBorder="1" applyAlignment="1">
      <alignment horizontal="center"/>
    </xf>
    <xf numFmtId="0" fontId="2" fillId="0" borderId="24" xfId="0" applyFont="1" applyBorder="1" applyAlignment="1">
      <alignment horizontal="center" wrapText="1"/>
    </xf>
    <xf numFmtId="165" fontId="5" fillId="0" borderId="5" xfId="0" applyNumberFormat="1" applyFont="1" applyBorder="1"/>
    <xf numFmtId="0" fontId="17" fillId="4" borderId="5" xfId="0" applyFont="1" applyFill="1" applyBorder="1" applyAlignment="1">
      <alignment horizontal="left" vertical="center" wrapText="1"/>
    </xf>
    <xf numFmtId="0" fontId="17" fillId="0" borderId="5" xfId="0" applyFont="1" applyBorder="1" applyAlignment="1">
      <alignment horizontal="left" vertical="center"/>
    </xf>
    <xf numFmtId="0" fontId="32" fillId="0" borderId="24" xfId="0" applyFont="1" applyBorder="1" applyAlignment="1">
      <alignment horizontal="left"/>
    </xf>
    <xf numFmtId="165" fontId="5" fillId="0" borderId="5" xfId="0" applyNumberFormat="1" applyFont="1" applyBorder="1" applyAlignment="1">
      <alignment horizontal="right"/>
    </xf>
    <xf numFmtId="0" fontId="32" fillId="0" borderId="35" xfId="0" applyFont="1" applyBorder="1" applyAlignment="1">
      <alignment horizontal="left"/>
    </xf>
    <xf numFmtId="0" fontId="32" fillId="0" borderId="38" xfId="0" applyFont="1" applyBorder="1" applyAlignment="1">
      <alignment horizontal="left"/>
    </xf>
    <xf numFmtId="2" fontId="4" fillId="0" borderId="5" xfId="0" applyNumberFormat="1" applyFont="1" applyBorder="1"/>
    <xf numFmtId="167" fontId="4" fillId="0" borderId="32" xfId="0" applyNumberFormat="1" applyFont="1" applyBorder="1" applyAlignment="1">
      <alignment horizontal="right"/>
    </xf>
    <xf numFmtId="2" fontId="17" fillId="3" borderId="5" xfId="0" applyNumberFormat="1" applyFont="1" applyFill="1" applyBorder="1" applyAlignment="1">
      <alignment horizontal="center" vertical="center" wrapText="1"/>
    </xf>
    <xf numFmtId="165" fontId="5" fillId="0" borderId="0" xfId="0" applyNumberFormat="1" applyFont="1"/>
    <xf numFmtId="0" fontId="48" fillId="0" borderId="0" xfId="0" applyFont="1" applyAlignment="1">
      <alignment horizontal="right"/>
    </xf>
    <xf numFmtId="0" fontId="17" fillId="8" borderId="5" xfId="0" applyFont="1" applyFill="1" applyBorder="1" applyAlignment="1">
      <alignment vertical="center" wrapText="1"/>
    </xf>
    <xf numFmtId="0" fontId="17" fillId="0" borderId="5" xfId="0" applyFont="1" applyBorder="1" applyAlignment="1">
      <alignment wrapText="1"/>
    </xf>
    <xf numFmtId="0" fontId="5" fillId="0" borderId="23" xfId="0" applyFont="1" applyBorder="1"/>
    <xf numFmtId="171" fontId="5" fillId="0" borderId="24" xfId="0" applyNumberFormat="1" applyFont="1" applyBorder="1"/>
    <xf numFmtId="0" fontId="2" fillId="0" borderId="12" xfId="0" applyFont="1" applyBorder="1"/>
    <xf numFmtId="0" fontId="2" fillId="0" borderId="22" xfId="0" applyFont="1" applyBorder="1" applyAlignment="1">
      <alignment horizontal="left" vertical="center"/>
    </xf>
    <xf numFmtId="0" fontId="2" fillId="0" borderId="24" xfId="0" applyFont="1" applyBorder="1" applyAlignment="1">
      <alignment horizontal="left" vertical="center"/>
    </xf>
    <xf numFmtId="0" fontId="2" fillId="0" borderId="24" xfId="0" applyFont="1" applyBorder="1" applyAlignment="1">
      <alignment horizontal="left" vertical="center" wrapText="1"/>
    </xf>
    <xf numFmtId="0" fontId="17" fillId="0" borderId="0" xfId="0" applyFont="1" applyAlignment="1">
      <alignment horizontal="left" vertical="center" wrapText="1"/>
    </xf>
    <xf numFmtId="2" fontId="4" fillId="0" borderId="0" xfId="0" applyNumberFormat="1" applyFont="1" applyAlignment="1">
      <alignment horizontal="center" vertical="center"/>
    </xf>
    <xf numFmtId="0" fontId="32" fillId="3" borderId="61" xfId="0" applyFont="1" applyFill="1" applyBorder="1" applyAlignment="1">
      <alignment horizontal="left" vertical="center" wrapText="1"/>
    </xf>
    <xf numFmtId="0" fontId="17" fillId="3" borderId="5" xfId="0" applyFont="1" applyFill="1" applyBorder="1" applyAlignment="1">
      <alignment horizontal="left" vertical="center" wrapText="1"/>
    </xf>
    <xf numFmtId="0" fontId="5" fillId="3" borderId="61" xfId="0" applyFont="1" applyFill="1" applyBorder="1" applyAlignment="1">
      <alignment horizontal="center"/>
    </xf>
    <xf numFmtId="0" fontId="2" fillId="3" borderId="61" xfId="0" applyFont="1" applyFill="1" applyBorder="1" applyAlignment="1">
      <alignment horizontal="left" vertical="center" wrapText="1"/>
    </xf>
    <xf numFmtId="167" fontId="4" fillId="0" borderId="5" xfId="0" applyNumberFormat="1" applyFont="1" applyBorder="1" applyAlignment="1">
      <alignment horizontal="center" vertical="center"/>
    </xf>
    <xf numFmtId="0" fontId="4" fillId="3" borderId="5" xfId="0" applyFont="1" applyFill="1" applyBorder="1" applyAlignment="1">
      <alignment vertical="top" wrapText="1"/>
    </xf>
    <xf numFmtId="0" fontId="5" fillId="3" borderId="1" xfId="0" applyFont="1" applyFill="1" applyBorder="1"/>
    <xf numFmtId="2" fontId="44" fillId="0" borderId="0" xfId="0" applyNumberFormat="1" applyFont="1" applyAlignment="1">
      <alignment vertical="top" wrapText="1"/>
    </xf>
    <xf numFmtId="0" fontId="41" fillId="0" borderId="0" xfId="0" applyFont="1" applyAlignment="1">
      <alignment horizontal="center" vertical="center"/>
    </xf>
    <xf numFmtId="14" fontId="41" fillId="0" borderId="0" xfId="0" applyNumberFormat="1" applyFont="1" applyAlignment="1">
      <alignment horizontal="center" vertical="center"/>
    </xf>
    <xf numFmtId="0" fontId="41" fillId="4" borderId="1" xfId="0" applyFont="1" applyFill="1" applyBorder="1" applyAlignment="1">
      <alignment horizontal="left" vertical="top"/>
    </xf>
    <xf numFmtId="0" fontId="96" fillId="0" borderId="5" xfId="0" applyFont="1" applyBorder="1" applyAlignment="1">
      <alignment vertical="center" wrapText="1"/>
    </xf>
    <xf numFmtId="0" fontId="96" fillId="0" borderId="5" xfId="0" applyFont="1" applyBorder="1" applyAlignment="1">
      <alignment horizontal="center" vertical="center" wrapText="1"/>
    </xf>
    <xf numFmtId="0" fontId="76" fillId="11" borderId="5" xfId="0" applyFont="1" applyFill="1" applyBorder="1"/>
    <xf numFmtId="2" fontId="3" fillId="0" borderId="5" xfId="0" applyNumberFormat="1" applyFont="1" applyBorder="1" applyAlignment="1">
      <alignment horizontal="left" vertical="top" wrapText="1"/>
    </xf>
    <xf numFmtId="2" fontId="96" fillId="0" borderId="5" xfId="0" applyNumberFormat="1" applyFont="1" applyBorder="1" applyAlignment="1">
      <alignment vertical="center" wrapText="1"/>
    </xf>
    <xf numFmtId="2" fontId="76" fillId="11" borderId="5" xfId="0" applyNumberFormat="1" applyFont="1" applyFill="1" applyBorder="1"/>
    <xf numFmtId="0" fontId="3" fillId="0" borderId="5" xfId="0" applyFont="1" applyBorder="1" applyAlignment="1">
      <alignment vertical="top" wrapText="1"/>
    </xf>
    <xf numFmtId="2" fontId="3" fillId="0" borderId="5" xfId="0" applyNumberFormat="1" applyFont="1" applyBorder="1" applyAlignment="1">
      <alignment vertical="top" wrapText="1"/>
    </xf>
    <xf numFmtId="2" fontId="16" fillId="0" borderId="5" xfId="0" applyNumberFormat="1" applyFont="1" applyBorder="1" applyAlignment="1">
      <alignment vertical="top" wrapText="1"/>
    </xf>
    <xf numFmtId="2" fontId="38" fillId="0" borderId="5" xfId="0" applyNumberFormat="1" applyFont="1" applyBorder="1"/>
    <xf numFmtId="2" fontId="17" fillId="0" borderId="5" xfId="0" applyNumberFormat="1" applyFont="1" applyBorder="1" applyAlignment="1">
      <alignment vertical="top" wrapText="1"/>
    </xf>
    <xf numFmtId="2" fontId="29" fillId="0" borderId="5" xfId="0" applyNumberFormat="1" applyFont="1" applyBorder="1"/>
    <xf numFmtId="2" fontId="29" fillId="0" borderId="5" xfId="0" applyNumberFormat="1" applyFont="1" applyBorder="1" applyAlignment="1">
      <alignment horizontal="left"/>
    </xf>
    <xf numFmtId="2" fontId="98" fillId="0" borderId="5" xfId="0" applyNumberFormat="1" applyFont="1" applyBorder="1"/>
    <xf numFmtId="2" fontId="98" fillId="0" borderId="5" xfId="0" applyNumberFormat="1" applyFont="1" applyBorder="1" applyAlignment="1">
      <alignment horizontal="center"/>
    </xf>
    <xf numFmtId="2" fontId="60" fillId="0" borderId="5" xfId="0" applyNumberFormat="1" applyFont="1" applyBorder="1" applyAlignment="1">
      <alignment horizontal="left"/>
    </xf>
    <xf numFmtId="2" fontId="3" fillId="0" borderId="5" xfId="0" applyNumberFormat="1" applyFont="1" applyBorder="1" applyAlignment="1">
      <alignment vertical="center" wrapText="1"/>
    </xf>
    <xf numFmtId="2" fontId="18" fillId="0" borderId="5" xfId="0" applyNumberFormat="1" applyFont="1" applyBorder="1" applyAlignment="1">
      <alignment vertical="top" wrapText="1"/>
    </xf>
    <xf numFmtId="2" fontId="32" fillId="0" borderId="5" xfId="0" applyNumberFormat="1" applyFont="1" applyBorder="1"/>
    <xf numFmtId="2" fontId="99" fillId="0" borderId="5" xfId="0" applyNumberFormat="1" applyFont="1" applyBorder="1"/>
    <xf numFmtId="2" fontId="99" fillId="0" borderId="5" xfId="0" applyNumberFormat="1" applyFont="1" applyBorder="1" applyAlignment="1">
      <alignment horizontal="center"/>
    </xf>
    <xf numFmtId="0" fontId="5" fillId="0" borderId="5" xfId="0" applyFont="1" applyBorder="1" applyAlignment="1">
      <alignment horizontal="left"/>
    </xf>
    <xf numFmtId="0" fontId="99" fillId="0" borderId="5" xfId="0" applyFont="1" applyBorder="1"/>
    <xf numFmtId="0" fontId="99" fillId="0" borderId="5" xfId="0" applyFont="1" applyBorder="1" applyAlignment="1">
      <alignment horizontal="center"/>
    </xf>
    <xf numFmtId="2" fontId="96" fillId="0" borderId="5" xfId="0" applyNumberFormat="1" applyFont="1" applyBorder="1" applyAlignment="1">
      <alignment horizontal="center" vertical="center" wrapText="1"/>
    </xf>
    <xf numFmtId="0" fontId="40" fillId="3" borderId="5" xfId="0" applyFont="1" applyFill="1" applyBorder="1" applyAlignment="1">
      <alignment horizontal="left"/>
    </xf>
    <xf numFmtId="0" fontId="40" fillId="3" borderId="19" xfId="0" applyFont="1" applyFill="1" applyBorder="1" applyAlignment="1">
      <alignment horizontal="left"/>
    </xf>
    <xf numFmtId="0" fontId="100" fillId="0" borderId="22" xfId="0" applyFont="1" applyBorder="1"/>
    <xf numFmtId="0" fontId="100" fillId="0" borderId="5" xfId="0" applyFont="1" applyBorder="1"/>
    <xf numFmtId="0" fontId="100" fillId="3" borderId="19" xfId="0" applyFont="1" applyFill="1" applyBorder="1"/>
    <xf numFmtId="0" fontId="100" fillId="3" borderId="5" xfId="0" applyFont="1" applyFill="1" applyBorder="1"/>
    <xf numFmtId="0" fontId="31" fillId="0" borderId="5" xfId="0" applyFont="1" applyBorder="1"/>
    <xf numFmtId="0" fontId="37" fillId="0" borderId="22" xfId="0" applyFont="1" applyBorder="1"/>
    <xf numFmtId="0" fontId="4" fillId="0" borderId="5" xfId="0" applyFont="1" applyBorder="1" applyAlignment="1">
      <alignment vertical="center"/>
    </xf>
    <xf numFmtId="2" fontId="3" fillId="0" borderId="0" xfId="0" applyNumberFormat="1" applyFont="1" applyAlignment="1">
      <alignment vertical="top" wrapText="1"/>
    </xf>
    <xf numFmtId="2" fontId="99" fillId="0" borderId="0" xfId="0" applyNumberFormat="1" applyFont="1" applyAlignment="1">
      <alignment horizontal="center"/>
    </xf>
    <xf numFmtId="2" fontId="57" fillId="0" borderId="0" xfId="0" applyNumberFormat="1" applyFont="1" applyAlignment="1">
      <alignment horizontal="center" vertical="top"/>
    </xf>
    <xf numFmtId="2" fontId="3" fillId="0" borderId="22" xfId="0" applyNumberFormat="1" applyFont="1" applyBorder="1" applyAlignment="1">
      <alignment vertical="top" wrapText="1"/>
    </xf>
    <xf numFmtId="2" fontId="29" fillId="0" borderId="0" xfId="0" applyNumberFormat="1" applyFont="1"/>
    <xf numFmtId="2" fontId="98" fillId="0" borderId="0" xfId="0" applyNumberFormat="1" applyFont="1" applyAlignment="1">
      <alignment horizontal="center"/>
    </xf>
    <xf numFmtId="0" fontId="3" fillId="0" borderId="22" xfId="0" applyFont="1" applyBorder="1" applyAlignment="1">
      <alignment vertical="top" wrapText="1"/>
    </xf>
    <xf numFmtId="2" fontId="38" fillId="0" borderId="5" xfId="0" applyNumberFormat="1" applyFont="1" applyBorder="1" applyAlignment="1">
      <alignment horizontal="center"/>
    </xf>
    <xf numFmtId="2" fontId="32" fillId="0" borderId="0" xfId="0" applyNumberFormat="1" applyFont="1"/>
    <xf numFmtId="2" fontId="3" fillId="3" borderId="19" xfId="0" applyNumberFormat="1" applyFont="1" applyFill="1" applyBorder="1" applyAlignment="1">
      <alignment vertical="top" wrapText="1"/>
    </xf>
    <xf numFmtId="2" fontId="3" fillId="3" borderId="5" xfId="0" applyNumberFormat="1" applyFont="1" applyFill="1" applyBorder="1" applyAlignment="1">
      <alignment vertical="top" wrapText="1"/>
    </xf>
    <xf numFmtId="2" fontId="32" fillId="0" borderId="5" xfId="0" applyNumberFormat="1" applyFont="1" applyBorder="1" applyAlignment="1">
      <alignment horizontal="left" vertical="top"/>
    </xf>
    <xf numFmtId="2" fontId="32" fillId="0" borderId="5" xfId="0" applyNumberFormat="1" applyFont="1" applyBorder="1" applyAlignment="1">
      <alignment horizontal="left" vertical="top" wrapText="1"/>
    </xf>
    <xf numFmtId="2" fontId="29" fillId="0" borderId="5" xfId="0" applyNumberFormat="1" applyFont="1" applyBorder="1" applyAlignment="1">
      <alignment horizontal="left" vertical="top"/>
    </xf>
    <xf numFmtId="2" fontId="44" fillId="0" borderId="5" xfId="0" applyNumberFormat="1" applyFont="1" applyBorder="1" applyAlignment="1">
      <alignment vertical="top"/>
    </xf>
    <xf numFmtId="0" fontId="3" fillId="3" borderId="5" xfId="0" applyFont="1" applyFill="1" applyBorder="1" applyAlignment="1">
      <alignment vertical="top" wrapText="1"/>
    </xf>
    <xf numFmtId="0" fontId="102" fillId="3" borderId="5" xfId="0" applyFont="1" applyFill="1" applyBorder="1" applyAlignment="1">
      <alignment horizontal="left" vertical="center" wrapText="1"/>
    </xf>
    <xf numFmtId="0" fontId="102" fillId="0" borderId="5" xfId="0" applyFont="1" applyBorder="1" applyAlignment="1">
      <alignment horizontal="left" vertical="center" wrapText="1"/>
    </xf>
    <xf numFmtId="0" fontId="102" fillId="0" borderId="32" xfId="0" applyFont="1" applyBorder="1" applyAlignment="1">
      <alignment horizontal="left" vertical="center" wrapText="1"/>
    </xf>
    <xf numFmtId="0" fontId="32" fillId="0" borderId="5" xfId="0" applyFont="1" applyBorder="1" applyAlignment="1">
      <alignment vertical="top" wrapText="1"/>
    </xf>
    <xf numFmtId="0" fontId="3" fillId="0" borderId="0" xfId="0" applyFont="1" applyAlignment="1">
      <alignment vertical="top" wrapText="1"/>
    </xf>
    <xf numFmtId="2" fontId="32" fillId="0" borderId="0" xfId="0" applyNumberFormat="1" applyFont="1" applyAlignment="1">
      <alignment vertical="top"/>
    </xf>
    <xf numFmtId="0" fontId="30" fillId="0" borderId="5" xfId="0" applyFont="1" applyBorder="1" applyAlignment="1">
      <alignment vertical="center"/>
    </xf>
    <xf numFmtId="0" fontId="30" fillId="0" borderId="22" xfId="0" applyFont="1" applyBorder="1" applyAlignment="1">
      <alignment vertical="center" wrapText="1"/>
    </xf>
    <xf numFmtId="0" fontId="33" fillId="0" borderId="5" xfId="0" applyFont="1" applyBorder="1" applyAlignment="1">
      <alignment horizontal="left" vertical="center"/>
    </xf>
    <xf numFmtId="0" fontId="33" fillId="0" borderId="5" xfId="0" applyFont="1" applyBorder="1" applyAlignment="1">
      <alignment horizontal="left" vertical="center" wrapText="1"/>
    </xf>
    <xf numFmtId="0" fontId="33" fillId="3" borderId="5" xfId="0" applyFont="1" applyFill="1" applyBorder="1" applyAlignment="1">
      <alignment horizontal="left" vertical="center" wrapText="1"/>
    </xf>
    <xf numFmtId="0" fontId="30" fillId="0" borderId="35" xfId="0" applyFont="1" applyBorder="1" applyAlignment="1">
      <alignment vertical="center" wrapText="1"/>
    </xf>
    <xf numFmtId="0" fontId="33" fillId="0" borderId="22" xfId="0" applyFont="1" applyBorder="1" applyAlignment="1">
      <alignment horizontal="left" vertical="center" wrapText="1"/>
    </xf>
    <xf numFmtId="0" fontId="30" fillId="0" borderId="32" xfId="0" applyFont="1" applyBorder="1" applyAlignment="1">
      <alignment vertical="center"/>
    </xf>
    <xf numFmtId="0" fontId="30" fillId="0" borderId="40" xfId="0" applyFont="1" applyBorder="1" applyAlignment="1">
      <alignment vertical="center" wrapText="1"/>
    </xf>
    <xf numFmtId="0" fontId="5" fillId="0" borderId="43" xfId="0" applyFont="1" applyBorder="1" applyAlignment="1">
      <alignment horizontal="left" vertical="center"/>
    </xf>
    <xf numFmtId="2" fontId="29" fillId="0" borderId="0" xfId="0" applyNumberFormat="1" applyFont="1" applyAlignment="1">
      <alignment vertical="center"/>
    </xf>
    <xf numFmtId="2" fontId="32" fillId="3" borderId="19" xfId="0" applyNumberFormat="1" applyFont="1" applyFill="1" applyBorder="1" applyAlignment="1">
      <alignment vertical="center"/>
    </xf>
    <xf numFmtId="2" fontId="38" fillId="0" borderId="5" xfId="0" applyNumberFormat="1" applyFont="1" applyBorder="1" applyAlignment="1">
      <alignment vertical="center"/>
    </xf>
    <xf numFmtId="0" fontId="76" fillId="11" borderId="37" xfId="0" applyFont="1" applyFill="1" applyBorder="1"/>
    <xf numFmtId="0" fontId="76" fillId="11" borderId="61" xfId="0" applyFont="1" applyFill="1" applyBorder="1"/>
    <xf numFmtId="2" fontId="37" fillId="0" borderId="5" xfId="0" applyNumberFormat="1" applyFont="1" applyBorder="1" applyAlignment="1">
      <alignment horizontal="center" vertical="center"/>
    </xf>
    <xf numFmtId="2" fontId="75" fillId="0" borderId="5" xfId="0" applyNumberFormat="1" applyFont="1" applyBorder="1" applyAlignment="1">
      <alignment horizontal="center"/>
    </xf>
    <xf numFmtId="2" fontId="76" fillId="11" borderId="5" xfId="0" applyNumberFormat="1" applyFont="1" applyFill="1" applyBorder="1" applyAlignment="1">
      <alignment horizontal="left"/>
    </xf>
    <xf numFmtId="2" fontId="37" fillId="0" borderId="5" xfId="0" applyNumberFormat="1" applyFont="1" applyBorder="1" applyAlignment="1">
      <alignment horizontal="center"/>
    </xf>
    <xf numFmtId="0" fontId="5" fillId="14" borderId="5" xfId="0" applyFont="1" applyFill="1" applyBorder="1" applyAlignment="1">
      <alignment wrapText="1"/>
    </xf>
    <xf numFmtId="0" fontId="5" fillId="14" borderId="5" xfId="0" applyFont="1" applyFill="1" applyBorder="1"/>
    <xf numFmtId="0" fontId="5" fillId="4" borderId="5" xfId="0" applyFont="1" applyFill="1" applyBorder="1" applyAlignment="1">
      <alignment horizontal="center"/>
    </xf>
    <xf numFmtId="0" fontId="39" fillId="4" borderId="5" xfId="0" applyFont="1" applyFill="1" applyBorder="1"/>
    <xf numFmtId="0" fontId="5" fillId="4" borderId="5" xfId="0" applyFont="1" applyFill="1" applyBorder="1"/>
    <xf numFmtId="1" fontId="5" fillId="0" borderId="5" xfId="0" applyNumberFormat="1" applyFont="1" applyBorder="1"/>
    <xf numFmtId="2" fontId="50" fillId="0" borderId="5" xfId="0" applyNumberFormat="1" applyFont="1" applyBorder="1" applyAlignment="1">
      <alignment vertical="top" wrapText="1"/>
    </xf>
    <xf numFmtId="0" fontId="67" fillId="0" borderId="22" xfId="0" applyFont="1" applyBorder="1"/>
    <xf numFmtId="2" fontId="50" fillId="0" borderId="22" xfId="0" applyNumberFormat="1" applyFont="1" applyBorder="1" applyAlignment="1">
      <alignment vertical="top" wrapText="1"/>
    </xf>
    <xf numFmtId="2" fontId="103" fillId="0" borderId="5" xfId="0" applyNumberFormat="1" applyFont="1" applyBorder="1"/>
    <xf numFmtId="1" fontId="50" fillId="0" borderId="5" xfId="0" applyNumberFormat="1" applyFont="1" applyBorder="1"/>
    <xf numFmtId="0" fontId="50" fillId="0" borderId="22" xfId="0" applyFont="1" applyBorder="1"/>
    <xf numFmtId="0" fontId="5" fillId="14" borderId="59" xfId="0" applyFont="1" applyFill="1" applyBorder="1" applyAlignment="1">
      <alignment vertical="center"/>
    </xf>
    <xf numFmtId="0" fontId="5" fillId="14" borderId="45" xfId="0" applyFont="1" applyFill="1" applyBorder="1" applyAlignment="1">
      <alignment vertical="center"/>
    </xf>
    <xf numFmtId="2" fontId="50" fillId="0" borderId="5" xfId="0" applyNumberFormat="1" applyFont="1" applyBorder="1"/>
    <xf numFmtId="0" fontId="38" fillId="0" borderId="5" xfId="0" applyFont="1" applyBorder="1"/>
    <xf numFmtId="0" fontId="50" fillId="3" borderId="5" xfId="0" applyFont="1" applyFill="1" applyBorder="1"/>
    <xf numFmtId="1" fontId="38" fillId="0" borderId="5" xfId="0" applyNumberFormat="1" applyFont="1" applyBorder="1"/>
    <xf numFmtId="2" fontId="67" fillId="0" borderId="5" xfId="0" applyNumberFormat="1" applyFont="1" applyBorder="1" applyAlignment="1">
      <alignment horizontal="left"/>
    </xf>
    <xf numFmtId="0" fontId="39" fillId="4" borderId="5" xfId="0" applyFont="1" applyFill="1" applyBorder="1" applyAlignment="1">
      <alignment wrapText="1"/>
    </xf>
    <xf numFmtId="2" fontId="50" fillId="0" borderId="5" xfId="0" applyNumberFormat="1" applyFont="1" applyBorder="1" applyAlignment="1">
      <alignment horizontal="left" vertical="top" wrapText="1"/>
    </xf>
    <xf numFmtId="0" fontId="67" fillId="3" borderId="19" xfId="0" applyFont="1" applyFill="1" applyBorder="1"/>
    <xf numFmtId="0" fontId="67" fillId="0" borderId="32" xfId="0" applyFont="1" applyBorder="1" applyAlignment="1">
      <alignment horizontal="left" vertical="center" wrapText="1"/>
    </xf>
    <xf numFmtId="0" fontId="67" fillId="0" borderId="5" xfId="0" applyFont="1" applyBorder="1" applyAlignment="1">
      <alignment horizontal="left" vertical="center" wrapText="1"/>
    </xf>
    <xf numFmtId="0" fontId="50" fillId="0" borderId="5" xfId="0" applyFont="1" applyBorder="1" applyAlignment="1">
      <alignment vertical="top" wrapText="1"/>
    </xf>
    <xf numFmtId="2" fontId="38" fillId="0" borderId="30" xfId="0" applyNumberFormat="1" applyFont="1" applyBorder="1"/>
    <xf numFmtId="2" fontId="50" fillId="0" borderId="30" xfId="0" applyNumberFormat="1" applyFont="1" applyBorder="1" applyAlignment="1">
      <alignment vertical="top" wrapText="1"/>
    </xf>
    <xf numFmtId="1" fontId="5" fillId="0" borderId="30" xfId="0" applyNumberFormat="1" applyFont="1" applyBorder="1"/>
    <xf numFmtId="0" fontId="39" fillId="14" borderId="59" xfId="0" applyFont="1" applyFill="1" applyBorder="1" applyAlignment="1">
      <alignment vertical="center" wrapText="1"/>
    </xf>
    <xf numFmtId="0" fontId="37" fillId="4" borderId="5" xfId="0" applyFont="1" applyFill="1" applyBorder="1" applyAlignment="1">
      <alignment horizontal="center"/>
    </xf>
    <xf numFmtId="0" fontId="50" fillId="0" borderId="22" xfId="0" applyFont="1" applyBorder="1" applyAlignment="1">
      <alignment vertical="top" wrapText="1"/>
    </xf>
    <xf numFmtId="1" fontId="38" fillId="0" borderId="5" xfId="0" applyNumberFormat="1" applyFont="1" applyBorder="1" applyAlignment="1">
      <alignment vertical="center"/>
    </xf>
    <xf numFmtId="2" fontId="38" fillId="0" borderId="5" xfId="0" applyNumberFormat="1" applyFont="1" applyBorder="1" applyAlignment="1">
      <alignment horizontal="right" vertical="center"/>
    </xf>
    <xf numFmtId="1" fontId="5" fillId="0" borderId="5" xfId="0" applyNumberFormat="1" applyFont="1" applyBorder="1" applyAlignment="1">
      <alignment horizontal="right"/>
    </xf>
    <xf numFmtId="0" fontId="5" fillId="0" borderId="5" xfId="0" applyFont="1" applyBorder="1" applyAlignment="1">
      <alignment horizontal="right"/>
    </xf>
    <xf numFmtId="1" fontId="38" fillId="0" borderId="5" xfId="0" applyNumberFormat="1" applyFont="1" applyBorder="1" applyAlignment="1">
      <alignment horizontal="right" vertical="center"/>
    </xf>
    <xf numFmtId="2" fontId="50" fillId="3" borderId="19" xfId="0" applyNumberFormat="1" applyFont="1" applyFill="1" applyBorder="1" applyAlignment="1">
      <alignment vertical="top" wrapText="1"/>
    </xf>
    <xf numFmtId="169" fontId="5" fillId="0" borderId="5" xfId="0" applyNumberFormat="1" applyFont="1" applyBorder="1"/>
    <xf numFmtId="0" fontId="34" fillId="3" borderId="5" xfId="0" applyFont="1" applyFill="1" applyBorder="1"/>
    <xf numFmtId="0" fontId="50" fillId="3" borderId="19" xfId="0" applyFont="1" applyFill="1" applyBorder="1" applyAlignment="1">
      <alignment vertical="top" wrapText="1"/>
    </xf>
    <xf numFmtId="1" fontId="5" fillId="3" borderId="5" xfId="0" applyNumberFormat="1" applyFont="1" applyFill="1" applyBorder="1"/>
    <xf numFmtId="0" fontId="34" fillId="3" borderId="19" xfId="0" applyFont="1" applyFill="1" applyBorder="1"/>
    <xf numFmtId="0" fontId="50" fillId="3" borderId="3" xfId="0" applyFont="1" applyFill="1" applyBorder="1" applyAlignment="1">
      <alignment vertical="top" wrapText="1"/>
    </xf>
    <xf numFmtId="0" fontId="50" fillId="3" borderId="66" xfId="0" applyFont="1" applyFill="1" applyBorder="1" applyAlignment="1">
      <alignment vertical="top" wrapText="1"/>
    </xf>
    <xf numFmtId="2" fontId="103" fillId="3" borderId="5" xfId="0" applyNumberFormat="1" applyFont="1" applyFill="1" applyBorder="1"/>
    <xf numFmtId="168" fontId="5" fillId="3" borderId="5" xfId="0" applyNumberFormat="1" applyFont="1" applyFill="1" applyBorder="1"/>
    <xf numFmtId="0" fontId="34" fillId="0" borderId="22" xfId="0" applyFont="1" applyBorder="1"/>
    <xf numFmtId="0" fontId="50" fillId="0" borderId="48" xfId="0" applyFont="1" applyBorder="1" applyAlignment="1">
      <alignment vertical="top" wrapText="1"/>
    </xf>
    <xf numFmtId="0" fontId="50" fillId="3" borderId="67" xfId="0" applyFont="1" applyFill="1" applyBorder="1" applyAlignment="1">
      <alignment vertical="top" wrapText="1"/>
    </xf>
    <xf numFmtId="0" fontId="13" fillId="3" borderId="19" xfId="0" applyFont="1" applyFill="1" applyBorder="1" applyAlignment="1">
      <alignment horizontal="left"/>
    </xf>
    <xf numFmtId="0" fontId="13" fillId="3" borderId="37" xfId="0" applyFont="1" applyFill="1" applyBorder="1" applyAlignment="1">
      <alignment horizontal="left"/>
    </xf>
    <xf numFmtId="0" fontId="13" fillId="3" borderId="61" xfId="0" applyFont="1" applyFill="1" applyBorder="1" applyAlignment="1">
      <alignment horizontal="left"/>
    </xf>
    <xf numFmtId="0" fontId="50" fillId="3" borderId="5" xfId="0" applyFont="1" applyFill="1" applyBorder="1" applyAlignment="1">
      <alignment vertical="top" wrapText="1"/>
    </xf>
    <xf numFmtId="0" fontId="34" fillId="3" borderId="45" xfId="0" applyFont="1" applyFill="1" applyBorder="1"/>
    <xf numFmtId="0" fontId="50" fillId="3" borderId="15" xfId="0" applyFont="1" applyFill="1" applyBorder="1" applyAlignment="1">
      <alignment vertical="top" wrapText="1"/>
    </xf>
    <xf numFmtId="0" fontId="34" fillId="0" borderId="5" xfId="0" applyFont="1" applyBorder="1"/>
    <xf numFmtId="0" fontId="12" fillId="4" borderId="5" xfId="0" applyFont="1" applyFill="1" applyBorder="1" applyAlignment="1">
      <alignment horizontal="center"/>
    </xf>
    <xf numFmtId="1" fontId="38" fillId="0" borderId="5" xfId="0" applyNumberFormat="1" applyFont="1" applyBorder="1" applyAlignment="1">
      <alignment horizontal="right"/>
    </xf>
    <xf numFmtId="2" fontId="38" fillId="0" borderId="5" xfId="0" applyNumberFormat="1" applyFont="1" applyBorder="1" applyAlignment="1">
      <alignment horizontal="right"/>
    </xf>
    <xf numFmtId="0" fontId="104" fillId="0" borderId="0" xfId="0" applyFont="1" applyAlignment="1">
      <alignment horizontal="center" vertical="center"/>
    </xf>
    <xf numFmtId="2" fontId="62" fillId="0" borderId="0" xfId="0" applyNumberFormat="1" applyFont="1" applyAlignment="1">
      <alignment horizontal="center" vertical="center"/>
    </xf>
    <xf numFmtId="0" fontId="62" fillId="0" borderId="0" xfId="0" applyFont="1" applyAlignment="1">
      <alignment vertical="top"/>
    </xf>
    <xf numFmtId="0" fontId="105" fillId="0" borderId="0" xfId="0" applyFont="1" applyAlignment="1">
      <alignment horizontal="center"/>
    </xf>
    <xf numFmtId="4" fontId="62" fillId="0" borderId="0" xfId="0" applyNumberFormat="1" applyFont="1" applyAlignment="1">
      <alignment horizontal="center" vertical="center"/>
    </xf>
    <xf numFmtId="1" fontId="32" fillId="0" borderId="5" xfId="0" applyNumberFormat="1" applyFont="1" applyBorder="1" applyAlignment="1">
      <alignment horizontal="left" vertical="center"/>
    </xf>
    <xf numFmtId="2" fontId="29" fillId="0" borderId="0" xfId="0" applyNumberFormat="1" applyFont="1" applyAlignment="1">
      <alignment horizontal="left"/>
    </xf>
    <xf numFmtId="2" fontId="29" fillId="0" borderId="0" xfId="0" applyNumberFormat="1" applyFont="1" applyAlignment="1">
      <alignment horizontal="center" vertical="center"/>
    </xf>
    <xf numFmtId="2" fontId="2" fillId="0" borderId="5" xfId="0" applyNumberFormat="1" applyFont="1" applyBorder="1" applyAlignment="1">
      <alignment horizontal="center" vertical="center" wrapText="1"/>
    </xf>
    <xf numFmtId="2" fontId="2" fillId="0" borderId="5" xfId="0" applyNumberFormat="1" applyFont="1" applyBorder="1"/>
    <xf numFmtId="2" fontId="5" fillId="0" borderId="0" xfId="0" applyNumberFormat="1" applyFont="1" applyAlignment="1">
      <alignment horizontal="center" vertical="center"/>
    </xf>
    <xf numFmtId="2" fontId="17" fillId="0" borderId="22" xfId="0" applyNumberFormat="1" applyFont="1" applyBorder="1" applyAlignment="1">
      <alignment vertical="top" wrapText="1"/>
    </xf>
    <xf numFmtId="2" fontId="29" fillId="0" borderId="5" xfId="0" applyNumberFormat="1" applyFont="1" applyBorder="1" applyAlignment="1">
      <alignment horizontal="center" vertical="center"/>
    </xf>
    <xf numFmtId="2" fontId="62" fillId="0" borderId="0" xfId="0" applyNumberFormat="1" applyFont="1" applyAlignment="1">
      <alignment vertical="top"/>
    </xf>
    <xf numFmtId="14" fontId="62" fillId="0" borderId="0" xfId="0" applyNumberFormat="1" applyFont="1" applyAlignment="1">
      <alignment vertical="top"/>
    </xf>
    <xf numFmtId="0" fontId="35" fillId="0" borderId="0" xfId="0" applyFont="1" applyAlignment="1">
      <alignment vertical="top"/>
    </xf>
    <xf numFmtId="14" fontId="35" fillId="0" borderId="0" xfId="0" applyNumberFormat="1" applyFont="1" applyAlignment="1">
      <alignment vertical="top"/>
    </xf>
    <xf numFmtId="0" fontId="4" fillId="0" borderId="7" xfId="0" applyFont="1" applyBorder="1" applyAlignment="1">
      <alignment vertical="center"/>
    </xf>
    <xf numFmtId="0" fontId="4" fillId="0" borderId="9" xfId="0" applyFont="1" applyBorder="1" applyAlignment="1">
      <alignment vertical="center"/>
    </xf>
    <xf numFmtId="0" fontId="4" fillId="0" borderId="60" xfId="0" applyFont="1" applyBorder="1" applyAlignment="1">
      <alignment vertical="center" wrapText="1"/>
    </xf>
    <xf numFmtId="0" fontId="34" fillId="0" borderId="32" xfId="0" applyFont="1" applyBorder="1"/>
    <xf numFmtId="0" fontId="34" fillId="13" borderId="15" xfId="0" applyFont="1" applyFill="1" applyBorder="1" applyAlignment="1">
      <alignment vertical="top" wrapText="1"/>
    </xf>
    <xf numFmtId="0" fontId="34" fillId="13" borderId="19" xfId="0" applyFont="1" applyFill="1" applyBorder="1" applyAlignment="1">
      <alignment vertical="top" wrapText="1"/>
    </xf>
    <xf numFmtId="0" fontId="34" fillId="7" borderId="19" xfId="0" applyFont="1" applyFill="1" applyBorder="1" applyAlignment="1">
      <alignment vertical="top" wrapText="1"/>
    </xf>
    <xf numFmtId="0" fontId="34" fillId="13" borderId="26" xfId="0" applyFont="1" applyFill="1" applyBorder="1" applyAlignment="1">
      <alignment vertical="top" wrapText="1"/>
    </xf>
    <xf numFmtId="0" fontId="34" fillId="3" borderId="3" xfId="0" applyFont="1" applyFill="1" applyBorder="1" applyAlignment="1">
      <alignment vertical="top" wrapText="1"/>
    </xf>
    <xf numFmtId="0" fontId="34" fillId="3" borderId="67" xfId="0" applyFont="1" applyFill="1" applyBorder="1" applyAlignment="1">
      <alignment vertical="top" wrapText="1"/>
    </xf>
    <xf numFmtId="0" fontId="34" fillId="3" borderId="66" xfId="0" applyFont="1" applyFill="1" applyBorder="1" applyAlignment="1">
      <alignment vertical="top" wrapText="1"/>
    </xf>
    <xf numFmtId="0" fontId="34" fillId="0" borderId="22" xfId="0" applyFont="1" applyBorder="1" applyAlignment="1">
      <alignment vertical="center"/>
    </xf>
    <xf numFmtId="0" fontId="34" fillId="0" borderId="48" xfId="0" applyFont="1" applyBorder="1" applyAlignment="1">
      <alignment vertical="top" wrapText="1"/>
    </xf>
    <xf numFmtId="0" fontId="34" fillId="0" borderId="56" xfId="0" applyFont="1" applyBorder="1" applyAlignment="1">
      <alignment vertical="top" wrapText="1"/>
    </xf>
    <xf numFmtId="0" fontId="34" fillId="7" borderId="1" xfId="0" applyFont="1" applyFill="1" applyBorder="1" applyAlignment="1">
      <alignment vertical="top" wrapText="1"/>
    </xf>
    <xf numFmtId="0" fontId="34" fillId="7" borderId="15" xfId="0" applyFont="1" applyFill="1" applyBorder="1" applyAlignment="1">
      <alignment vertical="top" wrapText="1"/>
    </xf>
    <xf numFmtId="0" fontId="34" fillId="7" borderId="26" xfId="0" applyFont="1" applyFill="1" applyBorder="1" applyAlignment="1">
      <alignment vertical="top" wrapText="1"/>
    </xf>
    <xf numFmtId="0" fontId="34" fillId="13" borderId="67" xfId="0" applyFont="1" applyFill="1" applyBorder="1" applyAlignment="1">
      <alignment vertical="top" wrapText="1"/>
    </xf>
    <xf numFmtId="0" fontId="34" fillId="13" borderId="66" xfId="0" applyFont="1" applyFill="1" applyBorder="1" applyAlignment="1">
      <alignment vertical="top" wrapText="1"/>
    </xf>
    <xf numFmtId="0" fontId="34" fillId="13" borderId="68" xfId="0" applyFont="1" applyFill="1" applyBorder="1" applyAlignment="1">
      <alignment vertical="top" wrapText="1"/>
    </xf>
    <xf numFmtId="0" fontId="17" fillId="0" borderId="0" xfId="0" applyFont="1" applyAlignment="1">
      <alignment vertical="center"/>
    </xf>
    <xf numFmtId="2" fontId="2" fillId="0" borderId="0" xfId="0" applyNumberFormat="1" applyFont="1" applyAlignment="1">
      <alignment vertical="center"/>
    </xf>
    <xf numFmtId="3" fontId="17" fillId="3" borderId="1" xfId="0" applyNumberFormat="1" applyFont="1" applyFill="1" applyBorder="1" applyAlignment="1">
      <alignment horizontal="center" vertical="center"/>
    </xf>
    <xf numFmtId="0" fontId="106" fillId="0" borderId="0" xfId="0" applyFont="1" applyAlignment="1">
      <alignment horizontal="left" vertical="center"/>
    </xf>
    <xf numFmtId="3" fontId="106" fillId="3" borderId="1" xfId="0" applyNumberFormat="1" applyFont="1" applyFill="1" applyBorder="1" applyAlignment="1">
      <alignment horizontal="center" vertical="center"/>
    </xf>
    <xf numFmtId="0" fontId="106" fillId="0" borderId="0" xfId="0" applyFont="1" applyAlignment="1">
      <alignment vertical="center"/>
    </xf>
    <xf numFmtId="3" fontId="17" fillId="0" borderId="0" xfId="0" applyNumberFormat="1" applyFont="1" applyAlignment="1">
      <alignment horizontal="center" vertical="center"/>
    </xf>
    <xf numFmtId="0" fontId="17" fillId="0" borderId="0" xfId="0" applyFont="1" applyAlignment="1">
      <alignment horizontal="center" vertical="center"/>
    </xf>
    <xf numFmtId="2" fontId="47" fillId="0" borderId="5" xfId="0" applyNumberFormat="1" applyFont="1" applyBorder="1" applyAlignment="1">
      <alignment horizontal="center" vertical="center"/>
    </xf>
    <xf numFmtId="3" fontId="47" fillId="3" borderId="5" xfId="0" applyNumberFormat="1" applyFont="1" applyFill="1" applyBorder="1" applyAlignment="1">
      <alignment horizontal="center" vertical="center"/>
    </xf>
    <xf numFmtId="2" fontId="2" fillId="0" borderId="5" xfId="0" applyNumberFormat="1" applyFont="1" applyBorder="1" applyAlignment="1">
      <alignment horizontal="center" vertical="center"/>
    </xf>
    <xf numFmtId="3" fontId="27" fillId="5" borderId="5" xfId="0" applyNumberFormat="1" applyFont="1" applyFill="1" applyBorder="1" applyAlignment="1">
      <alignment horizontal="center" vertical="center"/>
    </xf>
    <xf numFmtId="3" fontId="17" fillId="0" borderId="5" xfId="0" applyNumberFormat="1" applyFont="1" applyBorder="1" applyAlignment="1">
      <alignment horizontal="center" vertical="center"/>
    </xf>
    <xf numFmtId="0" fontId="2" fillId="0" borderId="0" xfId="0" applyFont="1" applyAlignment="1">
      <alignment horizontal="center" vertical="center" textRotation="90"/>
    </xf>
    <xf numFmtId="0" fontId="47" fillId="0" borderId="0" xfId="0" applyFont="1" applyAlignment="1">
      <alignment horizontal="center" vertical="center"/>
    </xf>
    <xf numFmtId="0" fontId="47" fillId="0" borderId="0" xfId="0" applyFont="1" applyAlignment="1">
      <alignment vertical="center"/>
    </xf>
    <xf numFmtId="3" fontId="47" fillId="0" borderId="5" xfId="0" applyNumberFormat="1" applyFont="1" applyBorder="1" applyAlignment="1">
      <alignment horizontal="center" vertical="center"/>
    </xf>
    <xf numFmtId="0" fontId="51" fillId="10" borderId="8" xfId="0" applyFont="1" applyFill="1" applyBorder="1" applyAlignment="1">
      <alignment horizontal="center" vertical="center" wrapText="1"/>
    </xf>
    <xf numFmtId="0" fontId="107" fillId="0" borderId="0" xfId="0" applyFont="1"/>
    <xf numFmtId="0" fontId="0" fillId="0" borderId="0" xfId="0" applyFont="1" applyAlignment="1"/>
    <xf numFmtId="2" fontId="5" fillId="0" borderId="22" xfId="0" applyNumberFormat="1" applyFont="1" applyBorder="1" applyAlignment="1">
      <alignment horizontal="center"/>
    </xf>
    <xf numFmtId="0" fontId="0" fillId="0" borderId="0" xfId="0" applyFont="1" applyAlignment="1"/>
    <xf numFmtId="0" fontId="46" fillId="0" borderId="0" xfId="0" applyFont="1" applyAlignment="1">
      <alignment horizontal="left" vertical="top"/>
    </xf>
    <xf numFmtId="4" fontId="115" fillId="2" borderId="25" xfId="0" applyNumberFormat="1" applyFont="1" applyFill="1" applyBorder="1" applyAlignment="1">
      <alignment horizontal="center" vertical="center" wrapText="1"/>
    </xf>
    <xf numFmtId="4" fontId="4" fillId="2" borderId="55" xfId="0" applyNumberFormat="1" applyFont="1" applyFill="1" applyBorder="1" applyAlignment="1">
      <alignment horizontal="center" vertical="center" wrapText="1"/>
    </xf>
    <xf numFmtId="0" fontId="41" fillId="8" borderId="22" xfId="0" applyFont="1" applyFill="1" applyBorder="1" applyAlignment="1">
      <alignment horizontal="center" vertical="center" shrinkToFit="1"/>
    </xf>
    <xf numFmtId="3" fontId="4" fillId="0" borderId="47" xfId="0" applyNumberFormat="1" applyFont="1" applyFill="1" applyBorder="1" applyAlignment="1">
      <alignment horizontal="center" vertical="center" wrapText="1"/>
    </xf>
    <xf numFmtId="3" fontId="15" fillId="0" borderId="47" xfId="0" applyNumberFormat="1" applyFont="1" applyFill="1" applyBorder="1" applyAlignment="1">
      <alignment horizontal="center" vertical="center"/>
    </xf>
    <xf numFmtId="1" fontId="5" fillId="0" borderId="47" xfId="0" applyNumberFormat="1" applyFont="1" applyFill="1" applyBorder="1" applyAlignment="1">
      <alignment horizontal="center" vertical="center" wrapText="1"/>
    </xf>
    <xf numFmtId="3" fontId="5" fillId="0" borderId="47" xfId="0" applyNumberFormat="1" applyFont="1" applyFill="1" applyBorder="1" applyAlignment="1">
      <alignment horizontal="center" vertical="center"/>
    </xf>
    <xf numFmtId="3" fontId="15" fillId="0" borderId="47" xfId="0" applyNumberFormat="1" applyFont="1" applyFill="1" applyBorder="1" applyAlignment="1">
      <alignment vertical="center"/>
    </xf>
    <xf numFmtId="1" fontId="5" fillId="0" borderId="47" xfId="0" applyNumberFormat="1" applyFont="1" applyFill="1" applyBorder="1" applyAlignment="1">
      <alignment horizontal="center" vertical="center"/>
    </xf>
    <xf numFmtId="3" fontId="5" fillId="0" borderId="47" xfId="0" applyNumberFormat="1" applyFont="1" applyFill="1" applyBorder="1" applyAlignment="1">
      <alignment vertical="center"/>
    </xf>
    <xf numFmtId="4" fontId="5" fillId="0" borderId="47" xfId="0" applyNumberFormat="1" applyFont="1" applyBorder="1" applyAlignment="1">
      <alignment vertical="top"/>
    </xf>
    <xf numFmtId="1" fontId="5" fillId="0" borderId="47" xfId="0" applyNumberFormat="1" applyFont="1" applyBorder="1" applyAlignment="1">
      <alignment horizontal="center" vertical="center"/>
    </xf>
    <xf numFmtId="14" fontId="11" fillId="0" borderId="47" xfId="0" applyNumberFormat="1" applyFont="1" applyBorder="1" applyAlignment="1">
      <alignment horizontal="center" vertical="center"/>
    </xf>
    <xf numFmtId="3" fontId="41" fillId="2" borderId="47" xfId="0" applyNumberFormat="1" applyFont="1" applyFill="1" applyBorder="1" applyAlignment="1">
      <alignment horizontal="center" vertical="top"/>
    </xf>
    <xf numFmtId="0" fontId="45" fillId="0" borderId="22" xfId="0" applyFont="1" applyBorder="1" applyAlignment="1">
      <alignment vertical="center"/>
    </xf>
    <xf numFmtId="0" fontId="45" fillId="0" borderId="47" xfId="0" applyFont="1" applyBorder="1" applyAlignment="1">
      <alignment vertical="center"/>
    </xf>
    <xf numFmtId="4" fontId="117" fillId="2" borderId="69" xfId="0" applyNumberFormat="1" applyFont="1" applyFill="1" applyBorder="1" applyAlignment="1">
      <alignment horizontal="center" vertical="center" wrapText="1"/>
    </xf>
    <xf numFmtId="0" fontId="41" fillId="8" borderId="69" xfId="0" applyFont="1" applyFill="1" applyBorder="1" applyAlignment="1">
      <alignment horizontal="center" vertical="center" shrinkToFit="1"/>
    </xf>
    <xf numFmtId="3" fontId="5" fillId="0" borderId="69" xfId="0" applyNumberFormat="1" applyFont="1" applyBorder="1" applyAlignment="1">
      <alignment horizontal="center" vertical="center"/>
    </xf>
    <xf numFmtId="3" fontId="15" fillId="0" borderId="69" xfId="0" applyNumberFormat="1" applyFont="1" applyBorder="1" applyAlignment="1">
      <alignment vertical="center"/>
    </xf>
    <xf numFmtId="4" fontId="5" fillId="0" borderId="69" xfId="0" applyNumberFormat="1" applyFont="1" applyBorder="1" applyAlignment="1">
      <alignment horizontal="center" vertical="center"/>
    </xf>
    <xf numFmtId="4" fontId="4" fillId="2" borderId="69" xfId="0" applyNumberFormat="1" applyFont="1" applyFill="1" applyBorder="1" applyAlignment="1">
      <alignment horizontal="center" vertical="center" wrapText="1"/>
    </xf>
    <xf numFmtId="3" fontId="5" fillId="0" borderId="69" xfId="0" applyNumberFormat="1" applyFont="1" applyBorder="1" applyAlignment="1">
      <alignment vertical="center"/>
    </xf>
    <xf numFmtId="0" fontId="77" fillId="0" borderId="0" xfId="0" applyFont="1" applyAlignment="1">
      <alignment horizontal="left" vertical="center" wrapText="1"/>
    </xf>
    <xf numFmtId="4" fontId="4" fillId="0" borderId="0" xfId="0" applyNumberFormat="1" applyFont="1" applyAlignment="1">
      <alignment horizontal="left" vertical="center" wrapText="1"/>
    </xf>
    <xf numFmtId="4" fontId="5" fillId="0" borderId="0" xfId="0" applyNumberFormat="1" applyFont="1" applyAlignment="1">
      <alignment horizontal="left" vertical="center" wrapText="1"/>
    </xf>
    <xf numFmtId="0" fontId="80" fillId="8" borderId="5" xfId="0" applyFont="1" applyFill="1" applyBorder="1" applyAlignment="1">
      <alignment horizontal="center" vertical="center" wrapText="1"/>
    </xf>
    <xf numFmtId="4" fontId="5" fillId="0" borderId="5" xfId="0" applyNumberFormat="1" applyFont="1" applyBorder="1" applyAlignment="1">
      <alignment vertical="center" wrapText="1"/>
    </xf>
    <xf numFmtId="4" fontId="5" fillId="12" borderId="5" xfId="0" applyNumberFormat="1" applyFont="1" applyFill="1" applyBorder="1" applyAlignment="1">
      <alignment vertical="center" wrapText="1"/>
    </xf>
    <xf numFmtId="0" fontId="50" fillId="0" borderId="5" xfId="0" applyFont="1" applyBorder="1" applyAlignment="1">
      <alignment wrapText="1"/>
    </xf>
    <xf numFmtId="0" fontId="81" fillId="8" borderId="5" xfId="0" applyFont="1" applyFill="1" applyBorder="1" applyAlignment="1">
      <alignment horizontal="center" vertical="center" wrapText="1"/>
    </xf>
    <xf numFmtId="4" fontId="38" fillId="0" borderId="5" xfId="0" applyNumberFormat="1" applyFont="1" applyBorder="1" applyAlignment="1">
      <alignment vertical="center" wrapText="1"/>
    </xf>
    <xf numFmtId="4" fontId="5" fillId="0" borderId="0" xfId="0" applyNumberFormat="1" applyFont="1" applyAlignment="1">
      <alignment vertical="center" wrapText="1"/>
    </xf>
    <xf numFmtId="0" fontId="21" fillId="15" borderId="61" xfId="0" applyFont="1" applyFill="1" applyBorder="1" applyAlignment="1">
      <alignment horizontal="center" vertical="center" wrapText="1"/>
    </xf>
    <xf numFmtId="0" fontId="5" fillId="0" borderId="5" xfId="0" applyFont="1" applyBorder="1" applyAlignment="1">
      <alignment wrapText="1"/>
    </xf>
    <xf numFmtId="0" fontId="0" fillId="0" borderId="0" xfId="0" applyFont="1" applyAlignment="1">
      <alignment wrapText="1"/>
    </xf>
    <xf numFmtId="3" fontId="5" fillId="0" borderId="45" xfId="0" applyNumberFormat="1" applyFont="1" applyBorder="1" applyAlignment="1">
      <alignment horizontal="center" vertical="center"/>
    </xf>
    <xf numFmtId="0" fontId="4" fillId="0" borderId="47" xfId="0" applyFont="1" applyFill="1" applyBorder="1" applyAlignment="1">
      <alignment horizontal="center" vertical="center" wrapText="1"/>
    </xf>
    <xf numFmtId="0" fontId="4" fillId="2" borderId="22" xfId="0" applyFont="1" applyFill="1" applyBorder="1" applyAlignment="1">
      <alignment horizontal="center" vertical="center" wrapText="1"/>
    </xf>
    <xf numFmtId="4" fontId="5" fillId="2" borderId="22" xfId="0" applyNumberFormat="1" applyFont="1" applyFill="1" applyBorder="1" applyAlignment="1">
      <alignment horizontal="center" vertical="center"/>
    </xf>
    <xf numFmtId="4" fontId="5" fillId="0" borderId="22" xfId="0" applyNumberFormat="1" applyFont="1" applyBorder="1" applyAlignment="1">
      <alignment horizontal="center" vertical="center"/>
    </xf>
    <xf numFmtId="3" fontId="4" fillId="0" borderId="69" xfId="0" applyNumberFormat="1" applyFont="1" applyBorder="1" applyAlignment="1">
      <alignment horizontal="center" vertical="center" wrapText="1"/>
    </xf>
    <xf numFmtId="3" fontId="5" fillId="2" borderId="69" xfId="0" applyNumberFormat="1" applyFont="1" applyFill="1" applyBorder="1" applyAlignment="1">
      <alignment horizontal="center" vertical="center"/>
    </xf>
    <xf numFmtId="0" fontId="83" fillId="0" borderId="65" xfId="0" applyFont="1" applyBorder="1" applyAlignment="1">
      <alignment wrapText="1"/>
    </xf>
    <xf numFmtId="0" fontId="83" fillId="0" borderId="47" xfId="0" applyFont="1" applyBorder="1" applyAlignment="1">
      <alignment wrapText="1"/>
    </xf>
    <xf numFmtId="0" fontId="25" fillId="0" borderId="64" xfId="0" applyFont="1" applyBorder="1" applyAlignment="1">
      <alignment vertical="center" wrapText="1"/>
    </xf>
    <xf numFmtId="0" fontId="25" fillId="0" borderId="47" xfId="0" applyFont="1" applyBorder="1" applyAlignment="1">
      <alignment vertical="center" wrapText="1"/>
    </xf>
    <xf numFmtId="0" fontId="25" fillId="0" borderId="40" xfId="0" applyFont="1" applyBorder="1" applyAlignment="1">
      <alignment vertical="center" wrapText="1"/>
    </xf>
    <xf numFmtId="0" fontId="25" fillId="0" borderId="52" xfId="0" applyFont="1" applyBorder="1" applyAlignment="1">
      <alignment vertical="center" wrapText="1"/>
    </xf>
    <xf numFmtId="0" fontId="84" fillId="0" borderId="47" xfId="0" applyFont="1" applyBorder="1" applyAlignment="1">
      <alignment vertical="center" wrapText="1"/>
    </xf>
    <xf numFmtId="0" fontId="84" fillId="0" borderId="52" xfId="0" applyFont="1" applyBorder="1" applyAlignment="1">
      <alignment vertical="center" wrapText="1"/>
    </xf>
    <xf numFmtId="0" fontId="20" fillId="0" borderId="0" xfId="0" applyFont="1" applyAlignment="1"/>
    <xf numFmtId="0" fontId="85" fillId="0" borderId="39" xfId="0" applyFont="1" applyBorder="1" applyAlignment="1"/>
    <xf numFmtId="0" fontId="25" fillId="2" borderId="39" xfId="0" applyFont="1" applyFill="1" applyBorder="1" applyAlignment="1">
      <alignment vertical="center"/>
    </xf>
    <xf numFmtId="3" fontId="5" fillId="0" borderId="47" xfId="0" applyNumberFormat="1" applyFont="1" applyFill="1" applyBorder="1"/>
    <xf numFmtId="1" fontId="4" fillId="2" borderId="22" xfId="0" applyNumberFormat="1" applyFont="1" applyFill="1" applyBorder="1" applyAlignment="1">
      <alignment horizontal="center" vertical="center" wrapText="1"/>
    </xf>
    <xf numFmtId="0" fontId="5" fillId="0" borderId="47" xfId="0" applyFont="1" applyBorder="1" applyAlignment="1">
      <alignment horizontal="center" vertical="center"/>
    </xf>
    <xf numFmtId="0" fontId="5" fillId="0" borderId="47" xfId="0" applyFont="1" applyBorder="1"/>
    <xf numFmtId="0" fontId="4" fillId="2" borderId="69" xfId="0" applyFont="1" applyFill="1" applyBorder="1" applyAlignment="1">
      <alignment horizontal="center" vertical="center" wrapText="1"/>
    </xf>
    <xf numFmtId="3" fontId="5" fillId="0" borderId="69" xfId="0" applyNumberFormat="1" applyFont="1" applyBorder="1"/>
    <xf numFmtId="0" fontId="21" fillId="0" borderId="47" xfId="0" applyFont="1" applyFill="1" applyBorder="1" applyAlignment="1">
      <alignment horizontal="center" vertical="center" wrapText="1"/>
    </xf>
    <xf numFmtId="164" fontId="5" fillId="0" borderId="47" xfId="0" applyNumberFormat="1" applyFont="1" applyFill="1" applyBorder="1" applyAlignment="1">
      <alignment horizontal="center"/>
    </xf>
    <xf numFmtId="2" fontId="5" fillId="0" borderId="47" xfId="0" applyNumberFormat="1" applyFont="1" applyFill="1" applyBorder="1" applyAlignment="1"/>
    <xf numFmtId="0" fontId="21" fillId="15" borderId="22" xfId="0" applyFont="1" applyFill="1" applyBorder="1" applyAlignment="1">
      <alignment horizontal="center" vertical="center" wrapText="1"/>
    </xf>
    <xf numFmtId="0" fontId="69" fillId="16" borderId="55" xfId="0" applyFont="1" applyFill="1" applyBorder="1" applyAlignment="1">
      <alignment horizontal="center" vertical="top" wrapText="1"/>
    </xf>
    <xf numFmtId="3" fontId="21" fillId="2" borderId="69" xfId="0" applyNumberFormat="1" applyFont="1" applyFill="1" applyBorder="1" applyAlignment="1">
      <alignment horizontal="center" vertical="center" wrapText="1"/>
    </xf>
    <xf numFmtId="164" fontId="5" fillId="16" borderId="69" xfId="0" applyNumberFormat="1" applyFont="1" applyFill="1" applyBorder="1" applyAlignment="1">
      <alignment horizontal="center"/>
    </xf>
    <xf numFmtId="3" fontId="5" fillId="0" borderId="69" xfId="0" applyNumberFormat="1" applyFont="1" applyBorder="1" applyAlignment="1">
      <alignment horizontal="center"/>
    </xf>
    <xf numFmtId="2" fontId="5" fillId="0" borderId="69" xfId="0" applyNumberFormat="1" applyFont="1" applyBorder="1" applyAlignment="1">
      <alignment horizontal="center"/>
    </xf>
    <xf numFmtId="14" fontId="63" fillId="0" borderId="47" xfId="0" applyNumberFormat="1" applyFont="1" applyFill="1" applyBorder="1"/>
    <xf numFmtId="0" fontId="63" fillId="0" borderId="47" xfId="0" applyFont="1" applyFill="1" applyBorder="1"/>
    <xf numFmtId="1" fontId="61" fillId="0" borderId="47" xfId="0" applyNumberFormat="1" applyFont="1" applyFill="1" applyBorder="1" applyAlignment="1">
      <alignment horizontal="center"/>
    </xf>
    <xf numFmtId="3" fontId="118" fillId="2" borderId="5" xfId="0" applyNumberFormat="1" applyFont="1" applyFill="1" applyBorder="1" applyAlignment="1">
      <alignment horizontal="center" vertical="center" wrapText="1"/>
    </xf>
    <xf numFmtId="0" fontId="21" fillId="2" borderId="69" xfId="0" applyFont="1" applyFill="1" applyBorder="1" applyAlignment="1">
      <alignment horizontal="center" vertical="center" wrapText="1"/>
    </xf>
    <xf numFmtId="3" fontId="25" fillId="2" borderId="55" xfId="0" applyNumberFormat="1" applyFont="1" applyFill="1" applyBorder="1" applyAlignment="1">
      <alignment horizontal="center" vertical="center" wrapText="1"/>
    </xf>
    <xf numFmtId="3" fontId="25" fillId="2" borderId="22" xfId="0" applyNumberFormat="1" applyFont="1" applyFill="1" applyBorder="1" applyAlignment="1">
      <alignment horizontal="center" vertical="center" wrapText="1"/>
    </xf>
    <xf numFmtId="0" fontId="21" fillId="2" borderId="47" xfId="0" applyFont="1" applyFill="1" applyBorder="1" applyAlignment="1">
      <alignment horizontal="center" vertical="center" wrapText="1"/>
    </xf>
    <xf numFmtId="1" fontId="5" fillId="2" borderId="47" xfId="0" applyNumberFormat="1" applyFont="1" applyFill="1" applyBorder="1" applyAlignment="1">
      <alignment horizontal="right" vertical="center" wrapText="1"/>
    </xf>
    <xf numFmtId="3" fontId="118" fillId="2" borderId="55" xfId="0" applyNumberFormat="1" applyFont="1" applyFill="1" applyBorder="1" applyAlignment="1">
      <alignment horizontal="center" vertical="center" wrapText="1"/>
    </xf>
    <xf numFmtId="0" fontId="32" fillId="2" borderId="47" xfId="0" applyFont="1" applyFill="1" applyBorder="1"/>
    <xf numFmtId="14" fontId="55" fillId="0" borderId="47" xfId="0" applyNumberFormat="1" applyFont="1" applyFill="1" applyBorder="1" applyAlignment="1">
      <alignment horizontal="center" vertical="center"/>
    </xf>
    <xf numFmtId="1" fontId="60" fillId="0" borderId="47" xfId="0" applyNumberFormat="1" applyFont="1" applyFill="1" applyBorder="1" applyAlignment="1">
      <alignment horizontal="center" vertical="center"/>
    </xf>
    <xf numFmtId="0" fontId="32" fillId="0" borderId="47" xfId="0" applyFont="1" applyFill="1" applyBorder="1"/>
    <xf numFmtId="0" fontId="119" fillId="0" borderId="0" xfId="0" applyFont="1" applyAlignment="1"/>
    <xf numFmtId="0" fontId="120" fillId="0" borderId="0" xfId="0" applyFont="1" applyAlignment="1">
      <alignment horizontal="center" vertical="center"/>
    </xf>
    <xf numFmtId="0" fontId="117" fillId="2" borderId="1" xfId="0" applyFont="1" applyFill="1" applyBorder="1" applyAlignment="1">
      <alignment horizontal="left" vertical="center"/>
    </xf>
    <xf numFmtId="0" fontId="3" fillId="2" borderId="47" xfId="0" applyFont="1" applyFill="1" applyBorder="1" applyAlignment="1">
      <alignment horizontal="right" vertical="center"/>
    </xf>
    <xf numFmtId="0" fontId="121" fillId="2" borderId="1" xfId="0" applyFont="1" applyFill="1" applyBorder="1"/>
    <xf numFmtId="0" fontId="122" fillId="0" borderId="0" xfId="0" applyFont="1"/>
    <xf numFmtId="0" fontId="124" fillId="0" borderId="0" xfId="0" applyFont="1" applyAlignment="1">
      <alignment horizontal="center" vertical="center"/>
    </xf>
    <xf numFmtId="0" fontId="125" fillId="0" borderId="0" xfId="0" applyFont="1" applyAlignment="1">
      <alignment horizontal="center" vertical="center"/>
    </xf>
    <xf numFmtId="0" fontId="0" fillId="0" borderId="0" xfId="0" applyFont="1" applyAlignment="1">
      <alignment horizontal="center"/>
    </xf>
    <xf numFmtId="0" fontId="24" fillId="0" borderId="34" xfId="0" applyFont="1" applyBorder="1" applyAlignment="1">
      <alignment horizontal="center" vertical="center" wrapText="1"/>
    </xf>
    <xf numFmtId="0" fontId="0" fillId="0" borderId="0" xfId="0" applyFont="1" applyAlignment="1"/>
    <xf numFmtId="0" fontId="20" fillId="6" borderId="31" xfId="0" applyFont="1" applyFill="1" applyBorder="1" applyAlignment="1">
      <alignment horizontal="center" vertical="center" wrapText="1"/>
    </xf>
    <xf numFmtId="0" fontId="7" fillId="0" borderId="33" xfId="0" applyFont="1" applyBorder="1"/>
    <xf numFmtId="0" fontId="24" fillId="2" borderId="22" xfId="0" applyFont="1" applyFill="1" applyBorder="1" applyAlignment="1">
      <alignment horizontal="center" vertical="center"/>
    </xf>
    <xf numFmtId="0" fontId="7" fillId="0" borderId="29" xfId="0" applyFont="1" applyBorder="1"/>
    <xf numFmtId="0" fontId="20" fillId="6" borderId="30" xfId="0" applyFont="1" applyFill="1" applyBorder="1" applyAlignment="1">
      <alignment horizontal="center" vertical="center" wrapText="1"/>
    </xf>
    <xf numFmtId="0" fontId="7" fillId="0" borderId="32" xfId="0" applyFont="1" applyBorder="1"/>
    <xf numFmtId="0" fontId="19" fillId="2" borderId="22" xfId="0" applyFont="1" applyFill="1" applyBorder="1" applyAlignment="1">
      <alignment horizontal="center" vertical="center"/>
    </xf>
    <xf numFmtId="2" fontId="20" fillId="6" borderId="30" xfId="0" applyNumberFormat="1" applyFont="1" applyFill="1" applyBorder="1" applyAlignment="1">
      <alignment horizontal="center" vertical="center" wrapText="1"/>
    </xf>
    <xf numFmtId="0" fontId="20" fillId="6" borderId="22" xfId="0" applyFont="1" applyFill="1" applyBorder="1" applyAlignment="1">
      <alignment horizontal="center" vertical="center" wrapText="1"/>
    </xf>
    <xf numFmtId="0" fontId="7" fillId="0" borderId="23" xfId="0" applyFont="1" applyBorder="1"/>
    <xf numFmtId="0" fontId="7" fillId="0" borderId="24" xfId="0" applyFont="1" applyBorder="1"/>
    <xf numFmtId="2" fontId="20" fillId="6" borderId="31" xfId="0" applyNumberFormat="1" applyFont="1" applyFill="1" applyBorder="1" applyAlignment="1">
      <alignment horizontal="center" vertical="center" wrapText="1"/>
    </xf>
    <xf numFmtId="0" fontId="19" fillId="0" borderId="22" xfId="0" applyFont="1" applyBorder="1" applyAlignment="1">
      <alignment horizontal="center" vertical="center" wrapText="1"/>
    </xf>
    <xf numFmtId="0" fontId="24" fillId="3" borderId="22" xfId="0" applyFont="1" applyFill="1" applyBorder="1" applyAlignment="1">
      <alignment horizontal="center" vertical="center" wrapText="1"/>
    </xf>
    <xf numFmtId="0" fontId="25" fillId="0" borderId="30" xfId="0" applyFont="1" applyBorder="1" applyAlignment="1">
      <alignment horizontal="center" vertical="center" wrapText="1"/>
    </xf>
    <xf numFmtId="0" fontId="7" fillId="0" borderId="44" xfId="0" applyFont="1" applyBorder="1"/>
    <xf numFmtId="49" fontId="25" fillId="0" borderId="30" xfId="0" applyNumberFormat="1" applyFont="1" applyBorder="1" applyAlignment="1">
      <alignment horizontal="center" vertical="center"/>
    </xf>
    <xf numFmtId="0" fontId="47" fillId="0" borderId="6" xfId="0" applyFont="1" applyBorder="1" applyAlignment="1">
      <alignment horizontal="center" vertical="center" wrapText="1"/>
    </xf>
    <xf numFmtId="0" fontId="7" fillId="0" borderId="4" xfId="0" applyFont="1" applyBorder="1"/>
    <xf numFmtId="0" fontId="25" fillId="0" borderId="30" xfId="0" applyFont="1" applyBorder="1" applyAlignment="1">
      <alignment horizontal="center" vertical="center"/>
    </xf>
    <xf numFmtId="0" fontId="5" fillId="0" borderId="30" xfId="0" applyFont="1" applyBorder="1" applyAlignment="1">
      <alignment horizontal="center" vertical="center"/>
    </xf>
    <xf numFmtId="0" fontId="36" fillId="0" borderId="0" xfId="0" applyFont="1" applyAlignment="1">
      <alignment horizontal="center" wrapText="1"/>
    </xf>
    <xf numFmtId="0" fontId="47" fillId="0" borderId="53" xfId="0" applyFont="1" applyBorder="1" applyAlignment="1">
      <alignment horizontal="center" vertical="center" wrapText="1"/>
    </xf>
    <xf numFmtId="0" fontId="7" fillId="0" borderId="54" xfId="0" applyFont="1" applyBorder="1"/>
    <xf numFmtId="0" fontId="16" fillId="0" borderId="53" xfId="0" applyFont="1" applyBorder="1" applyAlignment="1">
      <alignment horizontal="center" vertical="center" wrapText="1"/>
    </xf>
    <xf numFmtId="0" fontId="7" fillId="0" borderId="11" xfId="0" applyFont="1" applyBorder="1"/>
    <xf numFmtId="0" fontId="71" fillId="2" borderId="22" xfId="0" applyFont="1" applyFill="1" applyBorder="1" applyAlignment="1">
      <alignment horizontal="left" vertical="center" wrapText="1"/>
    </xf>
    <xf numFmtId="0" fontId="20" fillId="0" borderId="22" xfId="0" applyFont="1" applyBorder="1" applyAlignment="1">
      <alignment horizontal="left" vertical="center" wrapText="1"/>
    </xf>
    <xf numFmtId="0" fontId="20" fillId="0" borderId="39" xfId="0" applyFont="1" applyBorder="1" applyAlignment="1">
      <alignment horizontal="left" vertical="center" wrapText="1"/>
    </xf>
    <xf numFmtId="0" fontId="20" fillId="0" borderId="61" xfId="0" applyFont="1" applyBorder="1" applyAlignment="1">
      <alignment horizontal="left" vertical="center" wrapText="1"/>
    </xf>
    <xf numFmtId="0" fontId="20" fillId="0" borderId="22"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61" xfId="0" applyFont="1" applyBorder="1" applyAlignment="1">
      <alignment horizontal="center" vertical="center" wrapText="1"/>
    </xf>
    <xf numFmtId="0" fontId="20" fillId="6" borderId="45" xfId="0" applyFont="1" applyFill="1" applyBorder="1" applyAlignment="1">
      <alignment horizontal="center" vertical="center" wrapText="1"/>
    </xf>
    <xf numFmtId="0" fontId="20" fillId="6" borderId="55" xfId="0" applyFont="1" applyFill="1" applyBorder="1" applyAlignment="1">
      <alignment horizontal="center" vertical="center" wrapText="1"/>
    </xf>
    <xf numFmtId="0" fontId="20" fillId="6" borderId="65" xfId="0" applyFont="1" applyFill="1" applyBorder="1" applyAlignment="1">
      <alignment horizontal="center" vertical="center" wrapText="1"/>
    </xf>
    <xf numFmtId="0" fontId="20" fillId="6" borderId="62" xfId="0" applyFont="1" applyFill="1" applyBorder="1" applyAlignment="1">
      <alignment horizontal="center" vertical="center" wrapText="1"/>
    </xf>
    <xf numFmtId="0" fontId="20" fillId="6" borderId="40" xfId="0" applyFont="1" applyFill="1" applyBorder="1" applyAlignment="1">
      <alignment horizontal="center" vertical="center" wrapText="1"/>
    </xf>
    <xf numFmtId="0" fontId="20" fillId="6" borderId="52" xfId="0" applyFont="1" applyFill="1" applyBorder="1" applyAlignment="1">
      <alignment horizontal="center" vertical="center" wrapText="1"/>
    </xf>
    <xf numFmtId="0" fontId="20" fillId="6" borderId="63" xfId="0" applyFont="1" applyFill="1" applyBorder="1" applyAlignment="1">
      <alignment horizontal="center" vertical="center" wrapText="1"/>
    </xf>
    <xf numFmtId="0" fontId="20" fillId="6" borderId="39" xfId="0" applyFont="1" applyFill="1" applyBorder="1" applyAlignment="1">
      <alignment horizontal="center" vertical="center" wrapText="1"/>
    </xf>
    <xf numFmtId="0" fontId="20" fillId="6" borderId="61" xfId="0" applyFont="1" applyFill="1" applyBorder="1" applyAlignment="1">
      <alignment horizontal="center" vertical="center" wrapText="1"/>
    </xf>
    <xf numFmtId="0" fontId="43" fillId="0" borderId="22" xfId="0" applyFont="1" applyBorder="1" applyAlignment="1">
      <alignment horizontal="left"/>
    </xf>
    <xf numFmtId="0" fontId="43" fillId="0" borderId="39" xfId="0" applyFont="1" applyBorder="1" applyAlignment="1">
      <alignment horizontal="left"/>
    </xf>
    <xf numFmtId="0" fontId="43" fillId="0" borderId="61" xfId="0" applyFont="1" applyBorder="1" applyAlignment="1">
      <alignment horizontal="left"/>
    </xf>
    <xf numFmtId="0" fontId="82" fillId="0" borderId="22" xfId="0" applyFont="1" applyBorder="1" applyAlignment="1">
      <alignment horizontal="center" vertical="center" wrapText="1"/>
    </xf>
    <xf numFmtId="0" fontId="82" fillId="0" borderId="39" xfId="0" applyFont="1" applyBorder="1" applyAlignment="1">
      <alignment horizontal="center" vertical="center" wrapText="1"/>
    </xf>
    <xf numFmtId="0" fontId="82" fillId="0" borderId="61" xfId="0" applyFont="1" applyBorder="1" applyAlignment="1">
      <alignment horizontal="center" vertical="center" wrapText="1"/>
    </xf>
    <xf numFmtId="0" fontId="82" fillId="0" borderId="22" xfId="0" applyFont="1" applyBorder="1" applyAlignment="1">
      <alignment horizontal="center" wrapText="1"/>
    </xf>
    <xf numFmtId="0" fontId="82" fillId="0" borderId="39" xfId="0" applyFont="1" applyBorder="1" applyAlignment="1">
      <alignment horizontal="center" wrapText="1"/>
    </xf>
    <xf numFmtId="0" fontId="82" fillId="0" borderId="61" xfId="0" applyFont="1" applyBorder="1" applyAlignment="1">
      <alignment horizontal="center" wrapText="1"/>
    </xf>
    <xf numFmtId="0" fontId="21" fillId="0" borderId="39" xfId="0" applyFont="1" applyBorder="1" applyAlignment="1">
      <alignment horizontal="center" vertical="center" wrapText="1"/>
    </xf>
    <xf numFmtId="0" fontId="21" fillId="0" borderId="61" xfId="0" applyFont="1" applyBorder="1" applyAlignment="1">
      <alignment horizontal="center" vertical="center" wrapText="1"/>
    </xf>
    <xf numFmtId="0" fontId="43" fillId="0" borderId="65" xfId="0" applyFont="1" applyBorder="1" applyAlignment="1">
      <alignment horizontal="left"/>
    </xf>
    <xf numFmtId="0" fontId="25" fillId="0" borderId="64" xfId="0" applyFont="1" applyBorder="1" applyAlignment="1">
      <alignment horizontal="left" vertical="center" wrapText="1"/>
    </xf>
    <xf numFmtId="0" fontId="25" fillId="0" borderId="47" xfId="0" applyFont="1" applyBorder="1" applyAlignment="1">
      <alignment horizontal="left" vertical="center" wrapText="1"/>
    </xf>
    <xf numFmtId="0" fontId="20" fillId="3" borderId="22" xfId="0" applyFont="1" applyFill="1" applyBorder="1" applyAlignment="1">
      <alignment vertical="center" wrapText="1"/>
    </xf>
    <xf numFmtId="0" fontId="20" fillId="3" borderId="39" xfId="0" applyFont="1" applyFill="1" applyBorder="1" applyAlignment="1">
      <alignment vertical="center" wrapText="1"/>
    </xf>
    <xf numFmtId="0" fontId="20" fillId="3" borderId="61" xfId="0" applyFont="1" applyFill="1" applyBorder="1" applyAlignment="1">
      <alignment vertical="center" wrapText="1"/>
    </xf>
    <xf numFmtId="0" fontId="21" fillId="0" borderId="52" xfId="0" applyFont="1" applyBorder="1" applyAlignment="1">
      <alignment horizontal="center" vertical="center"/>
    </xf>
    <xf numFmtId="0" fontId="25" fillId="0" borderId="64" xfId="0" applyFont="1" applyBorder="1" applyAlignment="1">
      <alignment horizontal="left" vertical="top" wrapText="1"/>
    </xf>
    <xf numFmtId="0" fontId="25" fillId="0" borderId="47" xfId="0" applyFont="1" applyBorder="1" applyAlignment="1">
      <alignment horizontal="left" vertical="top" wrapText="1"/>
    </xf>
    <xf numFmtId="0" fontId="5" fillId="0" borderId="40" xfId="0" applyFont="1" applyBorder="1" applyAlignment="1">
      <alignment horizontal="center"/>
    </xf>
    <xf numFmtId="0" fontId="5" fillId="0" borderId="52" xfId="0" applyFont="1" applyBorder="1" applyAlignment="1">
      <alignment horizontal="center"/>
    </xf>
    <xf numFmtId="0" fontId="83" fillId="0" borderId="65" xfId="0" applyFont="1" applyBorder="1" applyAlignment="1">
      <alignment horizontal="center" wrapText="1"/>
    </xf>
    <xf numFmtId="0" fontId="83" fillId="0" borderId="47" xfId="0" applyFont="1" applyBorder="1" applyAlignment="1">
      <alignment horizontal="center" wrapText="1"/>
    </xf>
    <xf numFmtId="0" fontId="82" fillId="0" borderId="40" xfId="0" applyFont="1" applyBorder="1" applyAlignment="1">
      <alignment horizontal="center" wrapText="1"/>
    </xf>
    <xf numFmtId="0" fontId="82" fillId="0" borderId="52" xfId="0" applyFont="1" applyBorder="1" applyAlignment="1">
      <alignment horizontal="center" wrapText="1"/>
    </xf>
    <xf numFmtId="0" fontId="82" fillId="0" borderId="55" xfId="0" applyFont="1" applyBorder="1" applyAlignment="1">
      <alignment horizontal="left" wrapText="1"/>
    </xf>
    <xf numFmtId="0" fontId="82" fillId="0" borderId="65" xfId="0" applyFont="1" applyBorder="1" applyAlignment="1">
      <alignment horizontal="left" wrapText="1"/>
    </xf>
    <xf numFmtId="0" fontId="20" fillId="0" borderId="64" xfId="0" applyFont="1" applyBorder="1" applyAlignment="1">
      <alignment horizontal="center"/>
    </xf>
    <xf numFmtId="0" fontId="20" fillId="0" borderId="47" xfId="0" applyFont="1" applyBorder="1" applyAlignment="1">
      <alignment horizontal="center"/>
    </xf>
    <xf numFmtId="0" fontId="21" fillId="0" borderId="64" xfId="0" applyFont="1" applyBorder="1" applyAlignment="1">
      <alignment vertical="center"/>
    </xf>
    <xf numFmtId="0" fontId="21" fillId="0" borderId="47" xfId="0" applyFont="1" applyBorder="1" applyAlignment="1">
      <alignment vertical="center"/>
    </xf>
    <xf numFmtId="0" fontId="25" fillId="0" borderId="64" xfId="0" applyFont="1" applyBorder="1" applyAlignment="1">
      <alignment vertical="center" wrapText="1"/>
    </xf>
    <xf numFmtId="0" fontId="25" fillId="0" borderId="47" xfId="0" applyFont="1" applyBorder="1" applyAlignment="1">
      <alignment vertical="center" wrapText="1"/>
    </xf>
    <xf numFmtId="0" fontId="5" fillId="0" borderId="64" xfId="0" applyFont="1" applyBorder="1" applyAlignment="1">
      <alignment horizontal="center"/>
    </xf>
    <xf numFmtId="0" fontId="5" fillId="0" borderId="47" xfId="0" applyFont="1" applyBorder="1" applyAlignment="1">
      <alignment horizontal="center"/>
    </xf>
    <xf numFmtId="0" fontId="82" fillId="0" borderId="65" xfId="0" applyFont="1" applyBorder="1" applyAlignment="1">
      <alignment horizontal="center" wrapText="1"/>
    </xf>
    <xf numFmtId="0" fontId="82" fillId="0" borderId="47" xfId="0" applyFont="1" applyBorder="1" applyAlignment="1">
      <alignment horizontal="center" wrapText="1"/>
    </xf>
    <xf numFmtId="0" fontId="20" fillId="3" borderId="22" xfId="0" applyFont="1" applyFill="1" applyBorder="1" applyAlignment="1">
      <alignment horizontal="left" vertical="center" wrapText="1"/>
    </xf>
    <xf numFmtId="0" fontId="20" fillId="3" borderId="39" xfId="0" applyFont="1" applyFill="1" applyBorder="1" applyAlignment="1">
      <alignment horizontal="left" vertical="center" wrapText="1"/>
    </xf>
    <xf numFmtId="0" fontId="20" fillId="3" borderId="61" xfId="0" applyFont="1" applyFill="1" applyBorder="1" applyAlignment="1">
      <alignment horizontal="left" vertical="center" wrapText="1"/>
    </xf>
    <xf numFmtId="0" fontId="82" fillId="0" borderId="55" xfId="0" applyFont="1" applyBorder="1" applyAlignment="1">
      <alignment horizontal="left" vertical="center" wrapText="1"/>
    </xf>
    <xf numFmtId="0" fontId="82" fillId="0" borderId="65" xfId="0" applyFont="1" applyBorder="1" applyAlignment="1">
      <alignment horizontal="left" vertical="center" wrapText="1"/>
    </xf>
    <xf numFmtId="0" fontId="86" fillId="0" borderId="65" xfId="0" applyFont="1" applyBorder="1" applyAlignment="1">
      <alignment horizontal="left" vertical="center" wrapText="1"/>
    </xf>
    <xf numFmtId="0" fontId="82" fillId="0" borderId="64" xfId="0" applyFont="1" applyBorder="1" applyAlignment="1">
      <alignment horizontal="left" vertical="center" wrapText="1"/>
    </xf>
    <xf numFmtId="0" fontId="82" fillId="0" borderId="47" xfId="0" applyFont="1" applyBorder="1" applyAlignment="1">
      <alignment horizontal="left" vertical="center" wrapText="1"/>
    </xf>
    <xf numFmtId="0" fontId="20" fillId="0" borderId="22" xfId="0" applyFont="1" applyBorder="1" applyAlignment="1">
      <alignment vertical="center" wrapText="1"/>
    </xf>
    <xf numFmtId="0" fontId="20" fillId="0" borderId="39" xfId="0" applyFont="1" applyBorder="1" applyAlignment="1">
      <alignment vertical="center" wrapText="1"/>
    </xf>
    <xf numFmtId="0" fontId="20" fillId="0" borderId="61" xfId="0" applyFont="1" applyBorder="1" applyAlignment="1">
      <alignment vertical="center" wrapText="1"/>
    </xf>
    <xf numFmtId="0" fontId="5" fillId="0" borderId="39" xfId="0" applyFont="1" applyBorder="1" applyAlignment="1">
      <alignment horizontal="center"/>
    </xf>
    <xf numFmtId="0" fontId="21" fillId="0" borderId="52" xfId="0" applyFont="1" applyBorder="1" applyAlignment="1">
      <alignment horizontal="center"/>
    </xf>
    <xf numFmtId="0" fontId="25" fillId="0" borderId="0" xfId="0" applyFont="1" applyAlignment="1">
      <alignment horizontal="center" vertical="center" wrapText="1"/>
    </xf>
    <xf numFmtId="0" fontId="25" fillId="2" borderId="39" xfId="0" applyFont="1" applyFill="1" applyBorder="1" applyAlignment="1">
      <alignment horizontal="center"/>
    </xf>
    <xf numFmtId="0" fontId="25" fillId="2" borderId="52" xfId="0" applyFont="1" applyFill="1" applyBorder="1" applyAlignment="1">
      <alignment horizontal="center"/>
    </xf>
    <xf numFmtId="0" fontId="21" fillId="0" borderId="39" xfId="0" applyFont="1" applyBorder="1" applyAlignment="1">
      <alignment horizontal="center" vertical="center"/>
    </xf>
    <xf numFmtId="0" fontId="87" fillId="0" borderId="64" xfId="0" applyFont="1" applyBorder="1" applyAlignment="1">
      <alignment horizontal="left" wrapText="1"/>
    </xf>
    <xf numFmtId="0" fontId="87" fillId="0" borderId="47" xfId="0" applyFont="1" applyBorder="1" applyAlignment="1">
      <alignment horizontal="left" wrapText="1"/>
    </xf>
    <xf numFmtId="4" fontId="5" fillId="0" borderId="30" xfId="0" applyNumberFormat="1" applyFont="1" applyBorder="1" applyAlignment="1">
      <alignment horizontal="left" vertical="center" wrapText="1"/>
    </xf>
    <xf numFmtId="4" fontId="5" fillId="0" borderId="59" xfId="0" applyNumberFormat="1" applyFont="1" applyBorder="1" applyAlignment="1">
      <alignment horizontal="left" vertical="center" wrapText="1"/>
    </xf>
    <xf numFmtId="4" fontId="5" fillId="0" borderId="45" xfId="0" applyNumberFormat="1" applyFont="1" applyBorder="1" applyAlignment="1">
      <alignment horizontal="left" vertical="center" wrapText="1"/>
    </xf>
    <xf numFmtId="4" fontId="38" fillId="0" borderId="30" xfId="0" applyNumberFormat="1" applyFont="1" applyBorder="1" applyAlignment="1">
      <alignment horizontal="left" vertical="center" wrapText="1"/>
    </xf>
    <xf numFmtId="4" fontId="38" fillId="0" borderId="59" xfId="0" applyNumberFormat="1" applyFont="1" applyBorder="1" applyAlignment="1">
      <alignment horizontal="left" vertical="center" wrapText="1"/>
    </xf>
    <xf numFmtId="4" fontId="38" fillId="0" borderId="45" xfId="0" applyNumberFormat="1" applyFont="1" applyBorder="1" applyAlignment="1">
      <alignment horizontal="left" vertical="center" wrapText="1"/>
    </xf>
    <xf numFmtId="0" fontId="83" fillId="0" borderId="65" xfId="0" applyFont="1" applyBorder="1" applyAlignment="1">
      <alignment horizontal="left" wrapText="1"/>
    </xf>
    <xf numFmtId="0" fontId="83" fillId="0" borderId="0" xfId="0" applyFont="1" applyAlignment="1">
      <alignment horizontal="left"/>
    </xf>
    <xf numFmtId="0" fontId="21" fillId="0" borderId="40"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47" xfId="0" applyFont="1" applyBorder="1" applyAlignment="1">
      <alignment horizontal="center" vertical="center" wrapText="1"/>
    </xf>
    <xf numFmtId="0" fontId="25" fillId="0" borderId="64" xfId="0" applyFont="1" applyBorder="1" applyAlignment="1">
      <alignment vertical="top" wrapText="1"/>
    </xf>
    <xf numFmtId="0" fontId="25" fillId="0" borderId="47" xfId="0" applyFont="1" applyBorder="1" applyAlignment="1">
      <alignment vertical="top" wrapText="1"/>
    </xf>
    <xf numFmtId="0" fontId="25" fillId="0" borderId="64" xfId="0" applyFont="1" applyBorder="1" applyAlignment="1">
      <alignment horizontal="left" vertical="center"/>
    </xf>
    <xf numFmtId="0" fontId="25" fillId="0" borderId="47" xfId="0" applyFont="1" applyBorder="1" applyAlignment="1">
      <alignment horizontal="left" vertical="center"/>
    </xf>
    <xf numFmtId="0" fontId="85" fillId="0" borderId="39" xfId="0" applyFont="1" applyBorder="1" applyAlignment="1">
      <alignment horizontal="center"/>
    </xf>
    <xf numFmtId="0" fontId="20" fillId="0" borderId="22" xfId="0" applyFont="1" applyBorder="1" applyAlignment="1">
      <alignment horizontal="left" wrapText="1"/>
    </xf>
    <xf numFmtId="0" fontId="20" fillId="0" borderId="39" xfId="0" applyFont="1" applyBorder="1" applyAlignment="1">
      <alignment horizontal="left" wrapText="1"/>
    </xf>
    <xf numFmtId="0" fontId="20" fillId="0" borderId="61" xfId="0" applyFont="1" applyBorder="1" applyAlignment="1">
      <alignment horizontal="left" wrapText="1"/>
    </xf>
    <xf numFmtId="0" fontId="83" fillId="0" borderId="47" xfId="0" applyFont="1" applyBorder="1" applyAlignment="1">
      <alignment horizontal="left"/>
    </xf>
    <xf numFmtId="0" fontId="84" fillId="0" borderId="47" xfId="0" applyFont="1" applyBorder="1" applyAlignment="1">
      <alignment horizontal="center" vertical="center" wrapText="1"/>
    </xf>
    <xf numFmtId="0" fontId="84" fillId="0" borderId="52" xfId="0" applyFont="1" applyBorder="1" applyAlignment="1">
      <alignment horizontal="center" vertical="center" wrapText="1"/>
    </xf>
    <xf numFmtId="0" fontId="20" fillId="0" borderId="22" xfId="0" applyFont="1" applyBorder="1" applyAlignment="1">
      <alignment horizontal="center" wrapText="1"/>
    </xf>
    <xf numFmtId="0" fontId="20" fillId="0" borderId="39" xfId="0" applyFont="1" applyBorder="1" applyAlignment="1">
      <alignment horizontal="center" wrapText="1"/>
    </xf>
    <xf numFmtId="0" fontId="20" fillId="0" borderId="61" xfId="0" applyFont="1" applyBorder="1" applyAlignment="1">
      <alignment horizontal="center" wrapText="1"/>
    </xf>
    <xf numFmtId="0" fontId="20" fillId="2" borderId="22" xfId="0" applyFont="1" applyFill="1" applyBorder="1" applyAlignment="1">
      <alignment horizontal="center" vertical="center"/>
    </xf>
    <xf numFmtId="0" fontId="20" fillId="2" borderId="39" xfId="0" applyFont="1" applyFill="1" applyBorder="1" applyAlignment="1">
      <alignment horizontal="center" vertical="center"/>
    </xf>
    <xf numFmtId="0" fontId="20" fillId="3" borderId="55" xfId="0" applyFont="1" applyFill="1" applyBorder="1" applyAlignment="1">
      <alignment vertical="center" wrapText="1"/>
    </xf>
    <xf numFmtId="0" fontId="20" fillId="3" borderId="65" xfId="0" applyFont="1" applyFill="1" applyBorder="1" applyAlignment="1">
      <alignment vertical="center" wrapText="1"/>
    </xf>
    <xf numFmtId="0" fontId="20" fillId="3" borderId="62" xfId="0" applyFont="1" applyFill="1" applyBorder="1" applyAlignment="1">
      <alignment vertical="center" wrapText="1"/>
    </xf>
    <xf numFmtId="0" fontId="5" fillId="0" borderId="0" xfId="0" applyFont="1" applyAlignment="1">
      <alignment horizontal="center" vertical="center" wrapText="1"/>
    </xf>
    <xf numFmtId="0" fontId="4" fillId="17" borderId="22" xfId="0" applyFont="1" applyFill="1" applyBorder="1" applyAlignment="1">
      <alignment horizontal="center" vertical="center"/>
    </xf>
    <xf numFmtId="0" fontId="88" fillId="0" borderId="0" xfId="0" applyFont="1" applyAlignment="1">
      <alignment vertical="center"/>
    </xf>
    <xf numFmtId="0" fontId="4" fillId="17" borderId="55" xfId="0" applyFont="1" applyFill="1" applyBorder="1" applyAlignment="1">
      <alignment horizontal="center" vertical="center"/>
    </xf>
    <xf numFmtId="0" fontId="7" fillId="0" borderId="49" xfId="0" applyFont="1" applyBorder="1"/>
    <xf numFmtId="0" fontId="7" fillId="0" borderId="57" xfId="0" applyFont="1" applyBorder="1"/>
    <xf numFmtId="0" fontId="5" fillId="0" borderId="22" xfId="0" applyFont="1" applyBorder="1" applyAlignment="1">
      <alignment horizontal="left" vertical="center" wrapText="1"/>
    </xf>
    <xf numFmtId="0" fontId="2" fillId="0" borderId="22" xfId="0" applyFont="1" applyBorder="1" applyAlignment="1">
      <alignment horizontal="center" vertical="center"/>
    </xf>
    <xf numFmtId="0" fontId="2" fillId="0" borderId="22" xfId="0" applyFont="1" applyBorder="1" applyAlignment="1">
      <alignment horizontal="center" vertical="center" wrapText="1"/>
    </xf>
    <xf numFmtId="0" fontId="2" fillId="0" borderId="30" xfId="0" applyFont="1" applyBorder="1" applyAlignment="1">
      <alignment horizontal="center" vertical="center" wrapText="1"/>
    </xf>
    <xf numFmtId="0" fontId="32" fillId="0" borderId="22" xfId="0" applyFont="1" applyBorder="1" applyAlignment="1">
      <alignment horizontal="left"/>
    </xf>
    <xf numFmtId="0" fontId="32" fillId="3" borderId="22" xfId="0" applyFont="1" applyFill="1" applyBorder="1" applyAlignment="1">
      <alignment horizontal="left"/>
    </xf>
    <xf numFmtId="0" fontId="17" fillId="0" borderId="40" xfId="0" applyFont="1" applyBorder="1" applyAlignment="1">
      <alignment horizontal="center" vertical="center" wrapText="1"/>
    </xf>
    <xf numFmtId="0" fontId="7" fillId="0" borderId="43" xfId="0" applyFont="1" applyBorder="1"/>
    <xf numFmtId="0" fontId="7" fillId="0" borderId="41" xfId="0" applyFont="1" applyBorder="1"/>
    <xf numFmtId="2" fontId="5" fillId="0" borderId="30" xfId="0" applyNumberFormat="1" applyFont="1" applyBorder="1" applyAlignment="1">
      <alignment horizontal="center"/>
    </xf>
    <xf numFmtId="0" fontId="17" fillId="0" borderId="35" xfId="0" applyFont="1" applyBorder="1" applyAlignment="1">
      <alignment horizontal="center" vertical="center" wrapText="1"/>
    </xf>
    <xf numFmtId="0" fontId="7" fillId="0" borderId="38" xfId="0" applyFont="1" applyBorder="1"/>
    <xf numFmtId="0" fontId="7" fillId="0" borderId="40" xfId="0" applyFont="1" applyBorder="1"/>
    <xf numFmtId="0" fontId="32" fillId="4" borderId="22" xfId="0" applyFont="1" applyFill="1" applyBorder="1" applyAlignment="1">
      <alignment horizontal="left"/>
    </xf>
    <xf numFmtId="0" fontId="36" fillId="8" borderId="22" xfId="0" applyFont="1" applyFill="1" applyBorder="1" applyAlignment="1">
      <alignment horizontal="center" vertical="center" wrapText="1"/>
    </xf>
    <xf numFmtId="0" fontId="17" fillId="0" borderId="23" xfId="0" applyFont="1" applyBorder="1" applyAlignment="1">
      <alignment horizontal="center" vertical="center" wrapText="1"/>
    </xf>
    <xf numFmtId="0" fontId="17" fillId="4" borderId="39"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0" borderId="23" xfId="0" applyFont="1" applyBorder="1" applyAlignment="1">
      <alignment horizontal="center" vertical="center"/>
    </xf>
    <xf numFmtId="0" fontId="17" fillId="0" borderId="22" xfId="0" applyFont="1" applyBorder="1" applyAlignment="1">
      <alignment horizontal="center" vertical="top" wrapText="1"/>
    </xf>
    <xf numFmtId="0" fontId="17" fillId="4" borderId="39" xfId="0" applyFont="1" applyFill="1" applyBorder="1" applyAlignment="1">
      <alignment horizontal="center" vertical="center"/>
    </xf>
    <xf numFmtId="0" fontId="5" fillId="0" borderId="35" xfId="0" applyFont="1" applyBorder="1" applyAlignment="1">
      <alignment horizontal="center"/>
    </xf>
    <xf numFmtId="0" fontId="7" fillId="0" borderId="36" xfId="0" applyFont="1" applyBorder="1"/>
    <xf numFmtId="0" fontId="7" fillId="0" borderId="34" xfId="0" applyFont="1" applyBorder="1"/>
    <xf numFmtId="0" fontId="7" fillId="0" borderId="42" xfId="0" applyFont="1" applyBorder="1"/>
    <xf numFmtId="2" fontId="2" fillId="0" borderId="30" xfId="0" applyNumberFormat="1" applyFont="1" applyBorder="1" applyAlignment="1">
      <alignment horizontal="center" vertical="center" wrapText="1"/>
    </xf>
    <xf numFmtId="0" fontId="5" fillId="0" borderId="22" xfId="0" applyFont="1" applyBorder="1" applyAlignment="1">
      <alignment horizontal="center" wrapText="1"/>
    </xf>
    <xf numFmtId="0" fontId="17" fillId="0" borderId="22" xfId="0" applyFont="1" applyBorder="1" applyAlignment="1">
      <alignment horizontal="center" vertical="center" wrapText="1"/>
    </xf>
    <xf numFmtId="0" fontId="17" fillId="4" borderId="22" xfId="0" applyFont="1" applyFill="1" applyBorder="1" applyAlignment="1">
      <alignment horizontal="center" vertical="center" wrapText="1"/>
    </xf>
    <xf numFmtId="0" fontId="32" fillId="0" borderId="22" xfId="0" applyFont="1" applyBorder="1" applyAlignment="1">
      <alignment horizontal="left" vertical="center"/>
    </xf>
    <xf numFmtId="0" fontId="2" fillId="0" borderId="35" xfId="0" applyFont="1" applyBorder="1" applyAlignment="1">
      <alignment horizontal="center" vertical="center" wrapText="1"/>
    </xf>
    <xf numFmtId="0" fontId="2" fillId="3" borderId="30"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4" borderId="22" xfId="0" applyFont="1" applyFill="1" applyBorder="1" applyAlignment="1">
      <alignment horizontal="left" vertical="center"/>
    </xf>
    <xf numFmtId="0" fontId="2" fillId="0" borderId="22" xfId="0" applyFont="1" applyBorder="1" applyAlignment="1">
      <alignment horizontal="left" vertical="center"/>
    </xf>
    <xf numFmtId="0" fontId="97" fillId="0" borderId="35" xfId="0" applyFont="1" applyBorder="1" applyAlignment="1">
      <alignment horizontal="center" vertical="center" wrapText="1"/>
    </xf>
    <xf numFmtId="0" fontId="2" fillId="3" borderId="22" xfId="0" applyFont="1" applyFill="1" applyBorder="1" applyAlignment="1">
      <alignment horizontal="left" vertical="center"/>
    </xf>
    <xf numFmtId="0" fontId="36" fillId="8" borderId="13" xfId="0" applyFont="1" applyFill="1" applyBorder="1" applyAlignment="1">
      <alignment horizontal="center" vertical="center" wrapText="1"/>
    </xf>
    <xf numFmtId="0" fontId="7" fillId="0" borderId="10" xfId="0" applyFont="1" applyBorder="1"/>
    <xf numFmtId="0" fontId="7" fillId="0" borderId="14" xfId="0" applyFont="1" applyBorder="1"/>
    <xf numFmtId="0" fontId="32" fillId="0" borderId="22" xfId="0" applyFont="1" applyBorder="1" applyAlignment="1">
      <alignment horizontal="center"/>
    </xf>
    <xf numFmtId="0" fontId="32" fillId="0" borderId="22" xfId="0" applyFont="1" applyBorder="1" applyAlignment="1">
      <alignment horizontal="center" vertical="center"/>
    </xf>
    <xf numFmtId="0" fontId="44" fillId="3" borderId="22" xfId="0" applyFont="1" applyFill="1" applyBorder="1" applyAlignment="1">
      <alignment horizontal="center" vertical="top" wrapText="1"/>
    </xf>
    <xf numFmtId="0" fontId="17" fillId="8" borderId="22" xfId="0" applyFont="1" applyFill="1" applyBorder="1" applyAlignment="1">
      <alignment horizontal="center" vertical="center" wrapText="1"/>
    </xf>
    <xf numFmtId="0" fontId="36" fillId="0" borderId="22" xfId="0" applyFont="1" applyBorder="1" applyAlignment="1">
      <alignment horizontal="center" wrapText="1"/>
    </xf>
    <xf numFmtId="0" fontId="17" fillId="0" borderId="22" xfId="0" applyFont="1" applyBorder="1" applyAlignment="1">
      <alignment horizontal="left" vertical="top"/>
    </xf>
    <xf numFmtId="0" fontId="4" fillId="0" borderId="0" xfId="0" applyFont="1" applyAlignment="1">
      <alignment horizontal="center" vertical="top"/>
    </xf>
    <xf numFmtId="2" fontId="27" fillId="0" borderId="30" xfId="0" applyNumberFormat="1" applyFont="1" applyBorder="1" applyAlignment="1">
      <alignment horizontal="center" vertical="center" wrapText="1"/>
    </xf>
    <xf numFmtId="0" fontId="18" fillId="0" borderId="30" xfId="0" applyFont="1" applyBorder="1" applyAlignment="1">
      <alignment horizontal="center" vertical="center" wrapText="1"/>
    </xf>
    <xf numFmtId="0" fontId="48" fillId="8" borderId="22" xfId="0" applyFont="1" applyFill="1" applyBorder="1" applyAlignment="1">
      <alignment horizontal="center" vertical="center" wrapText="1"/>
    </xf>
    <xf numFmtId="0" fontId="17" fillId="0" borderId="22" xfId="0" applyFont="1" applyBorder="1" applyAlignment="1">
      <alignment horizontal="left" vertical="center" wrapText="1"/>
    </xf>
    <xf numFmtId="0" fontId="17" fillId="0" borderId="22" xfId="0" applyFont="1" applyBorder="1" applyAlignment="1">
      <alignment horizontal="center"/>
    </xf>
    <xf numFmtId="0" fontId="5" fillId="0" borderId="22" xfId="0" applyFont="1" applyBorder="1" applyAlignment="1">
      <alignment horizontal="center"/>
    </xf>
    <xf numFmtId="0" fontId="96" fillId="0" borderId="30" xfId="0" applyFont="1" applyBorder="1" applyAlignment="1">
      <alignment horizontal="center" vertical="center" wrapText="1"/>
    </xf>
    <xf numFmtId="167" fontId="96" fillId="0" borderId="35" xfId="0" applyNumberFormat="1" applyFont="1" applyBorder="1" applyAlignment="1">
      <alignment horizontal="center" vertical="center" wrapText="1"/>
    </xf>
    <xf numFmtId="1" fontId="96" fillId="0" borderId="30" xfId="0" applyNumberFormat="1" applyFont="1" applyBorder="1" applyAlignment="1">
      <alignment horizontal="center" vertical="center" wrapText="1"/>
    </xf>
    <xf numFmtId="0" fontId="2" fillId="0" borderId="22" xfId="0" applyFont="1" applyBorder="1" applyAlignment="1">
      <alignment horizontal="center"/>
    </xf>
    <xf numFmtId="0" fontId="2" fillId="0" borderId="22" xfId="0" applyFont="1" applyBorder="1" applyAlignment="1">
      <alignment horizontal="left" vertical="center" wrapText="1"/>
    </xf>
    <xf numFmtId="0" fontId="17" fillId="0" borderId="22" xfId="0" applyFont="1" applyBorder="1" applyAlignment="1">
      <alignment horizontal="left" vertical="top" wrapText="1"/>
    </xf>
    <xf numFmtId="0" fontId="2" fillId="0" borderId="22" xfId="0" applyFont="1" applyBorder="1" applyAlignment="1">
      <alignment horizontal="center" wrapText="1"/>
    </xf>
    <xf numFmtId="0" fontId="17" fillId="4" borderId="22" xfId="0" applyFont="1" applyFill="1" applyBorder="1" applyAlignment="1">
      <alignment horizontal="center" wrapText="1"/>
    </xf>
    <xf numFmtId="0" fontId="17" fillId="3" borderId="22" xfId="0" applyFont="1" applyFill="1" applyBorder="1" applyAlignment="1">
      <alignment horizontal="center" wrapText="1"/>
    </xf>
    <xf numFmtId="0" fontId="2" fillId="0" borderId="40" xfId="0" applyFont="1" applyBorder="1" applyAlignment="1">
      <alignment horizontal="center" vertical="center" wrapText="1"/>
    </xf>
    <xf numFmtId="0" fontId="2" fillId="0" borderId="35" xfId="0" applyFont="1" applyBorder="1" applyAlignment="1">
      <alignment horizontal="center" vertical="center"/>
    </xf>
    <xf numFmtId="2" fontId="17" fillId="0" borderId="30" xfId="0" applyNumberFormat="1" applyFont="1" applyBorder="1" applyAlignment="1">
      <alignment horizontal="center" vertical="center" wrapText="1"/>
    </xf>
    <xf numFmtId="2" fontId="98" fillId="11" borderId="22" xfId="0" applyNumberFormat="1" applyFont="1" applyFill="1" applyBorder="1" applyAlignment="1">
      <alignment horizontal="center"/>
    </xf>
    <xf numFmtId="2" fontId="76" fillId="11" borderId="22" xfId="0" applyNumberFormat="1" applyFont="1" applyFill="1" applyBorder="1" applyAlignment="1">
      <alignment horizontal="left"/>
    </xf>
    <xf numFmtId="2" fontId="75" fillId="0" borderId="30" xfId="0" applyNumberFormat="1" applyFont="1" applyBorder="1" applyAlignment="1">
      <alignment horizontal="center"/>
    </xf>
    <xf numFmtId="0" fontId="76" fillId="11" borderId="55" xfId="0" applyFont="1" applyFill="1" applyBorder="1" applyAlignment="1">
      <alignment horizontal="left"/>
    </xf>
    <xf numFmtId="0" fontId="7" fillId="0" borderId="50" xfId="0" applyFont="1" applyBorder="1"/>
    <xf numFmtId="0" fontId="75" fillId="0" borderId="30" xfId="0" applyFont="1" applyBorder="1" applyAlignment="1">
      <alignment horizontal="center"/>
    </xf>
    <xf numFmtId="0" fontId="37" fillId="0" borderId="0" xfId="0" applyFont="1" applyAlignment="1">
      <alignment horizontal="center" wrapText="1"/>
    </xf>
    <xf numFmtId="0" fontId="6" fillId="0" borderId="0" xfId="0" applyFont="1" applyAlignment="1">
      <alignment horizontal="left" vertical="center" shrinkToFit="1"/>
    </xf>
    <xf numFmtId="0" fontId="98" fillId="11" borderId="22" xfId="0" applyFont="1" applyFill="1" applyBorder="1" applyAlignment="1">
      <alignment horizontal="center"/>
    </xf>
    <xf numFmtId="2" fontId="40" fillId="0" borderId="22" xfId="0" applyNumberFormat="1" applyFont="1" applyBorder="1" applyAlignment="1">
      <alignment horizontal="left"/>
    </xf>
    <xf numFmtId="2" fontId="75" fillId="0" borderId="35" xfId="0" applyNumberFormat="1" applyFont="1" applyBorder="1" applyAlignment="1">
      <alignment horizontal="center" vertical="center"/>
    </xf>
    <xf numFmtId="2" fontId="29" fillId="11" borderId="22" xfId="0" applyNumberFormat="1" applyFont="1" applyFill="1" applyBorder="1" applyAlignment="1">
      <alignment vertical="center"/>
    </xf>
    <xf numFmtId="2" fontId="76" fillId="11" borderId="22" xfId="0" applyNumberFormat="1" applyFont="1" applyFill="1" applyBorder="1" applyAlignment="1">
      <alignment vertical="center"/>
    </xf>
    <xf numFmtId="0" fontId="29" fillId="0" borderId="22" xfId="0" applyFont="1" applyBorder="1" applyAlignment="1">
      <alignment vertical="center"/>
    </xf>
    <xf numFmtId="0" fontId="29" fillId="0" borderId="22" xfId="0" applyFont="1" applyBorder="1" applyAlignment="1">
      <alignment vertical="center" wrapText="1"/>
    </xf>
    <xf numFmtId="0" fontId="29" fillId="11" borderId="22" xfId="0" applyFont="1" applyFill="1" applyBorder="1" applyAlignment="1">
      <alignment horizontal="center"/>
    </xf>
    <xf numFmtId="0" fontId="76" fillId="11" borderId="22" xfId="0" applyFont="1" applyFill="1" applyBorder="1" applyAlignment="1">
      <alignment horizontal="center"/>
    </xf>
    <xf numFmtId="2" fontId="76" fillId="11" borderId="22" xfId="0" applyNumberFormat="1" applyFont="1" applyFill="1" applyBorder="1" applyAlignment="1">
      <alignment horizontal="center" wrapText="1"/>
    </xf>
    <xf numFmtId="2" fontId="75" fillId="11" borderId="22" xfId="0" applyNumberFormat="1" applyFont="1" applyFill="1" applyBorder="1" applyAlignment="1">
      <alignment horizontal="left"/>
    </xf>
    <xf numFmtId="0" fontId="37" fillId="0" borderId="22" xfId="0" applyFont="1" applyBorder="1" applyAlignment="1">
      <alignment horizontal="left" vertical="center" wrapText="1"/>
    </xf>
    <xf numFmtId="0" fontId="37" fillId="0" borderId="22" xfId="0" applyFont="1" applyBorder="1" applyAlignment="1">
      <alignment horizontal="left" vertical="center"/>
    </xf>
    <xf numFmtId="0" fontId="37" fillId="0" borderId="22" xfId="0" applyFont="1" applyBorder="1" applyAlignment="1">
      <alignment horizontal="left"/>
    </xf>
    <xf numFmtId="0" fontId="5" fillId="14" borderId="30" xfId="0" applyFont="1" applyFill="1" applyBorder="1" applyAlignment="1">
      <alignment horizontal="center" wrapText="1"/>
    </xf>
    <xf numFmtId="0" fontId="5" fillId="14" borderId="30" xfId="0" applyFont="1" applyFill="1" applyBorder="1" applyAlignment="1">
      <alignment horizontal="center"/>
    </xf>
    <xf numFmtId="0" fontId="39" fillId="14" borderId="30" xfId="0" applyFont="1" applyFill="1" applyBorder="1" applyAlignment="1">
      <alignment horizontal="center" vertical="center" wrapText="1"/>
    </xf>
    <xf numFmtId="0" fontId="7" fillId="0" borderId="46" xfId="0" applyFont="1" applyBorder="1"/>
    <xf numFmtId="0" fontId="5" fillId="14" borderId="22" xfId="0" applyFont="1" applyFill="1" applyBorder="1" applyAlignment="1">
      <alignment horizontal="center" wrapText="1"/>
    </xf>
    <xf numFmtId="0" fontId="39" fillId="14" borderId="30" xfId="0" applyFont="1" applyFill="1" applyBorder="1" applyAlignment="1">
      <alignment horizontal="center" vertical="center"/>
    </xf>
    <xf numFmtId="2" fontId="16" fillId="0" borderId="40" xfId="0" applyNumberFormat="1" applyFont="1" applyBorder="1" applyAlignment="1">
      <alignment horizontal="left" vertical="top" wrapText="1"/>
    </xf>
    <xf numFmtId="2" fontId="16" fillId="0" borderId="35" xfId="0" applyNumberFormat="1" applyFont="1" applyBorder="1" applyAlignment="1">
      <alignment horizontal="left" vertical="top" wrapText="1"/>
    </xf>
    <xf numFmtId="2" fontId="16" fillId="0" borderId="22" xfId="0" applyNumberFormat="1" applyFont="1" applyBorder="1" applyAlignment="1">
      <alignment horizontal="left" vertical="top" wrapText="1"/>
    </xf>
    <xf numFmtId="0" fontId="13" fillId="0" borderId="22" xfId="0" applyFont="1" applyBorder="1" applyAlignment="1">
      <alignment horizontal="left"/>
    </xf>
    <xf numFmtId="0" fontId="13" fillId="3" borderId="22" xfId="0" applyFont="1" applyFill="1" applyBorder="1" applyAlignment="1">
      <alignment horizontal="left" vertical="top" wrapText="1"/>
    </xf>
    <xf numFmtId="0" fontId="13" fillId="3" borderId="22" xfId="0" applyFont="1" applyFill="1" applyBorder="1" applyAlignment="1">
      <alignment horizontal="left"/>
    </xf>
    <xf numFmtId="0" fontId="37" fillId="0" borderId="34" xfId="0" applyFont="1" applyBorder="1" applyAlignment="1">
      <alignment horizontal="center"/>
    </xf>
    <xf numFmtId="0" fontId="37" fillId="0" borderId="34" xfId="0" applyFont="1" applyBorder="1" applyAlignment="1">
      <alignment horizontal="center" vertical="center"/>
    </xf>
    <xf numFmtId="2" fontId="76" fillId="11" borderId="13" xfId="0" applyNumberFormat="1" applyFont="1" applyFill="1" applyBorder="1" applyAlignment="1">
      <alignment horizontal="left"/>
    </xf>
    <xf numFmtId="0" fontId="5" fillId="0" borderId="0" xfId="0" applyFont="1" applyAlignment="1">
      <alignment horizontal="center"/>
    </xf>
    <xf numFmtId="0" fontId="5" fillId="0" borderId="34" xfId="0" applyFont="1" applyBorder="1" applyAlignment="1">
      <alignment horizontal="center"/>
    </xf>
    <xf numFmtId="0" fontId="101" fillId="0" borderId="22" xfId="0" applyFont="1" applyBorder="1" applyAlignment="1">
      <alignment horizontal="center" vertical="center" wrapText="1" readingOrder="1"/>
    </xf>
    <xf numFmtId="0" fontId="76" fillId="11" borderId="22" xfId="0" applyFont="1" applyFill="1" applyBorder="1" applyAlignment="1">
      <alignment horizontal="left"/>
    </xf>
    <xf numFmtId="2" fontId="29" fillId="11" borderId="22" xfId="0" applyNumberFormat="1" applyFont="1" applyFill="1" applyBorder="1" applyAlignment="1">
      <alignment horizontal="center"/>
    </xf>
    <xf numFmtId="0" fontId="76" fillId="11" borderId="22" xfId="0" applyFont="1" applyFill="1" applyBorder="1" applyAlignment="1">
      <alignment horizontal="left" wrapText="1"/>
    </xf>
    <xf numFmtId="0" fontId="75" fillId="0" borderId="30" xfId="0" applyFont="1" applyBorder="1" applyAlignment="1">
      <alignment vertical="center"/>
    </xf>
    <xf numFmtId="0" fontId="29" fillId="11" borderId="22" xfId="0" applyFont="1" applyFill="1" applyBorder="1" applyAlignment="1">
      <alignment vertical="center"/>
    </xf>
    <xf numFmtId="2" fontId="76" fillId="11" borderId="55" xfId="0" applyNumberFormat="1" applyFont="1" applyFill="1" applyBorder="1" applyAlignment="1">
      <alignment vertical="center"/>
    </xf>
    <xf numFmtId="2" fontId="75" fillId="0" borderId="30" xfId="0" applyNumberFormat="1" applyFont="1" applyBorder="1" applyAlignment="1">
      <alignment vertical="center"/>
    </xf>
    <xf numFmtId="2" fontId="16" fillId="0" borderId="40" xfId="0" applyNumberFormat="1" applyFont="1" applyBorder="1" applyAlignment="1">
      <alignment horizontal="left" vertical="top"/>
    </xf>
    <xf numFmtId="0" fontId="46" fillId="0" borderId="0" xfId="0" applyFont="1" applyAlignment="1">
      <alignment horizontal="left" vertical="top"/>
    </xf>
    <xf numFmtId="0" fontId="40" fillId="0" borderId="22" xfId="0" applyFont="1" applyBorder="1" applyAlignment="1">
      <alignment horizontal="left"/>
    </xf>
    <xf numFmtId="2" fontId="29" fillId="11" borderId="22" xfId="0" applyNumberFormat="1" applyFont="1" applyFill="1" applyBorder="1" applyAlignment="1">
      <alignment horizontal="center" vertical="center"/>
    </xf>
    <xf numFmtId="0" fontId="18" fillId="0" borderId="0" xfId="0" applyFont="1" applyAlignment="1">
      <alignment horizontal="left" vertical="top" shrinkToFit="1"/>
    </xf>
    <xf numFmtId="0" fontId="17" fillId="0" borderId="30" xfId="0" applyFont="1" applyBorder="1" applyAlignment="1">
      <alignment horizontal="center" vertical="center" textRotation="90"/>
    </xf>
    <xf numFmtId="0" fontId="47" fillId="0" borderId="35" xfId="0" applyFont="1" applyBorder="1" applyAlignment="1">
      <alignment horizontal="center" vertical="center" wrapText="1"/>
    </xf>
    <xf numFmtId="0" fontId="47" fillId="0" borderId="22" xfId="0" applyFont="1" applyBorder="1" applyAlignment="1">
      <alignment horizontal="center" vertical="center"/>
    </xf>
    <xf numFmtId="0" fontId="123" fillId="0" borderId="0" xfId="0" applyFont="1" applyAlignment="1">
      <alignment horizontal="center" vertical="center"/>
    </xf>
    <xf numFmtId="0" fontId="16" fillId="0" borderId="0" xfId="0" applyFont="1" applyAlignment="1">
      <alignment horizontal="center" vertical="center"/>
    </xf>
    <xf numFmtId="0" fontId="32" fillId="0" borderId="0" xfId="0" applyFont="1" applyAlignment="1">
      <alignment horizontal="right" vertical="center"/>
    </xf>
    <xf numFmtId="0" fontId="52" fillId="0" borderId="53" xfId="0" applyFont="1" applyBorder="1" applyAlignment="1">
      <alignment horizontal="center" vertical="center" wrapText="1"/>
    </xf>
    <xf numFmtId="0" fontId="114" fillId="0" borderId="0" xfId="0" applyFont="1" applyAlignment="1">
      <alignment horizontal="center" vertical="center"/>
    </xf>
    <xf numFmtId="0" fontId="49" fillId="0" borderId="27" xfId="0" applyFont="1" applyBorder="1" applyAlignment="1">
      <alignment horizontal="center" wrapText="1"/>
    </xf>
    <xf numFmtId="0" fontId="7" fillId="0" borderId="27" xfId="0" applyFont="1" applyBorder="1"/>
    <xf numFmtId="0" fontId="5" fillId="0" borderId="27" xfId="0" applyFont="1" applyBorder="1" applyAlignment="1">
      <alignment horizontal="center"/>
    </xf>
    <xf numFmtId="0" fontId="127" fillId="0" borderId="0" xfId="1" applyFont="1" applyAlignment="1">
      <alignment vertical="center"/>
    </xf>
    <xf numFmtId="0" fontId="7" fillId="0" borderId="47" xfId="0" applyFont="1" applyBorder="1" applyAlignment="1"/>
    <xf numFmtId="0" fontId="128" fillId="2" borderId="47" xfId="0" applyFont="1" applyFill="1" applyBorder="1" applyAlignment="1">
      <alignment horizontal="left" vertical="center" wrapText="1"/>
    </xf>
    <xf numFmtId="0" fontId="130" fillId="0" borderId="0" xfId="1" applyFont="1" applyAlignment="1">
      <alignment horizontal="center"/>
    </xf>
    <xf numFmtId="0" fontId="117" fillId="17" borderId="25" xfId="0" applyFont="1" applyFill="1" applyBorder="1" applyAlignment="1">
      <alignment horizontal="center" vertical="center" wrapText="1"/>
    </xf>
    <xf numFmtId="0" fontId="42" fillId="0" borderId="0" xfId="0" applyFont="1" applyAlignment="1">
      <alignment vertical="top"/>
    </xf>
    <xf numFmtId="2" fontId="131" fillId="8" borderId="5" xfId="0" applyNumberFormat="1" applyFont="1" applyFill="1" applyBorder="1" applyAlignment="1">
      <alignment horizontal="center" vertical="center" wrapText="1"/>
    </xf>
    <xf numFmtId="0" fontId="132" fillId="11" borderId="22" xfId="0" applyFont="1" applyFill="1" applyBorder="1" applyAlignment="1">
      <alignment horizontal="center"/>
    </xf>
    <xf numFmtId="2" fontId="133" fillId="11" borderId="22" xfId="0" applyNumberFormat="1" applyFont="1" applyFill="1" applyBorder="1" applyAlignment="1">
      <alignment horizontal="center"/>
    </xf>
    <xf numFmtId="0" fontId="46" fillId="0" borderId="0" xfId="0" applyFont="1" applyAlignment="1">
      <alignment vertical="top"/>
    </xf>
    <xf numFmtId="0" fontId="133" fillId="11" borderId="22" xfId="0" applyFont="1" applyFill="1" applyBorder="1" applyAlignment="1">
      <alignment horizontal="center" vertical="center"/>
    </xf>
    <xf numFmtId="3" fontId="17" fillId="3" borderId="47" xfId="0" applyNumberFormat="1" applyFont="1" applyFill="1" applyBorder="1" applyAlignment="1">
      <alignment horizontal="center" vertical="center"/>
    </xf>
    <xf numFmtId="0" fontId="134" fillId="0" borderId="0" xfId="1" applyFont="1" applyAlignment="1"/>
    <xf numFmtId="0" fontId="134" fillId="0" borderId="0" xfId="1" applyFont="1" applyAlignment="1">
      <alignment horizontal="center" vertical="center"/>
    </xf>
    <xf numFmtId="0" fontId="134" fillId="0" borderId="0" xfId="1" applyFont="1" applyAlignment="1">
      <alignment horizontal="left" vertical="top"/>
    </xf>
    <xf numFmtId="0" fontId="134" fillId="0" borderId="0" xfId="1" applyFont="1" applyAlignment="1">
      <alignment vertical="top"/>
    </xf>
    <xf numFmtId="0" fontId="134" fillId="0" borderId="0" xfId="1" applyFont="1" applyAlignment="1">
      <alignment horizontal="center" vertical="top"/>
    </xf>
    <xf numFmtId="4" fontId="134" fillId="0" borderId="0" xfId="1" applyNumberFormat="1" applyFont="1" applyAlignment="1">
      <alignment horizontal="center" vertical="top"/>
    </xf>
    <xf numFmtId="0" fontId="134" fillId="0" borderId="0" xfId="1" applyFont="1" applyAlignment="1">
      <alignment horizontal="center" vertical="center"/>
    </xf>
    <xf numFmtId="4" fontId="134" fillId="0" borderId="0" xfId="1" applyNumberFormat="1" applyFont="1" applyAlignment="1">
      <alignment horizontal="left" vertical="top"/>
    </xf>
    <xf numFmtId="0" fontId="134" fillId="2" borderId="1" xfId="1" applyFont="1" applyFill="1" applyBorder="1"/>
    <xf numFmtId="0" fontId="134" fillId="2" borderId="1" xfId="1" applyFont="1" applyFill="1" applyBorder="1" applyAlignment="1">
      <alignment vertical="center"/>
    </xf>
    <xf numFmtId="0" fontId="135" fillId="0" borderId="0" xfId="0" applyFont="1" applyAlignment="1">
      <alignment horizontal="center" vertical="center"/>
    </xf>
    <xf numFmtId="0" fontId="129" fillId="0" borderId="0" xfId="0" applyFont="1" applyAlignment="1">
      <alignment horizontal="center" vertical="center"/>
    </xf>
    <xf numFmtId="0" fontId="124" fillId="0" borderId="0" xfId="0" applyFont="1" applyAlignment="1">
      <alignment horizontal="center" vertical="center"/>
    </xf>
    <xf numFmtId="0" fontId="136" fillId="0" borderId="0" xfId="0" applyFont="1" applyAlignment="1">
      <alignment horizontal="center" vertical="top"/>
    </xf>
    <xf numFmtId="0" fontId="137" fillId="0" borderId="0" xfId="0" applyFont="1" applyAlignment="1">
      <alignment horizontal="center" vertical="center"/>
    </xf>
    <xf numFmtId="3" fontId="135" fillId="0" borderId="0" xfId="0" applyNumberFormat="1" applyFont="1" applyAlignment="1">
      <alignment horizontal="center" vertical="center"/>
    </xf>
    <xf numFmtId="0" fontId="136" fillId="0" borderId="0" xfId="0" applyFont="1" applyAlignment="1">
      <alignment horizontal="center" vertical="center"/>
    </xf>
    <xf numFmtId="0" fontId="138" fillId="0" borderId="0" xfId="0" applyFont="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1619248</xdr:colOff>
      <xdr:row>1</xdr:row>
      <xdr:rowOff>79599</xdr:rowOff>
    </xdr:from>
    <xdr:to>
      <xdr:col>1</xdr:col>
      <xdr:colOff>3219449</xdr:colOff>
      <xdr:row>1</xdr:row>
      <xdr:rowOff>1828800</xdr:rowOff>
    </xdr:to>
    <xdr:sp macro="" textlink="">
      <xdr:nvSpPr>
        <xdr:cNvPr id="2" name="TextBox 1"/>
        <xdr:cNvSpPr txBox="1">
          <a:spLocks noChangeArrowheads="1"/>
        </xdr:cNvSpPr>
      </xdr:nvSpPr>
      <xdr:spPr bwMode="auto">
        <a:xfrm flipH="1">
          <a:off x="2228848" y="279624"/>
          <a:ext cx="1600201" cy="174920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1" i="0" baseline="0">
              <a:effectLst/>
              <a:latin typeface="Arial" panose="020B0604020202020204" pitchFamily="34" charset="0"/>
              <a:ea typeface="+mn-ea"/>
              <a:cs typeface="Arial" panose="020B0604020202020204" pitchFamily="34" charset="0"/>
            </a:rPr>
            <a:t>К</a:t>
          </a:r>
          <a:r>
            <a:rPr lang="ru-RU" sz="800" b="0" i="0" baseline="0">
              <a:effectLst/>
              <a:latin typeface="Arial" panose="020B0604020202020204" pitchFamily="34" charset="0"/>
              <a:ea typeface="+mn-ea"/>
              <a:cs typeface="Arial" panose="020B0604020202020204" pitchFamily="34" charset="0"/>
            </a:rPr>
            <a:t>азань (843)206-01-48</a:t>
          </a:r>
          <a:endParaRPr lang="ru-RU" sz="8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алининград (4012)72-03-81 </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алуга (4842)92-23-67</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емерово (3842)65-04-62</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иров (8332)68-02-04</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раснодар (861)203-40-90</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расноярск (391)204-63-61</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урск (4712)77-13-04</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Л</a:t>
          </a:r>
          <a:r>
            <a:rPr lang="ru-RU" sz="800" b="0" i="0" u="none" strike="noStrike" baseline="0">
              <a:solidFill>
                <a:srgbClr val="000000"/>
              </a:solidFill>
              <a:latin typeface="Arial" panose="020B0604020202020204" pitchFamily="34" charset="0"/>
              <a:cs typeface="Arial" panose="020B0604020202020204" pitchFamily="34" charset="0"/>
            </a:rPr>
            <a:t>ипецк (4742)52-20-81</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М</a:t>
          </a:r>
          <a:r>
            <a:rPr lang="ru-RU" sz="800" b="0" i="0" u="none" strike="noStrike" baseline="0">
              <a:solidFill>
                <a:srgbClr val="000000"/>
              </a:solidFill>
              <a:latin typeface="Arial" panose="020B0604020202020204" pitchFamily="34" charset="0"/>
              <a:cs typeface="Arial" panose="020B0604020202020204" pitchFamily="34" charset="0"/>
            </a:rPr>
            <a:t>агнитогорск (3519)55-03-13</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М</a:t>
          </a:r>
          <a:r>
            <a:rPr lang="ru-RU" sz="800" b="0" i="0" u="none" strike="noStrike" baseline="0">
              <a:solidFill>
                <a:srgbClr val="000000"/>
              </a:solidFill>
              <a:latin typeface="Arial" panose="020B0604020202020204" pitchFamily="34" charset="0"/>
              <a:cs typeface="Arial" panose="020B0604020202020204" pitchFamily="34" charset="0"/>
            </a:rPr>
            <a:t>осква (495)268-04-70</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М</a:t>
          </a:r>
          <a:r>
            <a:rPr lang="ru-RU" sz="800" b="0" i="0" u="none" strike="noStrike" baseline="0">
              <a:solidFill>
                <a:srgbClr val="000000"/>
              </a:solidFill>
              <a:latin typeface="Arial" panose="020B0604020202020204" pitchFamily="34" charset="0"/>
              <a:cs typeface="Arial" panose="020B0604020202020204" pitchFamily="34" charset="0"/>
            </a:rPr>
            <a:t>урманск (8152)59-64-93</a:t>
          </a:r>
        </a:p>
        <a:p>
          <a:pPr algn="l" rtl="0">
            <a:defRPr sz="1000"/>
          </a:pPr>
          <a:endParaRPr lang="ru-RU"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азахстан (772) 734-952-31</a:t>
          </a:r>
          <a:endParaRPr lang="en-US" sz="8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5257801</xdr:colOff>
      <xdr:row>1</xdr:row>
      <xdr:rowOff>66675</xdr:rowOff>
    </xdr:from>
    <xdr:to>
      <xdr:col>1</xdr:col>
      <xdr:colOff>6800850</xdr:colOff>
      <xdr:row>1</xdr:row>
      <xdr:rowOff>1693087</xdr:rowOff>
    </xdr:to>
    <xdr:sp macro="" textlink="">
      <xdr:nvSpPr>
        <xdr:cNvPr id="3" name="TextBox 2"/>
        <xdr:cNvSpPr txBox="1">
          <a:spLocks noChangeArrowheads="1"/>
        </xdr:cNvSpPr>
      </xdr:nvSpPr>
      <xdr:spPr bwMode="auto">
        <a:xfrm>
          <a:off x="5867401" y="266700"/>
          <a:ext cx="1543049" cy="1626412"/>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1" i="0" baseline="0">
              <a:effectLst/>
              <a:latin typeface="Arial" panose="020B0604020202020204" pitchFamily="34" charset="0"/>
              <a:ea typeface="+mn-ea"/>
              <a:cs typeface="Arial" panose="020B0604020202020204" pitchFamily="34" charset="0"/>
            </a:rPr>
            <a:t>С</a:t>
          </a:r>
          <a:r>
            <a:rPr lang="ru-RU" sz="800" b="0" i="0" baseline="0">
              <a:effectLst/>
              <a:latin typeface="Arial" panose="020B0604020202020204" pitchFamily="34" charset="0"/>
              <a:ea typeface="+mn-ea"/>
              <a:cs typeface="Arial" panose="020B0604020202020204" pitchFamily="34" charset="0"/>
            </a:rPr>
            <a:t>аратов (845)249-38-78</a:t>
          </a:r>
          <a:endParaRPr lang="ru-RU" sz="800">
            <a:effectLst/>
            <a:latin typeface="Arial" panose="020B0604020202020204" pitchFamily="34" charset="0"/>
            <a:cs typeface="Arial" panose="020B0604020202020204" pitchFamily="34" charset="0"/>
          </a:endParaRP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С</a:t>
          </a:r>
          <a:r>
            <a:rPr lang="ru-RU" sz="800" b="0" i="0" u="none" strike="noStrike" baseline="0">
              <a:solidFill>
                <a:srgbClr val="000000"/>
              </a:solidFill>
              <a:latin typeface="Arial" panose="020B0604020202020204" pitchFamily="34" charset="0"/>
              <a:cs typeface="Arial" panose="020B0604020202020204" pitchFamily="34" charset="0"/>
            </a:rPr>
            <a:t>моленск (4812)29-41-54</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С</a:t>
          </a:r>
          <a:r>
            <a:rPr lang="ru-RU" sz="800" b="0" i="0" u="none" strike="noStrike" baseline="0">
              <a:solidFill>
                <a:srgbClr val="000000"/>
              </a:solidFill>
              <a:latin typeface="Arial" panose="020B0604020202020204" pitchFamily="34" charset="0"/>
              <a:cs typeface="Arial" panose="020B0604020202020204" pitchFamily="34" charset="0"/>
            </a:rPr>
            <a:t>очи (862)225-72-31</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С</a:t>
          </a:r>
          <a:r>
            <a:rPr lang="ru-RU" sz="800" b="0" i="0" u="none" strike="noStrike" baseline="0">
              <a:solidFill>
                <a:srgbClr val="000000"/>
              </a:solidFill>
              <a:latin typeface="Arial" panose="020B0604020202020204" pitchFamily="34" charset="0"/>
              <a:cs typeface="Arial" panose="020B0604020202020204" pitchFamily="34" charset="0"/>
            </a:rPr>
            <a:t>таврополь (8652)20-65-13</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Т</a:t>
          </a:r>
          <a:r>
            <a:rPr lang="ru-RU" sz="800" b="0" i="0" u="none" strike="noStrike" baseline="0">
              <a:solidFill>
                <a:srgbClr val="000000"/>
              </a:solidFill>
              <a:latin typeface="Arial" panose="020B0604020202020204" pitchFamily="34" charset="0"/>
              <a:cs typeface="Arial" panose="020B0604020202020204" pitchFamily="34" charset="0"/>
            </a:rPr>
            <a:t>верь (4822)63-31-35</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Т</a:t>
          </a:r>
          <a:r>
            <a:rPr lang="ru-RU" sz="800" b="0" i="0" u="none" strike="noStrike" baseline="0">
              <a:solidFill>
                <a:srgbClr val="000000"/>
              </a:solidFill>
              <a:latin typeface="Arial" panose="020B0604020202020204" pitchFamily="34" charset="0"/>
              <a:cs typeface="Arial" panose="020B0604020202020204" pitchFamily="34" charset="0"/>
            </a:rPr>
            <a:t>омск (3822)98-41-53</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Т</a:t>
          </a:r>
          <a:r>
            <a:rPr lang="ru-RU" sz="800" b="0" i="0" u="none" strike="noStrike" baseline="0">
              <a:solidFill>
                <a:srgbClr val="000000"/>
              </a:solidFill>
              <a:latin typeface="Arial" panose="020B0604020202020204" pitchFamily="34" charset="0"/>
              <a:cs typeface="Arial" panose="020B0604020202020204" pitchFamily="34" charset="0"/>
            </a:rPr>
            <a:t>ула (4872)74-02-29</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Т</a:t>
          </a:r>
          <a:r>
            <a:rPr lang="ru-RU" sz="800" b="0" i="0" u="none" strike="noStrike" baseline="0">
              <a:solidFill>
                <a:srgbClr val="000000"/>
              </a:solidFill>
              <a:latin typeface="Arial" panose="020B0604020202020204" pitchFamily="34" charset="0"/>
              <a:cs typeface="Arial" panose="020B0604020202020204" pitchFamily="34" charset="0"/>
            </a:rPr>
            <a:t>юмень (3452)66-21-18</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У</a:t>
          </a:r>
          <a:r>
            <a:rPr lang="ru-RU" sz="800" b="0" i="0" u="none" strike="noStrike" baseline="0">
              <a:solidFill>
                <a:srgbClr val="000000"/>
              </a:solidFill>
              <a:latin typeface="Arial" panose="020B0604020202020204" pitchFamily="34" charset="0"/>
              <a:cs typeface="Arial" panose="020B0604020202020204" pitchFamily="34" charset="0"/>
            </a:rPr>
            <a:t>льяновск (8422)24-23-59</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У</a:t>
          </a:r>
          <a:r>
            <a:rPr lang="ru-RU" sz="800" b="0" i="0" u="none" strike="noStrike" baseline="0">
              <a:solidFill>
                <a:srgbClr val="000000"/>
              </a:solidFill>
              <a:latin typeface="Arial" panose="020B0604020202020204" pitchFamily="34" charset="0"/>
              <a:cs typeface="Arial" panose="020B0604020202020204" pitchFamily="34" charset="0"/>
            </a:rPr>
            <a:t>фа (347)229-48-12</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Ч</a:t>
          </a:r>
          <a:r>
            <a:rPr lang="ru-RU" sz="800" b="0" i="0" u="none" strike="noStrike" baseline="0">
              <a:solidFill>
                <a:srgbClr val="000000"/>
              </a:solidFill>
              <a:latin typeface="Arial" panose="020B0604020202020204" pitchFamily="34" charset="0"/>
              <a:cs typeface="Arial" panose="020B0604020202020204" pitchFamily="34" charset="0"/>
            </a:rPr>
            <a:t>елябинск (351)202-03-61</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Ч</a:t>
          </a:r>
          <a:r>
            <a:rPr lang="ru-RU" sz="800" b="0" i="0" u="none" strike="noStrike" baseline="0">
              <a:solidFill>
                <a:srgbClr val="000000"/>
              </a:solidFill>
              <a:latin typeface="Arial" panose="020B0604020202020204" pitchFamily="34" charset="0"/>
              <a:cs typeface="Arial" panose="020B0604020202020204" pitchFamily="34" charset="0"/>
            </a:rPr>
            <a:t>ереповец (8202)49-02-64</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Я</a:t>
          </a:r>
          <a:r>
            <a:rPr lang="ru-RU" sz="800" b="0" i="0" u="none" strike="noStrike" baseline="0">
              <a:solidFill>
                <a:srgbClr val="000000"/>
              </a:solidFill>
              <a:latin typeface="Arial" panose="020B0604020202020204" pitchFamily="34" charset="0"/>
              <a:cs typeface="Arial" panose="020B0604020202020204" pitchFamily="34" charset="0"/>
            </a:rPr>
            <a:t>рославль (4852)69-52-93</a:t>
          </a:r>
        </a:p>
      </xdr:txBody>
    </xdr:sp>
    <xdr:clientData/>
  </xdr:twoCellAnchor>
  <xdr:twoCellAnchor editAs="oneCell">
    <xdr:from>
      <xdr:col>1</xdr:col>
      <xdr:colOff>3295651</xdr:colOff>
      <xdr:row>1</xdr:row>
      <xdr:rowOff>70077</xdr:rowOff>
    </xdr:from>
    <xdr:to>
      <xdr:col>1</xdr:col>
      <xdr:colOff>5162550</xdr:colOff>
      <xdr:row>1</xdr:row>
      <xdr:rowOff>1849626</xdr:rowOff>
    </xdr:to>
    <xdr:sp macro="" textlink="">
      <xdr:nvSpPr>
        <xdr:cNvPr id="4" name="TextBox 3"/>
        <xdr:cNvSpPr txBox="1">
          <a:spLocks noChangeArrowheads="1"/>
        </xdr:cNvSpPr>
      </xdr:nvSpPr>
      <xdr:spPr bwMode="auto">
        <a:xfrm>
          <a:off x="3905251" y="270102"/>
          <a:ext cx="1866899" cy="1779549"/>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1" i="0" baseline="0">
              <a:effectLst/>
              <a:latin typeface="Arial" panose="020B0604020202020204" pitchFamily="34" charset="0"/>
              <a:ea typeface="+mn-ea"/>
              <a:cs typeface="Arial" panose="020B0604020202020204" pitchFamily="34" charset="0"/>
            </a:rPr>
            <a:t>Н</a:t>
          </a:r>
          <a:r>
            <a:rPr lang="ru-RU" sz="800" b="0" i="0" baseline="0">
              <a:effectLst/>
              <a:latin typeface="Arial" panose="020B0604020202020204" pitchFamily="34" charset="0"/>
              <a:ea typeface="+mn-ea"/>
              <a:cs typeface="Arial" panose="020B0604020202020204" pitchFamily="34" charset="0"/>
            </a:rPr>
            <a:t>абережные Челны (8552)20-53-41</a:t>
          </a:r>
          <a:endParaRPr lang="ru-RU" sz="800">
            <a:effectLst/>
            <a:latin typeface="Arial" panose="020B0604020202020204" pitchFamily="34" charset="0"/>
            <a:cs typeface="Arial" panose="020B0604020202020204" pitchFamily="34" charset="0"/>
          </a:endParaRP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Н</a:t>
          </a:r>
          <a:r>
            <a:rPr lang="ru-RU" sz="800" b="0" i="0" u="none" strike="noStrike" baseline="0">
              <a:solidFill>
                <a:srgbClr val="000000"/>
              </a:solidFill>
              <a:latin typeface="Arial" panose="020B0604020202020204" pitchFamily="34" charset="0"/>
              <a:cs typeface="Arial" panose="020B0604020202020204" pitchFamily="34" charset="0"/>
            </a:rPr>
            <a:t>ижний Новгород (831)429-08-12</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Н</a:t>
          </a:r>
          <a:r>
            <a:rPr lang="ru-RU" sz="800" b="0" i="0" u="none" strike="noStrike" baseline="0">
              <a:solidFill>
                <a:srgbClr val="000000"/>
              </a:solidFill>
              <a:latin typeface="Arial" panose="020B0604020202020204" pitchFamily="34" charset="0"/>
              <a:cs typeface="Arial" panose="020B0604020202020204" pitchFamily="34" charset="0"/>
            </a:rPr>
            <a:t>овокузнецк (3843)20-46-81</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Н</a:t>
          </a:r>
          <a:r>
            <a:rPr lang="ru-RU" sz="800" b="0" i="0" u="none" strike="noStrike" baseline="0">
              <a:solidFill>
                <a:srgbClr val="000000"/>
              </a:solidFill>
              <a:latin typeface="Arial" panose="020B0604020202020204" pitchFamily="34" charset="0"/>
              <a:cs typeface="Arial" panose="020B0604020202020204" pitchFamily="34" charset="0"/>
            </a:rPr>
            <a:t>овосибирск (383)227-86-73</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О</a:t>
          </a:r>
          <a:r>
            <a:rPr lang="ru-RU" sz="800" b="0" i="0" u="none" strike="noStrike" baseline="0">
              <a:solidFill>
                <a:srgbClr val="000000"/>
              </a:solidFill>
              <a:latin typeface="Arial" panose="020B0604020202020204" pitchFamily="34" charset="0"/>
              <a:cs typeface="Arial" panose="020B0604020202020204" pitchFamily="34" charset="0"/>
            </a:rPr>
            <a:t>рел (4862)44-53-42</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О</a:t>
          </a:r>
          <a:r>
            <a:rPr lang="ru-RU" sz="800" b="0" i="0" u="none" strike="noStrike" baseline="0">
              <a:solidFill>
                <a:srgbClr val="000000"/>
              </a:solidFill>
              <a:latin typeface="Arial" panose="020B0604020202020204" pitchFamily="34" charset="0"/>
              <a:cs typeface="Arial" panose="020B0604020202020204" pitchFamily="34" charset="0"/>
            </a:rPr>
            <a:t>ренбург (3532)37-68-04</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П</a:t>
          </a:r>
          <a:r>
            <a:rPr lang="ru-RU" sz="800" b="0" i="0" u="none" strike="noStrike" baseline="0">
              <a:solidFill>
                <a:srgbClr val="000000"/>
              </a:solidFill>
              <a:latin typeface="Arial" panose="020B0604020202020204" pitchFamily="34" charset="0"/>
              <a:cs typeface="Arial" panose="020B0604020202020204" pitchFamily="34" charset="0"/>
            </a:rPr>
            <a:t>енза (8412)22-31-16</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П</a:t>
          </a:r>
          <a:r>
            <a:rPr lang="ru-RU" sz="800" b="0" i="0" u="none" strike="noStrike" baseline="0">
              <a:solidFill>
                <a:srgbClr val="000000"/>
              </a:solidFill>
              <a:latin typeface="Arial" panose="020B0604020202020204" pitchFamily="34" charset="0"/>
              <a:cs typeface="Arial" panose="020B0604020202020204" pitchFamily="34" charset="0"/>
            </a:rPr>
            <a:t>ермь (342)205-81-47</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Р</a:t>
          </a:r>
          <a:r>
            <a:rPr lang="ru-RU" sz="800" b="0" i="0" u="none" strike="noStrike" baseline="0">
              <a:solidFill>
                <a:srgbClr val="000000"/>
              </a:solidFill>
              <a:latin typeface="Arial" panose="020B0604020202020204" pitchFamily="34" charset="0"/>
              <a:cs typeface="Arial" panose="020B0604020202020204" pitchFamily="34" charset="0"/>
            </a:rPr>
            <a:t>остов-на-Дону (863)308-18-15</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Р</a:t>
          </a:r>
          <a:r>
            <a:rPr lang="ru-RU" sz="800" b="0" i="0" u="none" strike="noStrike" baseline="0">
              <a:solidFill>
                <a:srgbClr val="000000"/>
              </a:solidFill>
              <a:latin typeface="Arial" panose="020B0604020202020204" pitchFamily="34" charset="0"/>
              <a:cs typeface="Arial" panose="020B0604020202020204" pitchFamily="34" charset="0"/>
            </a:rPr>
            <a:t>язань (4912)46-61-64</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С</a:t>
          </a:r>
          <a:r>
            <a:rPr lang="ru-RU" sz="800" b="0" i="0" u="none" strike="noStrike" baseline="0">
              <a:solidFill>
                <a:srgbClr val="000000"/>
              </a:solidFill>
              <a:latin typeface="Arial" panose="020B0604020202020204" pitchFamily="34" charset="0"/>
              <a:cs typeface="Arial" panose="020B0604020202020204" pitchFamily="34" charset="0"/>
            </a:rPr>
            <a:t>амара (846)206-03-16</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С</a:t>
          </a:r>
          <a:r>
            <a:rPr lang="ru-RU" sz="800" b="0" i="0" u="none" strike="noStrike" baseline="0">
              <a:solidFill>
                <a:srgbClr val="000000"/>
              </a:solidFill>
              <a:latin typeface="Arial" panose="020B0604020202020204" pitchFamily="34" charset="0"/>
              <a:cs typeface="Arial" panose="020B0604020202020204" pitchFamily="34" charset="0"/>
            </a:rPr>
            <a:t>анкт-Петербург (812)309-46-40</a:t>
          </a:r>
        </a:p>
        <a:p>
          <a:pPr algn="l" rtl="0">
            <a:defRPr sz="1000"/>
          </a:pPr>
          <a:endParaRPr lang="ru-RU"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Таджикистан (992) 427-82-92-69</a:t>
          </a:r>
        </a:p>
        <a:p>
          <a:pPr algn="l" rtl="0">
            <a:defRPr sz="1000"/>
          </a:pP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1</xdr:row>
      <xdr:rowOff>89579</xdr:rowOff>
    </xdr:from>
    <xdr:to>
      <xdr:col>1</xdr:col>
      <xdr:colOff>1638300</xdr:colOff>
      <xdr:row>1</xdr:row>
      <xdr:rowOff>1901479</xdr:rowOff>
    </xdr:to>
    <xdr:sp macro="" textlink="">
      <xdr:nvSpPr>
        <xdr:cNvPr id="5" name="TextBox 4"/>
        <xdr:cNvSpPr txBox="1">
          <a:spLocks noChangeArrowheads="1"/>
        </xdr:cNvSpPr>
      </xdr:nvSpPr>
      <xdr:spPr bwMode="auto">
        <a:xfrm>
          <a:off x="609600" y="289604"/>
          <a:ext cx="1638300" cy="1811900"/>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А</a:t>
          </a:r>
          <a:r>
            <a:rPr lang="ru-RU" sz="800" b="0" i="0" u="none" strike="noStrike" baseline="0">
              <a:solidFill>
                <a:srgbClr val="000000"/>
              </a:solidFill>
              <a:latin typeface="Arial" panose="020B0604020202020204" pitchFamily="34" charset="0"/>
              <a:cs typeface="Arial" panose="020B0604020202020204" pitchFamily="34" charset="0"/>
            </a:rPr>
            <a:t>рхангельск (8182)63-90-72</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А</a:t>
          </a:r>
          <a:r>
            <a:rPr lang="ru-RU" sz="800" b="0" i="0" u="none" strike="noStrike" baseline="0">
              <a:solidFill>
                <a:srgbClr val="000000"/>
              </a:solidFill>
              <a:latin typeface="Arial" panose="020B0604020202020204" pitchFamily="34" charset="0"/>
              <a:cs typeface="Arial" panose="020B0604020202020204" pitchFamily="34" charset="0"/>
            </a:rPr>
            <a:t>стана +7(7172)727-132</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Б</a:t>
          </a:r>
          <a:r>
            <a:rPr lang="ru-RU" sz="800" b="0" i="0" u="none" strike="noStrike" baseline="0">
              <a:solidFill>
                <a:srgbClr val="000000"/>
              </a:solidFill>
              <a:latin typeface="Arial" panose="020B0604020202020204" pitchFamily="34" charset="0"/>
              <a:cs typeface="Arial" panose="020B0604020202020204" pitchFamily="34" charset="0"/>
            </a:rPr>
            <a:t>елгород (4722)40-23-64</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Б</a:t>
          </a:r>
          <a:r>
            <a:rPr lang="ru-RU" sz="800" b="0" i="0" u="none" strike="noStrike" baseline="0">
              <a:solidFill>
                <a:srgbClr val="000000"/>
              </a:solidFill>
              <a:latin typeface="Arial" panose="020B0604020202020204" pitchFamily="34" charset="0"/>
              <a:cs typeface="Arial" panose="020B0604020202020204" pitchFamily="34" charset="0"/>
            </a:rPr>
            <a:t>рянск (4832)59-03-52</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В</a:t>
          </a:r>
          <a:r>
            <a:rPr lang="ru-RU" sz="800" b="0" i="0" u="none" strike="noStrike" baseline="0">
              <a:solidFill>
                <a:srgbClr val="000000"/>
              </a:solidFill>
              <a:latin typeface="Arial" panose="020B0604020202020204" pitchFamily="34" charset="0"/>
              <a:cs typeface="Arial" panose="020B0604020202020204" pitchFamily="34" charset="0"/>
            </a:rPr>
            <a:t>ладивосток (423)249-28-31</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В</a:t>
          </a:r>
          <a:r>
            <a:rPr lang="ru-RU" sz="800" b="0" i="0" u="none" strike="noStrike" baseline="0">
              <a:solidFill>
                <a:srgbClr val="000000"/>
              </a:solidFill>
              <a:latin typeface="Arial" panose="020B0604020202020204" pitchFamily="34" charset="0"/>
              <a:cs typeface="Arial" panose="020B0604020202020204" pitchFamily="34" charset="0"/>
            </a:rPr>
            <a:t>олгоград (844)278-03-48</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В</a:t>
          </a:r>
          <a:r>
            <a:rPr lang="ru-RU" sz="800" b="0" i="0" u="none" strike="noStrike" baseline="0">
              <a:solidFill>
                <a:srgbClr val="000000"/>
              </a:solidFill>
              <a:latin typeface="Arial" panose="020B0604020202020204" pitchFamily="34" charset="0"/>
              <a:cs typeface="Arial" panose="020B0604020202020204" pitchFamily="34" charset="0"/>
            </a:rPr>
            <a:t>ологда (8172)26-41-59</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В</a:t>
          </a:r>
          <a:r>
            <a:rPr lang="ru-RU" sz="800" b="0" i="0" u="none" strike="noStrike" baseline="0">
              <a:solidFill>
                <a:srgbClr val="000000"/>
              </a:solidFill>
              <a:latin typeface="Arial" panose="020B0604020202020204" pitchFamily="34" charset="0"/>
              <a:cs typeface="Arial" panose="020B0604020202020204" pitchFamily="34" charset="0"/>
            </a:rPr>
            <a:t>оронеж (473)204-51-73</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Е</a:t>
          </a:r>
          <a:r>
            <a:rPr lang="ru-RU" sz="800" b="0" i="0" u="none" strike="noStrike" baseline="0">
              <a:solidFill>
                <a:srgbClr val="000000"/>
              </a:solidFill>
              <a:latin typeface="Arial" panose="020B0604020202020204" pitchFamily="34" charset="0"/>
              <a:cs typeface="Arial" panose="020B0604020202020204" pitchFamily="34" charset="0"/>
            </a:rPr>
            <a:t>катеринбург (343)384-55-89</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И</a:t>
          </a:r>
          <a:r>
            <a:rPr lang="ru-RU" sz="800" b="0" i="0" u="none" strike="noStrike" baseline="0">
              <a:solidFill>
                <a:srgbClr val="000000"/>
              </a:solidFill>
              <a:latin typeface="Arial" panose="020B0604020202020204" pitchFamily="34" charset="0"/>
              <a:cs typeface="Arial" panose="020B0604020202020204" pitchFamily="34" charset="0"/>
            </a:rPr>
            <a:t>ваново (4932)77-34-06</a:t>
          </a: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И</a:t>
          </a:r>
          <a:r>
            <a:rPr lang="ru-RU" sz="800" b="0" i="0" u="none" strike="noStrike" baseline="0">
              <a:solidFill>
                <a:srgbClr val="000000"/>
              </a:solidFill>
              <a:latin typeface="Arial" panose="020B0604020202020204" pitchFamily="34" charset="0"/>
              <a:cs typeface="Arial" panose="020B0604020202020204" pitchFamily="34" charset="0"/>
            </a:rPr>
            <a:t>жевск (3412)26-03-58</a:t>
          </a:r>
          <a:endParaRPr lang="en-US"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Иркутск (395) 279-98-46</a:t>
          </a:r>
        </a:p>
        <a:p>
          <a:pPr algn="l" rtl="0">
            <a:defRPr sz="1000"/>
          </a:pPr>
          <a:endParaRPr lang="en-US"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800" b="1" i="0" u="none" strike="noStrike" baseline="0">
              <a:solidFill>
                <a:srgbClr val="000000"/>
              </a:solidFill>
              <a:latin typeface="Arial" panose="020B0604020202020204" pitchFamily="34" charset="0"/>
              <a:cs typeface="Arial" panose="020B0604020202020204" pitchFamily="34" charset="0"/>
            </a:rPr>
            <a:t>К</a:t>
          </a:r>
          <a:r>
            <a:rPr lang="ru-RU" sz="800" b="0" i="0" u="none" strike="noStrike" baseline="0">
              <a:solidFill>
                <a:srgbClr val="000000"/>
              </a:solidFill>
              <a:latin typeface="Arial" panose="020B0604020202020204" pitchFamily="34" charset="0"/>
              <a:cs typeface="Arial" panose="020B0604020202020204" pitchFamily="34" charset="0"/>
            </a:rPr>
            <a:t>иргизия (996) 312-96-26-47</a:t>
          </a:r>
        </a:p>
      </xdr:txBody>
    </xdr:sp>
    <xdr:clientData/>
  </xdr:twoCellAnchor>
  <xdr:twoCellAnchor>
    <xdr:from>
      <xdr:col>1</xdr:col>
      <xdr:colOff>6677025</xdr:colOff>
      <xdr:row>1</xdr:row>
      <xdr:rowOff>1876425</xdr:rowOff>
    </xdr:from>
    <xdr:to>
      <xdr:col>4</xdr:col>
      <xdr:colOff>590551</xdr:colOff>
      <xdr:row>4</xdr:row>
      <xdr:rowOff>157163</xdr:rowOff>
    </xdr:to>
    <xdr:pic>
      <xdr:nvPicPr>
        <xdr:cNvPr id="6" name="Picture 5">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286625" y="2076450"/>
          <a:ext cx="2000251" cy="871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800100</xdr:colOff>
      <xdr:row>5</xdr:row>
      <xdr:rowOff>0</xdr:rowOff>
    </xdr:from>
    <xdr:ext cx="7877175" cy="0"/>
    <xdr:pic>
      <xdr:nvPicPr>
        <xdr:cNvPr id="2"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3"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4"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5"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6"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7"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8"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9"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248525" cy="0"/>
    <xdr:pic>
      <xdr:nvPicPr>
        <xdr:cNvPr id="10"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1"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2"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3"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4"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5"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6"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7"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877175" cy="0"/>
    <xdr:pic>
      <xdr:nvPicPr>
        <xdr:cNvPr id="18"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xdr:row>
      <xdr:rowOff>0</xdr:rowOff>
    </xdr:from>
    <xdr:ext cx="7248525" cy="0"/>
    <xdr:pic>
      <xdr:nvPicPr>
        <xdr:cNvPr id="19"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0"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1"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2"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3"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4"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5"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6"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7"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248525" cy="0"/>
    <xdr:pic>
      <xdr:nvPicPr>
        <xdr:cNvPr id="28"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29"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30"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31"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32"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33"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34"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35"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396</xdr:row>
      <xdr:rowOff>0</xdr:rowOff>
    </xdr:from>
    <xdr:ext cx="7877175" cy="0"/>
    <xdr:pic>
      <xdr:nvPicPr>
        <xdr:cNvPr id="36"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800100</xdr:colOff>
      <xdr:row>533</xdr:row>
      <xdr:rowOff>304800</xdr:rowOff>
    </xdr:from>
    <xdr:ext cx="7248525" cy="0"/>
    <xdr:pic>
      <xdr:nvPicPr>
        <xdr:cNvPr id="37" name="image8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1485900</xdr:colOff>
      <xdr:row>1</xdr:row>
      <xdr:rowOff>0</xdr:rowOff>
    </xdr:from>
    <xdr:ext cx="0" cy="876300"/>
    <xdr:pic>
      <xdr:nvPicPr>
        <xdr:cNvPr id="2" name="image8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1485900</xdr:colOff>
      <xdr:row>1</xdr:row>
      <xdr:rowOff>0</xdr:rowOff>
    </xdr:from>
    <xdr:ext cx="0" cy="876300"/>
    <xdr:pic>
      <xdr:nvPicPr>
        <xdr:cNvPr id="3" name="image8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1009650</xdr:colOff>
      <xdr:row>6</xdr:row>
      <xdr:rowOff>0</xdr:rowOff>
    </xdr:from>
    <xdr:ext cx="0" cy="123825"/>
    <xdr:pic>
      <xdr:nvPicPr>
        <xdr:cNvPr id="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1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1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1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1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723900"/>
    <xdr:pic>
      <xdr:nvPicPr>
        <xdr:cNvPr id="16"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1495425"/>
    <xdr:pic>
      <xdr:nvPicPr>
        <xdr:cNvPr id="17"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61975"/>
    <xdr:pic>
      <xdr:nvPicPr>
        <xdr:cNvPr id="1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1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2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2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2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61975"/>
    <xdr:pic>
      <xdr:nvPicPr>
        <xdr:cNvPr id="2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2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2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2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2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2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2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3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3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723900"/>
    <xdr:pic>
      <xdr:nvPicPr>
        <xdr:cNvPr id="32"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1495425"/>
    <xdr:pic>
      <xdr:nvPicPr>
        <xdr:cNvPr id="33"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3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3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4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4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4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4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4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4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4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4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723900"/>
    <xdr:pic>
      <xdr:nvPicPr>
        <xdr:cNvPr id="48"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1495425"/>
    <xdr:pic>
      <xdr:nvPicPr>
        <xdr:cNvPr id="49"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61975"/>
    <xdr:pic>
      <xdr:nvPicPr>
        <xdr:cNvPr id="5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5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5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5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5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61975"/>
    <xdr:pic>
      <xdr:nvPicPr>
        <xdr:cNvPr id="5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5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5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5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5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6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6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6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6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6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6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6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6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6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6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7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7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7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7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723900"/>
    <xdr:pic>
      <xdr:nvPicPr>
        <xdr:cNvPr id="74"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1495425"/>
    <xdr:pic>
      <xdr:nvPicPr>
        <xdr:cNvPr id="75"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7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7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7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7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8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8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8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8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8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8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8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8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390525"/>
    <xdr:pic>
      <xdr:nvPicPr>
        <xdr:cNvPr id="8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390525"/>
    <xdr:pic>
      <xdr:nvPicPr>
        <xdr:cNvPr id="8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723900"/>
    <xdr:pic>
      <xdr:nvPicPr>
        <xdr:cNvPr id="90"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1495425"/>
    <xdr:pic>
      <xdr:nvPicPr>
        <xdr:cNvPr id="91"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61975"/>
    <xdr:pic>
      <xdr:nvPicPr>
        <xdr:cNvPr id="9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9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9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42925"/>
    <xdr:pic>
      <xdr:nvPicPr>
        <xdr:cNvPr id="9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533400"/>
    <xdr:pic>
      <xdr:nvPicPr>
        <xdr:cNvPr id="9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9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9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9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0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0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10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0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0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0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0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10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0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0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1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1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11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1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1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11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11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1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1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1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2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2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942975</xdr:colOff>
      <xdr:row>6</xdr:row>
      <xdr:rowOff>0</xdr:rowOff>
    </xdr:from>
    <xdr:ext cx="1009650" cy="0"/>
    <xdr:pic>
      <xdr:nvPicPr>
        <xdr:cNvPr id="122" name="image89.jpg" descr="МБ-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2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942975</xdr:colOff>
      <xdr:row>6</xdr:row>
      <xdr:rowOff>0</xdr:rowOff>
    </xdr:from>
    <xdr:ext cx="1009650" cy="0"/>
    <xdr:pic>
      <xdr:nvPicPr>
        <xdr:cNvPr id="124" name="image89.jpg" descr="МБ-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2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2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2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2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171450</xdr:colOff>
      <xdr:row>6</xdr:row>
      <xdr:rowOff>0</xdr:rowOff>
    </xdr:from>
    <xdr:ext cx="1143000" cy="0"/>
    <xdr:pic>
      <xdr:nvPicPr>
        <xdr:cNvPr id="129" name="image88.jpg" descr="u0-weu-d4-78490eb98e8cd26dfefe55b8746132c8^pimgpsh_fullsize_distr.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3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3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3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3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3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3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3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3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485775"/>
    <xdr:pic>
      <xdr:nvPicPr>
        <xdr:cNvPr id="138"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3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4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4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4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4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4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4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4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4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4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4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5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657225</xdr:colOff>
      <xdr:row>6</xdr:row>
      <xdr:rowOff>0</xdr:rowOff>
    </xdr:from>
    <xdr:ext cx="0" cy="133350"/>
    <xdr:pic>
      <xdr:nvPicPr>
        <xdr:cNvPr id="151" name="image90.jpg" descr="Шпилька.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5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5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5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5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609600"/>
    <xdr:pic>
      <xdr:nvPicPr>
        <xdr:cNvPr id="156"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5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5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5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6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6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6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6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6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6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6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6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6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6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7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7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7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7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7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7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7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7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7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7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8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8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8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8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8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8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8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8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8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8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9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9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9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9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9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19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19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197"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198"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19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20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20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20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20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20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20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20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20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20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0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1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1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1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213"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214"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19075"/>
    <xdr:pic>
      <xdr:nvPicPr>
        <xdr:cNvPr id="21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21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21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21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21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19075"/>
    <xdr:pic>
      <xdr:nvPicPr>
        <xdr:cNvPr id="22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22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22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22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22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2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2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2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2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2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3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3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3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3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3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3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3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3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3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3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4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4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4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485775"/>
    <xdr:pic>
      <xdr:nvPicPr>
        <xdr:cNvPr id="243"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4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4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4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4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4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4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5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5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5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5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5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5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657225</xdr:colOff>
      <xdr:row>6</xdr:row>
      <xdr:rowOff>0</xdr:rowOff>
    </xdr:from>
    <xdr:ext cx="0" cy="133350"/>
    <xdr:pic>
      <xdr:nvPicPr>
        <xdr:cNvPr id="256" name="image90.jpg" descr="Шпилька.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5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5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5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6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609600"/>
    <xdr:pic>
      <xdr:nvPicPr>
        <xdr:cNvPr id="261"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6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6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6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6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6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6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6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6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7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7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7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7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7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7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7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7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7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7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8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8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8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8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8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8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8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8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8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8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9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9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9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9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9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9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9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9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29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29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0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0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302"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303"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30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0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0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0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0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30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1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1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1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1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1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1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1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1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318"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319"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19075"/>
    <xdr:pic>
      <xdr:nvPicPr>
        <xdr:cNvPr id="32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32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32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32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32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19075"/>
    <xdr:pic>
      <xdr:nvPicPr>
        <xdr:cNvPr id="32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32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32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32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32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33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3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3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3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3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33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3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3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33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33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4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4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4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4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4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942975</xdr:colOff>
      <xdr:row>6</xdr:row>
      <xdr:rowOff>0</xdr:rowOff>
    </xdr:from>
    <xdr:ext cx="1009650" cy="0"/>
    <xdr:pic>
      <xdr:nvPicPr>
        <xdr:cNvPr id="345" name="image89.jpg" descr="МБ-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4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942975</xdr:colOff>
      <xdr:row>6</xdr:row>
      <xdr:rowOff>0</xdr:rowOff>
    </xdr:from>
    <xdr:ext cx="1009650" cy="0"/>
    <xdr:pic>
      <xdr:nvPicPr>
        <xdr:cNvPr id="347" name="image89.jpg" descr="МБ-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4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4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5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5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171450</xdr:colOff>
      <xdr:row>6</xdr:row>
      <xdr:rowOff>0</xdr:rowOff>
    </xdr:from>
    <xdr:ext cx="1143000" cy="0"/>
    <xdr:pic>
      <xdr:nvPicPr>
        <xdr:cNvPr id="352" name="image88.jpg" descr="u0-weu-d4-78490eb98e8cd26dfefe55b8746132c8^pimgpsh_fullsize_distr.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5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5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5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5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5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5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5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6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6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6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6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6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6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6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6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6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6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7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7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7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657225</xdr:colOff>
      <xdr:row>6</xdr:row>
      <xdr:rowOff>0</xdr:rowOff>
    </xdr:from>
    <xdr:ext cx="0" cy="133350"/>
    <xdr:pic>
      <xdr:nvPicPr>
        <xdr:cNvPr id="373" name="image90.jpg" descr="Шпилька.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7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7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7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7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609600"/>
    <xdr:pic>
      <xdr:nvPicPr>
        <xdr:cNvPr id="378"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7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8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8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8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8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8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8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8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8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8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8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9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9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9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9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9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9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9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9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39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39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0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0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0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0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0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0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0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0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0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0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1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1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1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1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1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415"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416"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1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1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1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2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421"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422"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42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42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42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42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42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42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42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43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43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43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3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942975</xdr:colOff>
      <xdr:row>6</xdr:row>
      <xdr:rowOff>0</xdr:rowOff>
    </xdr:from>
    <xdr:ext cx="1009650" cy="0"/>
    <xdr:pic>
      <xdr:nvPicPr>
        <xdr:cNvPr id="434" name="image89.jpg" descr="МБ-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942975</xdr:colOff>
      <xdr:row>6</xdr:row>
      <xdr:rowOff>0</xdr:rowOff>
    </xdr:from>
    <xdr:ext cx="1009650" cy="0"/>
    <xdr:pic>
      <xdr:nvPicPr>
        <xdr:cNvPr id="435" name="image89.jpg" descr="МБ-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171450</xdr:colOff>
      <xdr:row>6</xdr:row>
      <xdr:rowOff>0</xdr:rowOff>
    </xdr:from>
    <xdr:ext cx="1143000" cy="0"/>
    <xdr:pic>
      <xdr:nvPicPr>
        <xdr:cNvPr id="436" name="image88.jpg" descr="u0-weu-d4-78490eb98e8cd26dfefe55b8746132c8^pimgpsh_fullsize_distr.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3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3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3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4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609600"/>
    <xdr:pic>
      <xdr:nvPicPr>
        <xdr:cNvPr id="441"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4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4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4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4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4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4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4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4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5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5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5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5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5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5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5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5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5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5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6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6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6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6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6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6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6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6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6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6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7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7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7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7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7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7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7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7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7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7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8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8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8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8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8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8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8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8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8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8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9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9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9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9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9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9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9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9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49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49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0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0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0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0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0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0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0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0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657225</xdr:colOff>
      <xdr:row>6</xdr:row>
      <xdr:rowOff>0</xdr:rowOff>
    </xdr:from>
    <xdr:ext cx="0" cy="133350"/>
    <xdr:pic>
      <xdr:nvPicPr>
        <xdr:cNvPr id="508" name="image90.jpg" descr="Шпилька.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0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1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1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1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609600"/>
    <xdr:pic>
      <xdr:nvPicPr>
        <xdr:cNvPr id="513"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1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1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1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1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1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1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2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2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2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2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2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2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2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2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2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2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3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3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3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3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3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3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3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3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3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3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4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4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4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4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4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4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4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4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4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4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5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5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5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5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554"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555"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55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5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5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5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6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56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6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6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6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6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6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6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52400"/>
    <xdr:pic>
      <xdr:nvPicPr>
        <xdr:cNvPr id="56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152400"/>
    <xdr:pic>
      <xdr:nvPicPr>
        <xdr:cNvPr id="56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6</xdr:row>
      <xdr:rowOff>0</xdr:rowOff>
    </xdr:from>
    <xdr:ext cx="0" cy="28575"/>
    <xdr:pic>
      <xdr:nvPicPr>
        <xdr:cNvPr id="570"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6</xdr:row>
      <xdr:rowOff>0</xdr:rowOff>
    </xdr:from>
    <xdr:ext cx="0" cy="304800"/>
    <xdr:pic>
      <xdr:nvPicPr>
        <xdr:cNvPr id="571"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57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7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7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7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7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6</xdr:row>
      <xdr:rowOff>0</xdr:rowOff>
    </xdr:from>
    <xdr:ext cx="0" cy="123825"/>
    <xdr:pic>
      <xdr:nvPicPr>
        <xdr:cNvPr id="57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7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7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6</xdr:row>
      <xdr:rowOff>0</xdr:rowOff>
    </xdr:from>
    <xdr:ext cx="0" cy="104775"/>
    <xdr:pic>
      <xdr:nvPicPr>
        <xdr:cNvPr id="58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6</xdr:row>
      <xdr:rowOff>0</xdr:rowOff>
    </xdr:from>
    <xdr:ext cx="0" cy="95250"/>
    <xdr:pic>
      <xdr:nvPicPr>
        <xdr:cNvPr id="58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19075"/>
    <xdr:pic>
      <xdr:nvPicPr>
        <xdr:cNvPr id="58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58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58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58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58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19075"/>
    <xdr:pic>
      <xdr:nvPicPr>
        <xdr:cNvPr id="58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58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58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200025"/>
    <xdr:pic>
      <xdr:nvPicPr>
        <xdr:cNvPr id="59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90500"/>
    <xdr:pic>
      <xdr:nvPicPr>
        <xdr:cNvPr id="59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595</xdr:row>
      <xdr:rowOff>0</xdr:rowOff>
    </xdr:from>
    <xdr:ext cx="0" cy="152400"/>
    <xdr:pic>
      <xdr:nvPicPr>
        <xdr:cNvPr id="59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595</xdr:row>
      <xdr:rowOff>0</xdr:rowOff>
    </xdr:from>
    <xdr:ext cx="0" cy="152400"/>
    <xdr:pic>
      <xdr:nvPicPr>
        <xdr:cNvPr id="59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595</xdr:row>
      <xdr:rowOff>0</xdr:rowOff>
    </xdr:from>
    <xdr:ext cx="0" cy="152400"/>
    <xdr:pic>
      <xdr:nvPicPr>
        <xdr:cNvPr id="59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595</xdr:row>
      <xdr:rowOff>0</xdr:rowOff>
    </xdr:from>
    <xdr:ext cx="0" cy="152400"/>
    <xdr:pic>
      <xdr:nvPicPr>
        <xdr:cNvPr id="59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1096</xdr:row>
      <xdr:rowOff>0</xdr:rowOff>
    </xdr:from>
    <xdr:ext cx="0" cy="152400"/>
    <xdr:pic>
      <xdr:nvPicPr>
        <xdr:cNvPr id="59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1043</xdr:row>
      <xdr:rowOff>0</xdr:rowOff>
    </xdr:from>
    <xdr:ext cx="0" cy="152400"/>
    <xdr:pic>
      <xdr:nvPicPr>
        <xdr:cNvPr id="59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1254</xdr:row>
      <xdr:rowOff>0</xdr:rowOff>
    </xdr:from>
    <xdr:ext cx="0" cy="152400"/>
    <xdr:pic>
      <xdr:nvPicPr>
        <xdr:cNvPr id="59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1254</xdr:row>
      <xdr:rowOff>0</xdr:rowOff>
    </xdr:from>
    <xdr:ext cx="0" cy="152400"/>
    <xdr:pic>
      <xdr:nvPicPr>
        <xdr:cNvPr id="59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1254</xdr:row>
      <xdr:rowOff>0</xdr:rowOff>
    </xdr:from>
    <xdr:ext cx="0" cy="152400"/>
    <xdr:pic>
      <xdr:nvPicPr>
        <xdr:cNvPr id="60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1254</xdr:row>
      <xdr:rowOff>0</xdr:rowOff>
    </xdr:from>
    <xdr:ext cx="0" cy="152400"/>
    <xdr:pic>
      <xdr:nvPicPr>
        <xdr:cNvPr id="60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1339</xdr:row>
      <xdr:rowOff>0</xdr:rowOff>
    </xdr:from>
    <xdr:ext cx="0" cy="152400"/>
    <xdr:pic>
      <xdr:nvPicPr>
        <xdr:cNvPr id="60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1339</xdr:row>
      <xdr:rowOff>0</xdr:rowOff>
    </xdr:from>
    <xdr:ext cx="0" cy="152400"/>
    <xdr:pic>
      <xdr:nvPicPr>
        <xdr:cNvPr id="60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1339</xdr:row>
      <xdr:rowOff>0</xdr:rowOff>
    </xdr:from>
    <xdr:ext cx="0" cy="152400"/>
    <xdr:pic>
      <xdr:nvPicPr>
        <xdr:cNvPr id="60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1339</xdr:row>
      <xdr:rowOff>0</xdr:rowOff>
    </xdr:from>
    <xdr:ext cx="0" cy="152400"/>
    <xdr:pic>
      <xdr:nvPicPr>
        <xdr:cNvPr id="60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1486</xdr:row>
      <xdr:rowOff>0</xdr:rowOff>
    </xdr:from>
    <xdr:ext cx="0" cy="152400"/>
    <xdr:pic>
      <xdr:nvPicPr>
        <xdr:cNvPr id="60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1486</xdr:row>
      <xdr:rowOff>0</xdr:rowOff>
    </xdr:from>
    <xdr:ext cx="0" cy="152400"/>
    <xdr:pic>
      <xdr:nvPicPr>
        <xdr:cNvPr id="60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1486</xdr:row>
      <xdr:rowOff>0</xdr:rowOff>
    </xdr:from>
    <xdr:ext cx="0" cy="152400"/>
    <xdr:pic>
      <xdr:nvPicPr>
        <xdr:cNvPr id="60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1486</xdr:row>
      <xdr:rowOff>0</xdr:rowOff>
    </xdr:from>
    <xdr:ext cx="0" cy="152400"/>
    <xdr:pic>
      <xdr:nvPicPr>
        <xdr:cNvPr id="60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1486</xdr:row>
      <xdr:rowOff>0</xdr:rowOff>
    </xdr:from>
    <xdr:ext cx="0" cy="152400"/>
    <xdr:pic>
      <xdr:nvPicPr>
        <xdr:cNvPr id="61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1486</xdr:row>
      <xdr:rowOff>0</xdr:rowOff>
    </xdr:from>
    <xdr:ext cx="0" cy="152400"/>
    <xdr:pic>
      <xdr:nvPicPr>
        <xdr:cNvPr id="61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1486</xdr:row>
      <xdr:rowOff>0</xdr:rowOff>
    </xdr:from>
    <xdr:ext cx="0" cy="152400"/>
    <xdr:pic>
      <xdr:nvPicPr>
        <xdr:cNvPr id="61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1486</xdr:row>
      <xdr:rowOff>0</xdr:rowOff>
    </xdr:from>
    <xdr:ext cx="0" cy="152400"/>
    <xdr:pic>
      <xdr:nvPicPr>
        <xdr:cNvPr id="61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1478</xdr:row>
      <xdr:rowOff>0</xdr:rowOff>
    </xdr:from>
    <xdr:ext cx="0" cy="152400"/>
    <xdr:pic>
      <xdr:nvPicPr>
        <xdr:cNvPr id="61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1478</xdr:row>
      <xdr:rowOff>0</xdr:rowOff>
    </xdr:from>
    <xdr:ext cx="0" cy="152400"/>
    <xdr:pic>
      <xdr:nvPicPr>
        <xdr:cNvPr id="61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1478</xdr:row>
      <xdr:rowOff>0</xdr:rowOff>
    </xdr:from>
    <xdr:ext cx="0" cy="152400"/>
    <xdr:pic>
      <xdr:nvPicPr>
        <xdr:cNvPr id="61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1478</xdr:row>
      <xdr:rowOff>0</xdr:rowOff>
    </xdr:from>
    <xdr:ext cx="0" cy="152400"/>
    <xdr:pic>
      <xdr:nvPicPr>
        <xdr:cNvPr id="61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1478</xdr:row>
      <xdr:rowOff>0</xdr:rowOff>
    </xdr:from>
    <xdr:ext cx="0" cy="152400"/>
    <xdr:pic>
      <xdr:nvPicPr>
        <xdr:cNvPr id="61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1478</xdr:row>
      <xdr:rowOff>0</xdr:rowOff>
    </xdr:from>
    <xdr:ext cx="0" cy="152400"/>
    <xdr:pic>
      <xdr:nvPicPr>
        <xdr:cNvPr id="61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1478</xdr:row>
      <xdr:rowOff>0</xdr:rowOff>
    </xdr:from>
    <xdr:ext cx="0" cy="152400"/>
    <xdr:pic>
      <xdr:nvPicPr>
        <xdr:cNvPr id="62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1478</xdr:row>
      <xdr:rowOff>0</xdr:rowOff>
    </xdr:from>
    <xdr:ext cx="0" cy="152400"/>
    <xdr:pic>
      <xdr:nvPicPr>
        <xdr:cNvPr id="62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1516</xdr:row>
      <xdr:rowOff>0</xdr:rowOff>
    </xdr:from>
    <xdr:ext cx="0" cy="152400"/>
    <xdr:pic>
      <xdr:nvPicPr>
        <xdr:cNvPr id="62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1516</xdr:row>
      <xdr:rowOff>0</xdr:rowOff>
    </xdr:from>
    <xdr:ext cx="0" cy="152400"/>
    <xdr:pic>
      <xdr:nvPicPr>
        <xdr:cNvPr id="62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1516</xdr:row>
      <xdr:rowOff>0</xdr:rowOff>
    </xdr:from>
    <xdr:ext cx="0" cy="152400"/>
    <xdr:pic>
      <xdr:nvPicPr>
        <xdr:cNvPr id="62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1516</xdr:row>
      <xdr:rowOff>0</xdr:rowOff>
    </xdr:from>
    <xdr:ext cx="0" cy="152400"/>
    <xdr:pic>
      <xdr:nvPicPr>
        <xdr:cNvPr id="62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1516</xdr:row>
      <xdr:rowOff>0</xdr:rowOff>
    </xdr:from>
    <xdr:ext cx="0" cy="152400"/>
    <xdr:pic>
      <xdr:nvPicPr>
        <xdr:cNvPr id="62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1516</xdr:row>
      <xdr:rowOff>0</xdr:rowOff>
    </xdr:from>
    <xdr:ext cx="0" cy="152400"/>
    <xdr:pic>
      <xdr:nvPicPr>
        <xdr:cNvPr id="62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1516</xdr:row>
      <xdr:rowOff>0</xdr:rowOff>
    </xdr:from>
    <xdr:ext cx="0" cy="152400"/>
    <xdr:pic>
      <xdr:nvPicPr>
        <xdr:cNvPr id="62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1516</xdr:row>
      <xdr:rowOff>0</xdr:rowOff>
    </xdr:from>
    <xdr:ext cx="0" cy="152400"/>
    <xdr:pic>
      <xdr:nvPicPr>
        <xdr:cNvPr id="62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1504</xdr:row>
      <xdr:rowOff>0</xdr:rowOff>
    </xdr:from>
    <xdr:ext cx="0" cy="152400"/>
    <xdr:pic>
      <xdr:nvPicPr>
        <xdr:cNvPr id="63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1504</xdr:row>
      <xdr:rowOff>0</xdr:rowOff>
    </xdr:from>
    <xdr:ext cx="0" cy="152400"/>
    <xdr:pic>
      <xdr:nvPicPr>
        <xdr:cNvPr id="63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1504</xdr:row>
      <xdr:rowOff>0</xdr:rowOff>
    </xdr:from>
    <xdr:ext cx="0" cy="152400"/>
    <xdr:pic>
      <xdr:nvPicPr>
        <xdr:cNvPr id="63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1504</xdr:row>
      <xdr:rowOff>0</xdr:rowOff>
    </xdr:from>
    <xdr:ext cx="0" cy="152400"/>
    <xdr:pic>
      <xdr:nvPicPr>
        <xdr:cNvPr id="63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1504</xdr:row>
      <xdr:rowOff>0</xdr:rowOff>
    </xdr:from>
    <xdr:ext cx="0" cy="152400"/>
    <xdr:pic>
      <xdr:nvPicPr>
        <xdr:cNvPr id="63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1504</xdr:row>
      <xdr:rowOff>0</xdr:rowOff>
    </xdr:from>
    <xdr:ext cx="0" cy="152400"/>
    <xdr:pic>
      <xdr:nvPicPr>
        <xdr:cNvPr id="63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1504</xdr:row>
      <xdr:rowOff>0</xdr:rowOff>
    </xdr:from>
    <xdr:ext cx="0" cy="152400"/>
    <xdr:pic>
      <xdr:nvPicPr>
        <xdr:cNvPr id="63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1504</xdr:row>
      <xdr:rowOff>0</xdr:rowOff>
    </xdr:from>
    <xdr:ext cx="0" cy="152400"/>
    <xdr:pic>
      <xdr:nvPicPr>
        <xdr:cNvPr id="63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1496</xdr:row>
      <xdr:rowOff>0</xdr:rowOff>
    </xdr:from>
    <xdr:ext cx="0" cy="152400"/>
    <xdr:pic>
      <xdr:nvPicPr>
        <xdr:cNvPr id="63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1496</xdr:row>
      <xdr:rowOff>0</xdr:rowOff>
    </xdr:from>
    <xdr:ext cx="0" cy="152400"/>
    <xdr:pic>
      <xdr:nvPicPr>
        <xdr:cNvPr id="63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1496</xdr:row>
      <xdr:rowOff>0</xdr:rowOff>
    </xdr:from>
    <xdr:ext cx="0" cy="152400"/>
    <xdr:pic>
      <xdr:nvPicPr>
        <xdr:cNvPr id="64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1496</xdr:row>
      <xdr:rowOff>0</xdr:rowOff>
    </xdr:from>
    <xdr:ext cx="0" cy="152400"/>
    <xdr:pic>
      <xdr:nvPicPr>
        <xdr:cNvPr id="64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1496</xdr:row>
      <xdr:rowOff>0</xdr:rowOff>
    </xdr:from>
    <xdr:ext cx="0" cy="152400"/>
    <xdr:pic>
      <xdr:nvPicPr>
        <xdr:cNvPr id="64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1496</xdr:row>
      <xdr:rowOff>0</xdr:rowOff>
    </xdr:from>
    <xdr:ext cx="0" cy="152400"/>
    <xdr:pic>
      <xdr:nvPicPr>
        <xdr:cNvPr id="64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1496</xdr:row>
      <xdr:rowOff>0</xdr:rowOff>
    </xdr:from>
    <xdr:ext cx="0" cy="152400"/>
    <xdr:pic>
      <xdr:nvPicPr>
        <xdr:cNvPr id="64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1496</xdr:row>
      <xdr:rowOff>0</xdr:rowOff>
    </xdr:from>
    <xdr:ext cx="0" cy="152400"/>
    <xdr:pic>
      <xdr:nvPicPr>
        <xdr:cNvPr id="64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1500</xdr:row>
      <xdr:rowOff>0</xdr:rowOff>
    </xdr:from>
    <xdr:ext cx="0" cy="152400"/>
    <xdr:pic>
      <xdr:nvPicPr>
        <xdr:cNvPr id="64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1500</xdr:row>
      <xdr:rowOff>0</xdr:rowOff>
    </xdr:from>
    <xdr:ext cx="0" cy="152400"/>
    <xdr:pic>
      <xdr:nvPicPr>
        <xdr:cNvPr id="64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1500</xdr:row>
      <xdr:rowOff>0</xdr:rowOff>
    </xdr:from>
    <xdr:ext cx="0" cy="152400"/>
    <xdr:pic>
      <xdr:nvPicPr>
        <xdr:cNvPr id="64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1500</xdr:row>
      <xdr:rowOff>0</xdr:rowOff>
    </xdr:from>
    <xdr:ext cx="0" cy="152400"/>
    <xdr:pic>
      <xdr:nvPicPr>
        <xdr:cNvPr id="64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1500</xdr:row>
      <xdr:rowOff>0</xdr:rowOff>
    </xdr:from>
    <xdr:ext cx="0" cy="152400"/>
    <xdr:pic>
      <xdr:nvPicPr>
        <xdr:cNvPr id="65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1500</xdr:row>
      <xdr:rowOff>0</xdr:rowOff>
    </xdr:from>
    <xdr:ext cx="0" cy="152400"/>
    <xdr:pic>
      <xdr:nvPicPr>
        <xdr:cNvPr id="65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1500</xdr:row>
      <xdr:rowOff>0</xdr:rowOff>
    </xdr:from>
    <xdr:ext cx="0" cy="152400"/>
    <xdr:pic>
      <xdr:nvPicPr>
        <xdr:cNvPr id="65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1500</xdr:row>
      <xdr:rowOff>0</xdr:rowOff>
    </xdr:from>
    <xdr:ext cx="0" cy="152400"/>
    <xdr:pic>
      <xdr:nvPicPr>
        <xdr:cNvPr id="65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1508</xdr:row>
      <xdr:rowOff>0</xdr:rowOff>
    </xdr:from>
    <xdr:ext cx="0" cy="152400"/>
    <xdr:pic>
      <xdr:nvPicPr>
        <xdr:cNvPr id="65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1508</xdr:row>
      <xdr:rowOff>0</xdr:rowOff>
    </xdr:from>
    <xdr:ext cx="0" cy="152400"/>
    <xdr:pic>
      <xdr:nvPicPr>
        <xdr:cNvPr id="65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1508</xdr:row>
      <xdr:rowOff>0</xdr:rowOff>
    </xdr:from>
    <xdr:ext cx="0" cy="152400"/>
    <xdr:pic>
      <xdr:nvPicPr>
        <xdr:cNvPr id="65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1508</xdr:row>
      <xdr:rowOff>0</xdr:rowOff>
    </xdr:from>
    <xdr:ext cx="0" cy="152400"/>
    <xdr:pic>
      <xdr:nvPicPr>
        <xdr:cNvPr id="65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1508</xdr:row>
      <xdr:rowOff>0</xdr:rowOff>
    </xdr:from>
    <xdr:ext cx="0" cy="152400"/>
    <xdr:pic>
      <xdr:nvPicPr>
        <xdr:cNvPr id="65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1508</xdr:row>
      <xdr:rowOff>0</xdr:rowOff>
    </xdr:from>
    <xdr:ext cx="0" cy="152400"/>
    <xdr:pic>
      <xdr:nvPicPr>
        <xdr:cNvPr id="65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1508</xdr:row>
      <xdr:rowOff>0</xdr:rowOff>
    </xdr:from>
    <xdr:ext cx="0" cy="152400"/>
    <xdr:pic>
      <xdr:nvPicPr>
        <xdr:cNvPr id="66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1508</xdr:row>
      <xdr:rowOff>0</xdr:rowOff>
    </xdr:from>
    <xdr:ext cx="0" cy="152400"/>
    <xdr:pic>
      <xdr:nvPicPr>
        <xdr:cNvPr id="66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1521</xdr:row>
      <xdr:rowOff>123825</xdr:rowOff>
    </xdr:from>
    <xdr:ext cx="0" cy="19050"/>
    <xdr:pic>
      <xdr:nvPicPr>
        <xdr:cNvPr id="662"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1520</xdr:row>
      <xdr:rowOff>0</xdr:rowOff>
    </xdr:from>
    <xdr:ext cx="0" cy="304800"/>
    <xdr:pic>
      <xdr:nvPicPr>
        <xdr:cNvPr id="663"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1526</xdr:row>
      <xdr:rowOff>0</xdr:rowOff>
    </xdr:from>
    <xdr:ext cx="0" cy="123825"/>
    <xdr:pic>
      <xdr:nvPicPr>
        <xdr:cNvPr id="66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1526</xdr:row>
      <xdr:rowOff>0</xdr:rowOff>
    </xdr:from>
    <xdr:ext cx="0" cy="104775"/>
    <xdr:pic>
      <xdr:nvPicPr>
        <xdr:cNvPr id="66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1526</xdr:row>
      <xdr:rowOff>0</xdr:rowOff>
    </xdr:from>
    <xdr:ext cx="0" cy="95250"/>
    <xdr:pic>
      <xdr:nvPicPr>
        <xdr:cNvPr id="66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1526</xdr:row>
      <xdr:rowOff>0</xdr:rowOff>
    </xdr:from>
    <xdr:ext cx="0" cy="104775"/>
    <xdr:pic>
      <xdr:nvPicPr>
        <xdr:cNvPr id="66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1526</xdr:row>
      <xdr:rowOff>0</xdr:rowOff>
    </xdr:from>
    <xdr:ext cx="0" cy="95250"/>
    <xdr:pic>
      <xdr:nvPicPr>
        <xdr:cNvPr id="66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1539</xdr:row>
      <xdr:rowOff>0</xdr:rowOff>
    </xdr:from>
    <xdr:ext cx="0" cy="152400"/>
    <xdr:pic>
      <xdr:nvPicPr>
        <xdr:cNvPr id="66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1539</xdr:row>
      <xdr:rowOff>0</xdr:rowOff>
    </xdr:from>
    <xdr:ext cx="0" cy="152400"/>
    <xdr:pic>
      <xdr:nvPicPr>
        <xdr:cNvPr id="67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1539</xdr:row>
      <xdr:rowOff>0</xdr:rowOff>
    </xdr:from>
    <xdr:ext cx="0" cy="152400"/>
    <xdr:pic>
      <xdr:nvPicPr>
        <xdr:cNvPr id="67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1539</xdr:row>
      <xdr:rowOff>0</xdr:rowOff>
    </xdr:from>
    <xdr:ext cx="0" cy="152400"/>
    <xdr:pic>
      <xdr:nvPicPr>
        <xdr:cNvPr id="67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1905000</xdr:colOff>
      <xdr:row>1540</xdr:row>
      <xdr:rowOff>123825</xdr:rowOff>
    </xdr:from>
    <xdr:ext cx="0" cy="19050"/>
    <xdr:pic>
      <xdr:nvPicPr>
        <xdr:cNvPr id="673" name="image85.jpg" descr="ЗВН.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1638300</xdr:colOff>
      <xdr:row>1539</xdr:row>
      <xdr:rowOff>0</xdr:rowOff>
    </xdr:from>
    <xdr:ext cx="0" cy="304800"/>
    <xdr:pic>
      <xdr:nvPicPr>
        <xdr:cNvPr id="674" name="image8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1009650</xdr:colOff>
      <xdr:row>1544</xdr:row>
      <xdr:rowOff>0</xdr:rowOff>
    </xdr:from>
    <xdr:ext cx="0" cy="123825"/>
    <xdr:pic>
      <xdr:nvPicPr>
        <xdr:cNvPr id="675"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1544</xdr:row>
      <xdr:rowOff>0</xdr:rowOff>
    </xdr:from>
    <xdr:ext cx="0" cy="104775"/>
    <xdr:pic>
      <xdr:nvPicPr>
        <xdr:cNvPr id="676"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1544</xdr:row>
      <xdr:rowOff>0</xdr:rowOff>
    </xdr:from>
    <xdr:ext cx="0" cy="95250"/>
    <xdr:pic>
      <xdr:nvPicPr>
        <xdr:cNvPr id="677"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1544</xdr:row>
      <xdr:rowOff>0</xdr:rowOff>
    </xdr:from>
    <xdr:ext cx="0" cy="104775"/>
    <xdr:pic>
      <xdr:nvPicPr>
        <xdr:cNvPr id="678"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1544</xdr:row>
      <xdr:rowOff>0</xdr:rowOff>
    </xdr:from>
    <xdr:ext cx="0" cy="95250"/>
    <xdr:pic>
      <xdr:nvPicPr>
        <xdr:cNvPr id="679"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1009650</xdr:colOff>
      <xdr:row>1548</xdr:row>
      <xdr:rowOff>0</xdr:rowOff>
    </xdr:from>
    <xdr:ext cx="0" cy="123825"/>
    <xdr:pic>
      <xdr:nvPicPr>
        <xdr:cNvPr id="680"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1548</xdr:row>
      <xdr:rowOff>0</xdr:rowOff>
    </xdr:from>
    <xdr:ext cx="0" cy="104775"/>
    <xdr:pic>
      <xdr:nvPicPr>
        <xdr:cNvPr id="681"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1548</xdr:row>
      <xdr:rowOff>0</xdr:rowOff>
    </xdr:from>
    <xdr:ext cx="0" cy="95250"/>
    <xdr:pic>
      <xdr:nvPicPr>
        <xdr:cNvPr id="682"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714375</xdr:colOff>
      <xdr:row>1548</xdr:row>
      <xdr:rowOff>0</xdr:rowOff>
    </xdr:from>
    <xdr:ext cx="0" cy="104775"/>
    <xdr:pic>
      <xdr:nvPicPr>
        <xdr:cNvPr id="683"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1419225</xdr:colOff>
      <xdr:row>1548</xdr:row>
      <xdr:rowOff>0</xdr:rowOff>
    </xdr:from>
    <xdr:ext cx="0" cy="95250"/>
    <xdr:pic>
      <xdr:nvPicPr>
        <xdr:cNvPr id="684" name="image8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1479</xdr:row>
      <xdr:rowOff>0</xdr:rowOff>
    </xdr:from>
    <xdr:ext cx="66675" cy="152400"/>
    <xdr:pic>
      <xdr:nvPicPr>
        <xdr:cNvPr id="685" name="image90.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4610100</xdr:colOff>
      <xdr:row>4</xdr:row>
      <xdr:rowOff>152400</xdr:rowOff>
    </xdr:from>
    <xdr:ext cx="0" cy="314325"/>
    <xdr:pic>
      <xdr:nvPicPr>
        <xdr:cNvPr id="2" name="image91.png" descr="Товарный знак2"/>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4610100</xdr:colOff>
      <xdr:row>4</xdr:row>
      <xdr:rowOff>152400</xdr:rowOff>
    </xdr:from>
    <xdr:ext cx="0" cy="314325"/>
    <xdr:pic>
      <xdr:nvPicPr>
        <xdr:cNvPr id="2" name="image91.png" descr="Товарный знак2"/>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1133475</xdr:colOff>
      <xdr:row>3</xdr:row>
      <xdr:rowOff>0</xdr:rowOff>
    </xdr:from>
    <xdr:ext cx="0" cy="1095375"/>
    <xdr:pic>
      <xdr:nvPicPr>
        <xdr:cNvPr id="2" name="image9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zoomScale="70" zoomScaleNormal="70" workbookViewId="0">
      <selection activeCell="D14" sqref="D14"/>
    </sheetView>
  </sheetViews>
  <sheetFormatPr defaultRowHeight="12.75"/>
  <cols>
    <col min="2" max="2" width="103" customWidth="1"/>
  </cols>
  <sheetData>
    <row r="1" spans="1:3" ht="15.75">
      <c r="B1" s="874" t="s">
        <v>7780</v>
      </c>
    </row>
    <row r="2" spans="1:3" ht="150" customHeight="1">
      <c r="A2" s="876"/>
      <c r="B2" s="876"/>
      <c r="C2" s="876"/>
    </row>
    <row r="3" spans="1:3" ht="27.75" customHeight="1">
      <c r="B3" s="875" t="s">
        <v>7781</v>
      </c>
    </row>
    <row r="4" spans="1:3" ht="26.25">
      <c r="B4" s="869" t="s">
        <v>7766</v>
      </c>
    </row>
    <row r="6" spans="1:3" ht="21">
      <c r="B6" s="868" t="s">
        <v>7767</v>
      </c>
    </row>
    <row r="7" spans="1:3" ht="27.75" customHeight="1">
      <c r="B7" s="1144" t="s">
        <v>7768</v>
      </c>
    </row>
    <row r="8" spans="1:3" ht="27" customHeight="1">
      <c r="B8" s="1144" t="s">
        <v>7769</v>
      </c>
    </row>
    <row r="9" spans="1:3" ht="27" customHeight="1">
      <c r="B9" s="1144" t="s">
        <v>306</v>
      </c>
    </row>
    <row r="10" spans="1:3" ht="26.25" customHeight="1">
      <c r="B10" s="1144" t="s">
        <v>7771</v>
      </c>
    </row>
    <row r="11" spans="1:3" ht="30" customHeight="1">
      <c r="B11" s="1144" t="s">
        <v>7772</v>
      </c>
    </row>
    <row r="12" spans="1:3" ht="28.5" customHeight="1">
      <c r="B12" s="1144" t="s">
        <v>7773</v>
      </c>
    </row>
    <row r="13" spans="1:3" ht="29.25" customHeight="1">
      <c r="B13" s="1144" t="s">
        <v>7774</v>
      </c>
    </row>
    <row r="14" spans="1:3" ht="30.75" customHeight="1">
      <c r="B14" s="1144" t="s">
        <v>7775</v>
      </c>
    </row>
    <row r="15" spans="1:3" ht="32.25" customHeight="1">
      <c r="B15" s="1144" t="s">
        <v>7776</v>
      </c>
    </row>
    <row r="16" spans="1:3" ht="29.25" customHeight="1">
      <c r="B16" s="1144" t="s">
        <v>7777</v>
      </c>
    </row>
    <row r="17" spans="2:2" ht="28.5" customHeight="1">
      <c r="B17" s="1144" t="s">
        <v>7779</v>
      </c>
    </row>
    <row r="18" spans="2:2" ht="33" customHeight="1">
      <c r="B18" s="1144" t="s">
        <v>7778</v>
      </c>
    </row>
  </sheetData>
  <mergeCells count="1">
    <mergeCell ref="A2:C2"/>
  </mergeCells>
  <hyperlinks>
    <hyperlink ref="B7" location="'МХМ Тепловое оборудование'!A1" display="Тепловое оборудование"/>
    <hyperlink ref="B8" location="'МХМ ММ СС'!A1" display="Моноблоки, Сплит-системы, Агрегат комп-конд"/>
    <hyperlink ref="B9" location="'МХМ КХ стандарт'!A1" display="Стеклянные двери для холодильных и морозильных камер"/>
    <hyperlink ref="B10" location="'МХМ витрины встройка'!A1" display="Витрины холодильные встроенные"/>
    <hyperlink ref="B11" location="'МХМ витрины вынос'!A1" display="Витрины холодильные выносные"/>
    <hyperlink ref="B12" location="'МХМ шкафы'!A1" display="Шкафы холодильные"/>
    <hyperlink ref="B13" location="'Нейтральное оборуд МХМ'!A1" display="Нейтральное оборудование"/>
    <hyperlink ref="B14" location="'МХМ стеллажи Купец'!A1" display="Стеллажи Купец"/>
    <hyperlink ref="B15" location="'МХМ стеллажи Эконом'!A1" display="Стеллажи Эконом"/>
    <hyperlink ref="B16" location="'МХМ стеллажи Дискаунтер'!A1" display="Стеллажи Дискаунтер"/>
    <hyperlink ref="B17" location="'Камеры мхм'!A1" display="Сборно-разборные холодильные камеры с соединением «ШИП-ПАЗ»"/>
    <hyperlink ref="B18" location="'МХМ столы холодильные'!A1" display="Столы холодильные"/>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showGridLines="0" workbookViewId="0">
      <selection activeCell="B3" sqref="B3"/>
    </sheetView>
  </sheetViews>
  <sheetFormatPr defaultColWidth="14.42578125" defaultRowHeight="12.75"/>
  <cols>
    <col min="1" max="1" width="4.28515625" customWidth="1"/>
    <col min="2" max="2" width="17.85546875" customWidth="1"/>
    <col min="3" max="3" width="48.28515625" customWidth="1"/>
    <col min="4" max="4" width="16.42578125" customWidth="1"/>
    <col min="5" max="5" width="16.7109375" customWidth="1"/>
    <col min="6" max="25" width="9" customWidth="1"/>
  </cols>
  <sheetData>
    <row r="1" spans="1:25" s="783" customFormat="1" ht="15.75">
      <c r="B1" s="1168" t="s">
        <v>7780</v>
      </c>
      <c r="C1" s="1168"/>
      <c r="D1" s="1168"/>
      <c r="E1" s="1168"/>
    </row>
    <row r="2" spans="1:25" s="783" customFormat="1" ht="15.75">
      <c r="B2" s="1173" t="s">
        <v>7781</v>
      </c>
      <c r="C2" s="1173"/>
      <c r="D2" s="1173"/>
      <c r="E2" s="1173"/>
    </row>
    <row r="3" spans="1:25" ht="15.75">
      <c r="A3" s="1153"/>
      <c r="B3" s="783"/>
      <c r="C3" s="783"/>
      <c r="D3" s="725"/>
      <c r="E3" s="726"/>
      <c r="F3" s="727"/>
      <c r="G3" s="727"/>
      <c r="H3" s="727"/>
      <c r="I3" s="727"/>
      <c r="J3" s="727"/>
      <c r="K3" s="727"/>
      <c r="L3" s="727"/>
      <c r="M3" s="727"/>
      <c r="N3" s="727"/>
      <c r="O3" s="727"/>
      <c r="P3" s="727"/>
      <c r="Q3" s="727"/>
      <c r="R3" s="727"/>
      <c r="S3" s="727"/>
      <c r="T3" s="727"/>
      <c r="U3" s="727"/>
      <c r="V3" s="727"/>
      <c r="W3" s="727"/>
      <c r="X3" s="727"/>
      <c r="Y3" s="727"/>
    </row>
    <row r="4" spans="1:25" ht="32.25" customHeight="1">
      <c r="A4" s="80"/>
      <c r="B4" s="1158" t="s">
        <v>7782</v>
      </c>
      <c r="C4" s="80"/>
      <c r="D4" s="725"/>
      <c r="E4" s="589"/>
      <c r="F4" s="727"/>
      <c r="G4" s="727"/>
      <c r="H4" s="727"/>
      <c r="I4" s="727"/>
      <c r="J4" s="727"/>
      <c r="K4" s="727"/>
      <c r="L4" s="727"/>
      <c r="M4" s="727"/>
      <c r="N4" s="727"/>
      <c r="O4" s="727"/>
      <c r="P4" s="727"/>
      <c r="Q4" s="727"/>
      <c r="R4" s="727"/>
      <c r="S4" s="727"/>
      <c r="T4" s="727"/>
      <c r="U4" s="727"/>
      <c r="V4" s="727"/>
      <c r="W4" s="727"/>
      <c r="X4" s="727"/>
      <c r="Y4" s="727"/>
    </row>
    <row r="5" spans="1:25" ht="18.75">
      <c r="A5" s="727"/>
      <c r="B5" s="69"/>
      <c r="C5" s="728" t="s">
        <v>7079</v>
      </c>
      <c r="D5" s="71"/>
      <c r="E5" s="71"/>
      <c r="F5" s="2"/>
      <c r="G5" s="2"/>
      <c r="H5" s="2"/>
      <c r="I5" s="2"/>
      <c r="J5" s="2"/>
      <c r="K5" s="727"/>
      <c r="L5" s="727"/>
      <c r="M5" s="727"/>
      <c r="N5" s="727"/>
      <c r="O5" s="727"/>
      <c r="P5" s="727"/>
      <c r="Q5" s="727"/>
      <c r="R5" s="727"/>
      <c r="S5" s="727"/>
      <c r="T5" s="727"/>
      <c r="U5" s="727"/>
      <c r="V5" s="727"/>
      <c r="W5" s="727"/>
      <c r="X5" s="727"/>
      <c r="Y5" s="727"/>
    </row>
    <row r="6" spans="1:25" ht="15">
      <c r="A6" s="727"/>
      <c r="B6" s="727"/>
      <c r="C6" s="727"/>
      <c r="D6" s="71"/>
      <c r="E6" s="71"/>
      <c r="F6" s="727"/>
      <c r="G6" s="727"/>
      <c r="H6" s="727"/>
      <c r="I6" s="727"/>
      <c r="J6" s="727"/>
      <c r="K6" s="727"/>
      <c r="L6" s="727"/>
      <c r="M6" s="727"/>
      <c r="N6" s="727"/>
      <c r="O6" s="727"/>
      <c r="P6" s="727"/>
      <c r="Q6" s="727"/>
      <c r="R6" s="727"/>
      <c r="S6" s="727"/>
      <c r="T6" s="727"/>
      <c r="U6" s="727"/>
      <c r="V6" s="727"/>
      <c r="W6" s="727"/>
      <c r="X6" s="727"/>
      <c r="Y6" s="727"/>
    </row>
    <row r="7" spans="1:25" ht="15">
      <c r="A7" s="727"/>
      <c r="B7" s="1086" t="s">
        <v>5312</v>
      </c>
      <c r="C7" s="1086" t="s">
        <v>5313</v>
      </c>
      <c r="D7" s="1154" t="s">
        <v>2255</v>
      </c>
      <c r="E7" s="882"/>
      <c r="F7" s="727"/>
      <c r="G7" s="727"/>
      <c r="H7" s="727"/>
      <c r="I7" s="727"/>
      <c r="J7" s="727"/>
      <c r="K7" s="727"/>
      <c r="L7" s="727"/>
      <c r="M7" s="727"/>
      <c r="N7" s="727"/>
      <c r="O7" s="727"/>
      <c r="P7" s="727"/>
      <c r="Q7" s="727"/>
      <c r="R7" s="727"/>
      <c r="S7" s="727"/>
      <c r="T7" s="727"/>
      <c r="U7" s="727"/>
      <c r="V7" s="727"/>
      <c r="W7" s="727"/>
      <c r="X7" s="727"/>
      <c r="Y7" s="727"/>
    </row>
    <row r="8" spans="1:25">
      <c r="A8" s="727"/>
      <c r="B8" s="884"/>
      <c r="C8" s="884"/>
      <c r="D8" s="415"/>
      <c r="E8" s="428" t="s">
        <v>5314</v>
      </c>
      <c r="F8" s="727"/>
      <c r="G8" s="727"/>
      <c r="H8" s="727"/>
      <c r="I8" s="727"/>
      <c r="J8" s="727"/>
      <c r="K8" s="727"/>
      <c r="L8" s="727"/>
      <c r="M8" s="727"/>
      <c r="N8" s="727"/>
      <c r="O8" s="727"/>
      <c r="P8" s="727"/>
      <c r="Q8" s="727"/>
      <c r="R8" s="727"/>
      <c r="S8" s="727"/>
      <c r="T8" s="727"/>
      <c r="U8" s="727"/>
      <c r="V8" s="727"/>
      <c r="W8" s="727"/>
      <c r="X8" s="727"/>
      <c r="Y8" s="727"/>
    </row>
    <row r="9" spans="1:25" ht="15.75">
      <c r="A9" s="727"/>
      <c r="B9" s="593" t="s">
        <v>5315</v>
      </c>
      <c r="C9" s="1130" t="s">
        <v>5316</v>
      </c>
      <c r="D9" s="888"/>
      <c r="E9" s="888"/>
      <c r="F9" s="727"/>
      <c r="G9" s="727"/>
      <c r="H9" s="727"/>
      <c r="I9" s="727"/>
      <c r="J9" s="727"/>
      <c r="K9" s="727"/>
      <c r="L9" s="727"/>
      <c r="M9" s="727"/>
      <c r="N9" s="727"/>
      <c r="O9" s="727"/>
      <c r="P9" s="727"/>
      <c r="Q9" s="727"/>
      <c r="R9" s="727"/>
      <c r="S9" s="727"/>
      <c r="T9" s="727"/>
      <c r="U9" s="727"/>
      <c r="V9" s="727"/>
      <c r="W9" s="727"/>
      <c r="X9" s="727"/>
      <c r="Y9" s="727"/>
    </row>
    <row r="10" spans="1:25">
      <c r="A10" s="727"/>
      <c r="B10" s="609" t="s">
        <v>7080</v>
      </c>
      <c r="C10" s="601" t="s">
        <v>7081</v>
      </c>
      <c r="D10" s="15"/>
      <c r="E10" s="15">
        <v>845.29199999999992</v>
      </c>
      <c r="F10" s="727"/>
      <c r="G10" s="727"/>
      <c r="H10" s="727"/>
      <c r="I10" s="727"/>
      <c r="J10" s="727"/>
      <c r="K10" s="727"/>
      <c r="L10" s="727"/>
      <c r="M10" s="727"/>
      <c r="N10" s="727"/>
      <c r="O10" s="727"/>
      <c r="P10" s="727"/>
      <c r="Q10" s="727"/>
      <c r="R10" s="727"/>
      <c r="S10" s="727"/>
      <c r="T10" s="727"/>
      <c r="U10" s="727"/>
      <c r="V10" s="727"/>
      <c r="W10" s="727"/>
      <c r="X10" s="727"/>
      <c r="Y10" s="727"/>
    </row>
    <row r="11" spans="1:25">
      <c r="A11" s="727"/>
      <c r="B11" s="730" t="s">
        <v>7082</v>
      </c>
      <c r="C11" s="601" t="s">
        <v>7083</v>
      </c>
      <c r="D11" s="15"/>
      <c r="E11" s="15">
        <v>893.64</v>
      </c>
      <c r="F11" s="727"/>
      <c r="G11" s="727"/>
      <c r="H11" s="727"/>
      <c r="I11" s="727"/>
      <c r="J11" s="727"/>
      <c r="K11" s="727"/>
      <c r="L11" s="727"/>
      <c r="M11" s="727"/>
      <c r="N11" s="727"/>
      <c r="O11" s="727"/>
      <c r="P11" s="727"/>
      <c r="Q11" s="727"/>
      <c r="R11" s="727"/>
      <c r="S11" s="727"/>
      <c r="T11" s="727"/>
      <c r="U11" s="727"/>
      <c r="V11" s="727"/>
      <c r="W11" s="727"/>
      <c r="X11" s="727"/>
      <c r="Y11" s="727"/>
    </row>
    <row r="12" spans="1:25">
      <c r="A12" s="727"/>
      <c r="B12" s="609" t="s">
        <v>7084</v>
      </c>
      <c r="C12" s="601" t="s">
        <v>7085</v>
      </c>
      <c r="D12" s="15"/>
      <c r="E12" s="15">
        <v>1041.5999999999999</v>
      </c>
      <c r="F12" s="727"/>
      <c r="G12" s="727"/>
      <c r="H12" s="727"/>
      <c r="I12" s="727"/>
      <c r="J12" s="727"/>
      <c r="K12" s="727"/>
      <c r="L12" s="727"/>
      <c r="M12" s="727"/>
      <c r="N12" s="727"/>
      <c r="O12" s="727"/>
      <c r="P12" s="727"/>
      <c r="Q12" s="727"/>
      <c r="R12" s="727"/>
      <c r="S12" s="727"/>
      <c r="T12" s="727"/>
      <c r="U12" s="727"/>
      <c r="V12" s="727"/>
      <c r="W12" s="727"/>
      <c r="X12" s="727"/>
      <c r="Y12" s="727"/>
    </row>
    <row r="13" spans="1:25">
      <c r="A13" s="727"/>
      <c r="B13" s="609" t="s">
        <v>7086</v>
      </c>
      <c r="C13" s="601" t="s">
        <v>7087</v>
      </c>
      <c r="D13" s="15"/>
      <c r="E13" s="15">
        <v>1065.7439999999999</v>
      </c>
      <c r="F13" s="727"/>
      <c r="G13" s="727"/>
      <c r="H13" s="727"/>
      <c r="I13" s="727"/>
      <c r="J13" s="727"/>
      <c r="K13" s="727"/>
      <c r="L13" s="727"/>
      <c r="M13" s="727"/>
      <c r="N13" s="727"/>
      <c r="O13" s="727"/>
      <c r="P13" s="727"/>
      <c r="Q13" s="727"/>
      <c r="R13" s="727"/>
      <c r="S13" s="727"/>
      <c r="T13" s="727"/>
      <c r="U13" s="727"/>
      <c r="V13" s="727"/>
      <c r="W13" s="727"/>
      <c r="X13" s="727"/>
      <c r="Y13" s="727"/>
    </row>
    <row r="14" spans="1:25">
      <c r="A14" s="727"/>
      <c r="B14" s="609" t="s">
        <v>7088</v>
      </c>
      <c r="C14" s="601" t="s">
        <v>7089</v>
      </c>
      <c r="D14" s="15"/>
      <c r="E14" s="15">
        <v>1103.7840000000001</v>
      </c>
      <c r="F14" s="727"/>
      <c r="G14" s="727"/>
      <c r="H14" s="727"/>
      <c r="I14" s="727"/>
      <c r="J14" s="727"/>
      <c r="K14" s="727"/>
      <c r="L14" s="727"/>
      <c r="M14" s="727"/>
      <c r="N14" s="727"/>
      <c r="O14" s="727"/>
      <c r="P14" s="727"/>
      <c r="Q14" s="727"/>
      <c r="R14" s="727"/>
      <c r="S14" s="727"/>
      <c r="T14" s="727"/>
      <c r="U14" s="727"/>
      <c r="V14" s="727"/>
      <c r="W14" s="727"/>
      <c r="X14" s="727"/>
      <c r="Y14" s="727"/>
    </row>
    <row r="15" spans="1:25">
      <c r="A15" s="727"/>
      <c r="B15" s="609" t="s">
        <v>7090</v>
      </c>
      <c r="C15" s="601" t="s">
        <v>7091</v>
      </c>
      <c r="D15" s="15"/>
      <c r="E15" s="15">
        <v>1213.98</v>
      </c>
      <c r="F15" s="727"/>
      <c r="G15" s="727"/>
      <c r="H15" s="727"/>
      <c r="I15" s="727"/>
      <c r="J15" s="727"/>
      <c r="K15" s="727"/>
      <c r="L15" s="727"/>
      <c r="M15" s="727"/>
      <c r="N15" s="727"/>
      <c r="O15" s="727"/>
      <c r="P15" s="727"/>
      <c r="Q15" s="727"/>
      <c r="R15" s="727"/>
      <c r="S15" s="727"/>
      <c r="T15" s="727"/>
      <c r="U15" s="727"/>
      <c r="V15" s="727"/>
      <c r="W15" s="727"/>
      <c r="X15" s="727"/>
      <c r="Y15" s="727"/>
    </row>
    <row r="16" spans="1:25" ht="15">
      <c r="A16" s="727"/>
      <c r="B16" s="629"/>
      <c r="C16" s="731"/>
      <c r="D16" s="732"/>
      <c r="E16" s="732"/>
      <c r="F16" s="727"/>
      <c r="G16" s="727"/>
      <c r="H16" s="727"/>
      <c r="I16" s="727"/>
      <c r="J16" s="727"/>
      <c r="K16" s="727"/>
      <c r="L16" s="727"/>
      <c r="M16" s="727"/>
      <c r="N16" s="727"/>
      <c r="O16" s="727"/>
      <c r="P16" s="727"/>
      <c r="Q16" s="727"/>
      <c r="R16" s="727"/>
      <c r="S16" s="727"/>
      <c r="T16" s="727"/>
      <c r="U16" s="727"/>
      <c r="V16" s="727"/>
      <c r="W16" s="727"/>
      <c r="X16" s="727"/>
      <c r="Y16" s="727"/>
    </row>
    <row r="17" spans="1:25" ht="15">
      <c r="A17" s="727"/>
      <c r="B17" s="1083" t="s">
        <v>5312</v>
      </c>
      <c r="C17" s="1083" t="s">
        <v>5313</v>
      </c>
      <c r="D17" s="1131" t="s">
        <v>2255</v>
      </c>
      <c r="E17" s="889"/>
      <c r="F17" s="727"/>
      <c r="G17" s="727"/>
      <c r="H17" s="727"/>
      <c r="I17" s="727"/>
      <c r="J17" s="727"/>
      <c r="K17" s="727"/>
      <c r="L17" s="727"/>
      <c r="M17" s="727"/>
      <c r="N17" s="727"/>
      <c r="O17" s="727"/>
      <c r="P17" s="727"/>
      <c r="Q17" s="727"/>
      <c r="R17" s="727"/>
      <c r="S17" s="727"/>
      <c r="T17" s="727"/>
      <c r="U17" s="727"/>
      <c r="V17" s="727"/>
      <c r="W17" s="727"/>
      <c r="X17" s="727"/>
      <c r="Y17" s="727"/>
    </row>
    <row r="18" spans="1:25">
      <c r="A18" s="727"/>
      <c r="B18" s="884"/>
      <c r="C18" s="884"/>
      <c r="D18" s="733"/>
      <c r="E18" s="428" t="s">
        <v>5314</v>
      </c>
      <c r="F18" s="727"/>
      <c r="G18" s="727"/>
      <c r="H18" s="727"/>
      <c r="I18" s="727"/>
      <c r="J18" s="727"/>
      <c r="K18" s="727"/>
      <c r="L18" s="727"/>
      <c r="M18" s="727"/>
      <c r="N18" s="727"/>
      <c r="O18" s="727"/>
      <c r="P18" s="727"/>
      <c r="Q18" s="727"/>
      <c r="R18" s="727"/>
      <c r="S18" s="727"/>
      <c r="T18" s="727"/>
      <c r="U18" s="727"/>
      <c r="V18" s="727"/>
      <c r="W18" s="727"/>
      <c r="X18" s="727"/>
      <c r="Y18" s="727"/>
    </row>
    <row r="19" spans="1:25" ht="15.75">
      <c r="A19" s="727"/>
      <c r="B19" s="596" t="s">
        <v>5397</v>
      </c>
      <c r="C19" s="1090" t="s">
        <v>5398</v>
      </c>
      <c r="D19" s="888"/>
      <c r="E19" s="888"/>
      <c r="F19" s="727"/>
      <c r="G19" s="727"/>
      <c r="H19" s="727"/>
      <c r="I19" s="727"/>
      <c r="J19" s="727"/>
      <c r="K19" s="727"/>
      <c r="L19" s="727"/>
      <c r="M19" s="727"/>
      <c r="N19" s="727"/>
      <c r="O19" s="727"/>
      <c r="P19" s="727"/>
      <c r="Q19" s="727"/>
      <c r="R19" s="727"/>
      <c r="S19" s="727"/>
      <c r="T19" s="727"/>
      <c r="U19" s="727"/>
      <c r="V19" s="727"/>
      <c r="W19" s="727"/>
      <c r="X19" s="727"/>
      <c r="Y19" s="727"/>
    </row>
    <row r="20" spans="1:25">
      <c r="A20" s="727"/>
      <c r="B20" s="243" t="s">
        <v>7092</v>
      </c>
      <c r="C20" s="601" t="s">
        <v>7093</v>
      </c>
      <c r="D20" s="15"/>
      <c r="E20" s="15">
        <v>400.05599999999998</v>
      </c>
      <c r="F20" s="727"/>
      <c r="G20" s="727"/>
      <c r="H20" s="727"/>
      <c r="I20" s="727"/>
      <c r="J20" s="727"/>
      <c r="K20" s="727"/>
      <c r="L20" s="727"/>
      <c r="M20" s="727"/>
      <c r="N20" s="727"/>
      <c r="O20" s="727"/>
      <c r="P20" s="727"/>
      <c r="Q20" s="727"/>
      <c r="R20" s="727"/>
      <c r="S20" s="727"/>
      <c r="T20" s="727"/>
      <c r="U20" s="727"/>
      <c r="V20" s="727"/>
      <c r="W20" s="727"/>
      <c r="X20" s="727"/>
      <c r="Y20" s="727"/>
    </row>
    <row r="21" spans="1:25">
      <c r="A21" s="727"/>
      <c r="B21" s="243" t="s">
        <v>7094</v>
      </c>
      <c r="C21" s="601" t="s">
        <v>7095</v>
      </c>
      <c r="D21" s="15"/>
      <c r="E21" s="15">
        <v>474.22799999999995</v>
      </c>
      <c r="F21" s="727"/>
      <c r="G21" s="727"/>
      <c r="H21" s="727"/>
      <c r="I21" s="727"/>
      <c r="J21" s="727"/>
      <c r="K21" s="727"/>
      <c r="L21" s="727"/>
      <c r="M21" s="727"/>
      <c r="N21" s="727"/>
      <c r="O21" s="727"/>
      <c r="P21" s="727"/>
      <c r="Q21" s="727"/>
      <c r="R21" s="727"/>
      <c r="S21" s="727"/>
      <c r="T21" s="727"/>
      <c r="U21" s="727"/>
      <c r="V21" s="727"/>
      <c r="W21" s="727"/>
      <c r="X21" s="727"/>
      <c r="Y21" s="727"/>
    </row>
    <row r="22" spans="1:25">
      <c r="A22" s="727"/>
      <c r="B22" s="243" t="s">
        <v>7096</v>
      </c>
      <c r="C22" s="601" t="s">
        <v>7097</v>
      </c>
      <c r="D22" s="15"/>
      <c r="E22" s="15">
        <v>490.21199999999999</v>
      </c>
      <c r="F22" s="727"/>
      <c r="G22" s="727"/>
      <c r="H22" s="727"/>
      <c r="I22" s="727"/>
      <c r="J22" s="727"/>
      <c r="K22" s="727"/>
      <c r="L22" s="727"/>
      <c r="M22" s="727"/>
      <c r="N22" s="727"/>
      <c r="O22" s="727"/>
      <c r="P22" s="727"/>
      <c r="Q22" s="727"/>
      <c r="R22" s="727"/>
      <c r="S22" s="727"/>
      <c r="T22" s="727"/>
      <c r="U22" s="727"/>
      <c r="V22" s="727"/>
      <c r="W22" s="727"/>
      <c r="X22" s="727"/>
      <c r="Y22" s="727"/>
    </row>
    <row r="23" spans="1:25">
      <c r="A23" s="727"/>
      <c r="B23" s="243" t="s">
        <v>7098</v>
      </c>
      <c r="C23" s="601" t="s">
        <v>7099</v>
      </c>
      <c r="D23" s="15"/>
      <c r="E23" s="15">
        <v>566.59199999999998</v>
      </c>
      <c r="F23" s="727"/>
      <c r="G23" s="727"/>
      <c r="H23" s="727"/>
      <c r="I23" s="727"/>
      <c r="J23" s="727"/>
      <c r="K23" s="727"/>
      <c r="L23" s="727"/>
      <c r="M23" s="727"/>
      <c r="N23" s="727"/>
      <c r="O23" s="727"/>
      <c r="P23" s="727"/>
      <c r="Q23" s="727"/>
      <c r="R23" s="727"/>
      <c r="S23" s="727"/>
      <c r="T23" s="727"/>
      <c r="U23" s="727"/>
      <c r="V23" s="727"/>
      <c r="W23" s="727"/>
      <c r="X23" s="727"/>
      <c r="Y23" s="727"/>
    </row>
    <row r="24" spans="1:25" ht="15">
      <c r="A24" s="727"/>
      <c r="B24" s="629"/>
      <c r="C24" s="731"/>
      <c r="D24" s="732"/>
      <c r="E24" s="732"/>
      <c r="F24" s="727"/>
      <c r="G24" s="727"/>
      <c r="H24" s="727"/>
      <c r="I24" s="727"/>
      <c r="J24" s="727"/>
      <c r="K24" s="727"/>
      <c r="L24" s="727"/>
      <c r="M24" s="727"/>
      <c r="N24" s="727"/>
      <c r="O24" s="727"/>
      <c r="P24" s="727"/>
      <c r="Q24" s="727"/>
      <c r="R24" s="727"/>
      <c r="S24" s="727"/>
      <c r="T24" s="727"/>
      <c r="U24" s="727"/>
      <c r="V24" s="727"/>
      <c r="W24" s="727"/>
      <c r="X24" s="727"/>
      <c r="Y24" s="727"/>
    </row>
    <row r="25" spans="1:25" ht="15">
      <c r="A25" s="727"/>
      <c r="B25" s="1083" t="s">
        <v>5312</v>
      </c>
      <c r="C25" s="1083" t="s">
        <v>5313</v>
      </c>
      <c r="D25" s="1131" t="s">
        <v>2255</v>
      </c>
      <c r="E25" s="889"/>
      <c r="F25" s="727"/>
      <c r="G25" s="727"/>
      <c r="H25" s="727"/>
      <c r="I25" s="727"/>
      <c r="J25" s="727"/>
      <c r="K25" s="727"/>
      <c r="L25" s="727"/>
      <c r="M25" s="727"/>
      <c r="N25" s="727"/>
      <c r="O25" s="727"/>
      <c r="P25" s="727"/>
      <c r="Q25" s="727"/>
      <c r="R25" s="727"/>
      <c r="S25" s="727"/>
      <c r="T25" s="727"/>
      <c r="U25" s="727"/>
      <c r="V25" s="727"/>
      <c r="W25" s="727"/>
      <c r="X25" s="727"/>
      <c r="Y25" s="727"/>
    </row>
    <row r="26" spans="1:25">
      <c r="A26" s="727"/>
      <c r="B26" s="884"/>
      <c r="C26" s="884"/>
      <c r="D26" s="733"/>
      <c r="E26" s="428" t="s">
        <v>5314</v>
      </c>
      <c r="F26" s="727"/>
      <c r="G26" s="727"/>
      <c r="H26" s="727"/>
      <c r="I26" s="727"/>
      <c r="J26" s="727"/>
      <c r="K26" s="727"/>
      <c r="L26" s="727"/>
      <c r="M26" s="727"/>
      <c r="N26" s="727"/>
      <c r="O26" s="727"/>
      <c r="P26" s="727"/>
      <c r="Q26" s="727"/>
      <c r="R26" s="727"/>
      <c r="S26" s="727"/>
      <c r="T26" s="727"/>
      <c r="U26" s="727"/>
      <c r="V26" s="727"/>
      <c r="W26" s="727"/>
      <c r="X26" s="727"/>
      <c r="Y26" s="727"/>
    </row>
    <row r="27" spans="1:25" ht="15.75">
      <c r="A27" s="727"/>
      <c r="B27" s="1082" t="s">
        <v>5419</v>
      </c>
      <c r="C27" s="888"/>
      <c r="D27" s="888"/>
      <c r="E27" s="889"/>
      <c r="F27" s="727"/>
      <c r="G27" s="727"/>
      <c r="H27" s="727"/>
      <c r="I27" s="727"/>
      <c r="J27" s="727"/>
      <c r="K27" s="727"/>
      <c r="L27" s="727"/>
      <c r="M27" s="727"/>
      <c r="N27" s="727"/>
      <c r="O27" s="727"/>
      <c r="P27" s="727"/>
      <c r="Q27" s="727"/>
      <c r="R27" s="727"/>
      <c r="S27" s="727"/>
      <c r="T27" s="727"/>
      <c r="U27" s="727"/>
      <c r="V27" s="727"/>
      <c r="W27" s="727"/>
      <c r="X27" s="727"/>
      <c r="Y27" s="727"/>
    </row>
    <row r="28" spans="1:25">
      <c r="A28" s="727"/>
      <c r="B28" s="734" t="s">
        <v>5420</v>
      </c>
      <c r="C28" s="601" t="s">
        <v>5421</v>
      </c>
      <c r="D28" s="15"/>
      <c r="E28" s="15">
        <v>44.4</v>
      </c>
      <c r="F28" s="727"/>
      <c r="G28" s="727"/>
      <c r="H28" s="727"/>
      <c r="I28" s="727"/>
      <c r="J28" s="727"/>
      <c r="K28" s="727"/>
      <c r="L28" s="727"/>
      <c r="M28" s="727"/>
      <c r="N28" s="727"/>
      <c r="O28" s="727"/>
      <c r="P28" s="727"/>
      <c r="Q28" s="727"/>
      <c r="R28" s="727"/>
      <c r="S28" s="727"/>
      <c r="T28" s="727"/>
      <c r="U28" s="727"/>
      <c r="V28" s="727"/>
      <c r="W28" s="727"/>
      <c r="X28" s="727"/>
      <c r="Y28" s="727"/>
    </row>
    <row r="29" spans="1:25" ht="15">
      <c r="A29" s="727"/>
      <c r="B29" s="629"/>
      <c r="C29" s="731"/>
      <c r="D29" s="732"/>
      <c r="E29" s="732"/>
      <c r="F29" s="727"/>
      <c r="G29" s="727"/>
      <c r="H29" s="727"/>
      <c r="I29" s="727"/>
      <c r="J29" s="727"/>
      <c r="K29" s="727"/>
      <c r="L29" s="727"/>
      <c r="M29" s="727"/>
      <c r="N29" s="727"/>
      <c r="O29" s="727"/>
      <c r="P29" s="727"/>
      <c r="Q29" s="727"/>
      <c r="R29" s="727"/>
      <c r="S29" s="727"/>
      <c r="T29" s="727"/>
      <c r="U29" s="727"/>
      <c r="V29" s="727"/>
      <c r="W29" s="727"/>
      <c r="X29" s="727"/>
      <c r="Y29" s="727"/>
    </row>
    <row r="30" spans="1:25" ht="15">
      <c r="A30" s="727"/>
      <c r="B30" s="1083" t="s">
        <v>5312</v>
      </c>
      <c r="C30" s="1083" t="s">
        <v>5313</v>
      </c>
      <c r="D30" s="1131" t="s">
        <v>2255</v>
      </c>
      <c r="E30" s="889"/>
      <c r="F30" s="727"/>
      <c r="G30" s="727"/>
      <c r="H30" s="727"/>
      <c r="I30" s="727"/>
      <c r="J30" s="727"/>
      <c r="K30" s="727"/>
      <c r="L30" s="727"/>
      <c r="M30" s="727"/>
      <c r="N30" s="727"/>
      <c r="O30" s="727"/>
      <c r="P30" s="727"/>
      <c r="Q30" s="727"/>
      <c r="R30" s="727"/>
      <c r="S30" s="727"/>
      <c r="T30" s="727"/>
      <c r="U30" s="727"/>
      <c r="V30" s="727"/>
      <c r="W30" s="727"/>
      <c r="X30" s="727"/>
      <c r="Y30" s="727"/>
    </row>
    <row r="31" spans="1:25">
      <c r="A31" s="727"/>
      <c r="B31" s="884"/>
      <c r="C31" s="884"/>
      <c r="D31" s="733"/>
      <c r="E31" s="428" t="s">
        <v>5314</v>
      </c>
      <c r="F31" s="727"/>
      <c r="G31" s="727"/>
      <c r="H31" s="727"/>
      <c r="I31" s="727"/>
      <c r="J31" s="727"/>
      <c r="K31" s="727"/>
      <c r="L31" s="727"/>
      <c r="M31" s="727"/>
      <c r="N31" s="727"/>
      <c r="O31" s="727"/>
      <c r="P31" s="727"/>
      <c r="Q31" s="727"/>
      <c r="R31" s="727"/>
      <c r="S31" s="727"/>
      <c r="T31" s="727"/>
      <c r="U31" s="727"/>
      <c r="V31" s="727"/>
      <c r="W31" s="727"/>
      <c r="X31" s="727"/>
      <c r="Y31" s="727"/>
    </row>
    <row r="32" spans="1:25" ht="15.75">
      <c r="A32" s="727"/>
      <c r="B32" s="1082" t="s">
        <v>7100</v>
      </c>
      <c r="C32" s="888"/>
      <c r="D32" s="888"/>
      <c r="E32" s="889"/>
      <c r="F32" s="727"/>
      <c r="G32" s="727"/>
      <c r="H32" s="727"/>
      <c r="I32" s="727"/>
      <c r="J32" s="727"/>
      <c r="K32" s="727"/>
      <c r="L32" s="727"/>
      <c r="M32" s="727"/>
      <c r="N32" s="727"/>
      <c r="O32" s="727"/>
      <c r="P32" s="727"/>
      <c r="Q32" s="727"/>
      <c r="R32" s="727"/>
      <c r="S32" s="727"/>
      <c r="T32" s="727"/>
      <c r="U32" s="727"/>
      <c r="V32" s="727"/>
      <c r="W32" s="727"/>
      <c r="X32" s="727"/>
      <c r="Y32" s="727"/>
    </row>
    <row r="33" spans="1:25">
      <c r="A33" s="727"/>
      <c r="B33" s="243" t="s">
        <v>7101</v>
      </c>
      <c r="C33" s="601" t="s">
        <v>7102</v>
      </c>
      <c r="D33" s="15"/>
      <c r="E33" s="15">
        <v>268.572</v>
      </c>
      <c r="F33" s="727"/>
      <c r="G33" s="727"/>
      <c r="H33" s="727"/>
      <c r="I33" s="727"/>
      <c r="J33" s="727"/>
      <c r="K33" s="727"/>
      <c r="L33" s="727"/>
      <c r="M33" s="727"/>
      <c r="N33" s="727"/>
      <c r="O33" s="727"/>
      <c r="P33" s="727"/>
      <c r="Q33" s="727"/>
      <c r="R33" s="727"/>
      <c r="S33" s="727"/>
      <c r="T33" s="727"/>
      <c r="U33" s="727"/>
      <c r="V33" s="727"/>
      <c r="W33" s="727"/>
      <c r="X33" s="727"/>
      <c r="Y33" s="727"/>
    </row>
    <row r="34" spans="1:25">
      <c r="A34" s="727"/>
      <c r="B34" s="243" t="s">
        <v>7103</v>
      </c>
      <c r="C34" s="601" t="s">
        <v>7104</v>
      </c>
      <c r="D34" s="15"/>
      <c r="E34" s="15">
        <v>259.26</v>
      </c>
      <c r="F34" s="727"/>
      <c r="G34" s="727"/>
      <c r="H34" s="727"/>
      <c r="I34" s="727"/>
      <c r="J34" s="727"/>
      <c r="K34" s="727"/>
      <c r="L34" s="727"/>
      <c r="M34" s="727"/>
      <c r="N34" s="727"/>
      <c r="O34" s="727"/>
      <c r="P34" s="727"/>
      <c r="Q34" s="727"/>
      <c r="R34" s="727"/>
      <c r="S34" s="727"/>
      <c r="T34" s="727"/>
      <c r="U34" s="727"/>
      <c r="V34" s="727"/>
      <c r="W34" s="727"/>
      <c r="X34" s="727"/>
      <c r="Y34" s="727"/>
    </row>
    <row r="35" spans="1:25">
      <c r="A35" s="727"/>
      <c r="B35" s="243" t="s">
        <v>7105</v>
      </c>
      <c r="C35" s="601" t="s">
        <v>7106</v>
      </c>
      <c r="D35" s="15"/>
      <c r="E35" s="15">
        <v>298.70399999999995</v>
      </c>
      <c r="F35" s="727"/>
      <c r="G35" s="727"/>
      <c r="H35" s="727"/>
      <c r="I35" s="727"/>
      <c r="J35" s="727"/>
      <c r="K35" s="727"/>
      <c r="L35" s="727"/>
      <c r="M35" s="727"/>
      <c r="N35" s="727"/>
      <c r="O35" s="727"/>
      <c r="P35" s="727"/>
      <c r="Q35" s="727"/>
      <c r="R35" s="727"/>
      <c r="S35" s="727"/>
      <c r="T35" s="727"/>
      <c r="U35" s="727"/>
      <c r="V35" s="727"/>
      <c r="W35" s="727"/>
      <c r="X35" s="727"/>
      <c r="Y35" s="727"/>
    </row>
    <row r="36" spans="1:25">
      <c r="A36" s="727"/>
      <c r="B36" s="243" t="s">
        <v>7107</v>
      </c>
      <c r="C36" s="601" t="s">
        <v>7108</v>
      </c>
      <c r="D36" s="15"/>
      <c r="E36" s="15">
        <v>285.91199999999998</v>
      </c>
      <c r="F36" s="727"/>
      <c r="G36" s="727"/>
      <c r="H36" s="727"/>
      <c r="I36" s="727"/>
      <c r="J36" s="727"/>
      <c r="K36" s="727"/>
      <c r="L36" s="727"/>
      <c r="M36" s="727"/>
      <c r="N36" s="727"/>
      <c r="O36" s="727"/>
      <c r="P36" s="727"/>
      <c r="Q36" s="727"/>
      <c r="R36" s="727"/>
      <c r="S36" s="727"/>
      <c r="T36" s="727"/>
      <c r="U36" s="727"/>
      <c r="V36" s="727"/>
      <c r="W36" s="727"/>
      <c r="X36" s="727"/>
      <c r="Y36" s="727"/>
    </row>
    <row r="37" spans="1:25">
      <c r="A37" s="727"/>
      <c r="B37" s="243" t="s">
        <v>7109</v>
      </c>
      <c r="C37" s="601" t="s">
        <v>7110</v>
      </c>
      <c r="D37" s="15"/>
      <c r="E37" s="15">
        <v>414.38399999999996</v>
      </c>
      <c r="F37" s="727"/>
      <c r="G37" s="727"/>
      <c r="H37" s="727"/>
      <c r="I37" s="727"/>
      <c r="J37" s="727"/>
      <c r="K37" s="727"/>
      <c r="L37" s="727"/>
      <c r="M37" s="727"/>
      <c r="N37" s="727"/>
      <c r="O37" s="727"/>
      <c r="P37" s="727"/>
      <c r="Q37" s="727"/>
      <c r="R37" s="727"/>
      <c r="S37" s="727"/>
      <c r="T37" s="727"/>
      <c r="U37" s="727"/>
      <c r="V37" s="727"/>
      <c r="W37" s="727"/>
      <c r="X37" s="727"/>
      <c r="Y37" s="727"/>
    </row>
    <row r="38" spans="1:25">
      <c r="A38" s="727"/>
      <c r="B38" s="243" t="s">
        <v>7111</v>
      </c>
      <c r="C38" s="601" t="s">
        <v>7112</v>
      </c>
      <c r="D38" s="15"/>
      <c r="E38" s="15">
        <v>395.35199999999998</v>
      </c>
      <c r="F38" s="727"/>
      <c r="G38" s="727"/>
      <c r="H38" s="727"/>
      <c r="I38" s="727"/>
      <c r="J38" s="727"/>
      <c r="K38" s="727"/>
      <c r="L38" s="727"/>
      <c r="M38" s="727"/>
      <c r="N38" s="727"/>
      <c r="O38" s="727"/>
      <c r="P38" s="727"/>
      <c r="Q38" s="727"/>
      <c r="R38" s="727"/>
      <c r="S38" s="727"/>
      <c r="T38" s="727"/>
      <c r="U38" s="727"/>
      <c r="V38" s="727"/>
      <c r="W38" s="727"/>
      <c r="X38" s="727"/>
      <c r="Y38" s="727"/>
    </row>
    <row r="39" spans="1:25">
      <c r="A39" s="727"/>
      <c r="B39" s="243" t="s">
        <v>7113</v>
      </c>
      <c r="C39" s="601" t="s">
        <v>7114</v>
      </c>
      <c r="D39" s="15"/>
      <c r="E39" s="15">
        <v>252.01199999999997</v>
      </c>
      <c r="F39" s="727"/>
      <c r="G39" s="727"/>
      <c r="H39" s="727"/>
      <c r="I39" s="727"/>
      <c r="J39" s="727"/>
      <c r="K39" s="727"/>
      <c r="L39" s="727"/>
      <c r="M39" s="727"/>
      <c r="N39" s="727"/>
      <c r="O39" s="727"/>
      <c r="P39" s="727"/>
      <c r="Q39" s="727"/>
      <c r="R39" s="727"/>
      <c r="S39" s="727"/>
      <c r="T39" s="727"/>
      <c r="U39" s="727"/>
      <c r="V39" s="727"/>
      <c r="W39" s="727"/>
      <c r="X39" s="727"/>
      <c r="Y39" s="727"/>
    </row>
    <row r="40" spans="1:25">
      <c r="A40" s="727"/>
      <c r="B40" s="243" t="s">
        <v>7115</v>
      </c>
      <c r="C40" s="601" t="s">
        <v>7116</v>
      </c>
      <c r="D40" s="15"/>
      <c r="E40" s="15">
        <v>243.11999999999998</v>
      </c>
      <c r="F40" s="727"/>
      <c r="G40" s="727"/>
      <c r="H40" s="727"/>
      <c r="I40" s="727"/>
      <c r="J40" s="727"/>
      <c r="K40" s="727"/>
      <c r="L40" s="727"/>
      <c r="M40" s="727"/>
      <c r="N40" s="727"/>
      <c r="O40" s="727"/>
      <c r="P40" s="727"/>
      <c r="Q40" s="727"/>
      <c r="R40" s="727"/>
      <c r="S40" s="727"/>
      <c r="T40" s="727"/>
      <c r="U40" s="727"/>
      <c r="V40" s="727"/>
      <c r="W40" s="727"/>
      <c r="X40" s="727"/>
      <c r="Y40" s="727"/>
    </row>
    <row r="41" spans="1:25">
      <c r="A41" s="727"/>
      <c r="B41" s="243" t="s">
        <v>7117</v>
      </c>
      <c r="C41" s="601" t="s">
        <v>7118</v>
      </c>
      <c r="D41" s="15"/>
      <c r="E41" s="15">
        <v>180.828</v>
      </c>
      <c r="F41" s="727"/>
      <c r="G41" s="727"/>
      <c r="H41" s="727"/>
      <c r="I41" s="727"/>
      <c r="J41" s="727"/>
      <c r="K41" s="727"/>
      <c r="L41" s="727"/>
      <c r="M41" s="727"/>
      <c r="N41" s="727"/>
      <c r="O41" s="727"/>
      <c r="P41" s="727"/>
      <c r="Q41" s="727"/>
      <c r="R41" s="727"/>
      <c r="S41" s="727"/>
      <c r="T41" s="727"/>
      <c r="U41" s="727"/>
      <c r="V41" s="727"/>
      <c r="W41" s="727"/>
      <c r="X41" s="727"/>
      <c r="Y41" s="727"/>
    </row>
    <row r="42" spans="1:25">
      <c r="A42" s="727"/>
      <c r="B42" s="243" t="s">
        <v>7119</v>
      </c>
      <c r="C42" s="601" t="s">
        <v>7120</v>
      </c>
      <c r="D42" s="15"/>
      <c r="E42" s="15">
        <v>171.36</v>
      </c>
      <c r="F42" s="727"/>
      <c r="G42" s="727"/>
      <c r="H42" s="727"/>
      <c r="I42" s="727"/>
      <c r="J42" s="727"/>
      <c r="K42" s="727"/>
      <c r="L42" s="727"/>
      <c r="M42" s="727"/>
      <c r="N42" s="727"/>
      <c r="O42" s="727"/>
      <c r="P42" s="727"/>
      <c r="Q42" s="727"/>
      <c r="R42" s="727"/>
      <c r="S42" s="727"/>
      <c r="T42" s="727"/>
      <c r="U42" s="727"/>
      <c r="V42" s="727"/>
      <c r="W42" s="727"/>
      <c r="X42" s="727"/>
      <c r="Y42" s="727"/>
    </row>
    <row r="43" spans="1:25">
      <c r="A43" s="727"/>
      <c r="B43" s="243" t="s">
        <v>7121</v>
      </c>
      <c r="C43" s="601" t="s">
        <v>7122</v>
      </c>
      <c r="D43" s="15"/>
      <c r="E43" s="15">
        <v>305.83199999999999</v>
      </c>
      <c r="F43" s="727"/>
      <c r="G43" s="727"/>
      <c r="H43" s="727"/>
      <c r="I43" s="727"/>
      <c r="J43" s="727"/>
      <c r="K43" s="727"/>
      <c r="L43" s="727"/>
      <c r="M43" s="727"/>
      <c r="N43" s="727"/>
      <c r="O43" s="727"/>
      <c r="P43" s="727"/>
      <c r="Q43" s="727"/>
      <c r="R43" s="727"/>
      <c r="S43" s="727"/>
      <c r="T43" s="727"/>
      <c r="U43" s="727"/>
      <c r="V43" s="727"/>
      <c r="W43" s="727"/>
      <c r="X43" s="727"/>
      <c r="Y43" s="727"/>
    </row>
    <row r="44" spans="1:25">
      <c r="A44" s="727"/>
      <c r="B44" s="243" t="s">
        <v>7123</v>
      </c>
      <c r="C44" s="601" t="s">
        <v>7124</v>
      </c>
      <c r="D44" s="15"/>
      <c r="E44" s="15">
        <v>295.69200000000001</v>
      </c>
      <c r="F44" s="727"/>
      <c r="G44" s="727"/>
      <c r="H44" s="727"/>
      <c r="I44" s="727"/>
      <c r="J44" s="727"/>
      <c r="K44" s="727"/>
      <c r="L44" s="727"/>
      <c r="M44" s="727"/>
      <c r="N44" s="727"/>
      <c r="O44" s="727"/>
      <c r="P44" s="727"/>
      <c r="Q44" s="727"/>
      <c r="R44" s="727"/>
      <c r="S44" s="727"/>
      <c r="T44" s="727"/>
      <c r="U44" s="727"/>
      <c r="V44" s="727"/>
      <c r="W44" s="727"/>
      <c r="X44" s="727"/>
      <c r="Y44" s="727"/>
    </row>
    <row r="45" spans="1:25">
      <c r="A45" s="727"/>
      <c r="B45" s="243" t="s">
        <v>7125</v>
      </c>
      <c r="C45" s="601" t="s">
        <v>7126</v>
      </c>
      <c r="D45" s="15"/>
      <c r="E45" s="15">
        <v>295.00799999999998</v>
      </c>
      <c r="F45" s="727"/>
      <c r="G45" s="727"/>
      <c r="H45" s="727"/>
      <c r="I45" s="727"/>
      <c r="J45" s="727"/>
      <c r="K45" s="727"/>
      <c r="L45" s="727"/>
      <c r="M45" s="727"/>
      <c r="N45" s="727"/>
      <c r="O45" s="727"/>
      <c r="P45" s="727"/>
      <c r="Q45" s="727"/>
      <c r="R45" s="727"/>
      <c r="S45" s="727"/>
      <c r="T45" s="727"/>
      <c r="U45" s="727"/>
      <c r="V45" s="727"/>
      <c r="W45" s="727"/>
      <c r="X45" s="727"/>
      <c r="Y45" s="727"/>
    </row>
    <row r="46" spans="1:25">
      <c r="A46" s="727"/>
      <c r="B46" s="243" t="s">
        <v>7127</v>
      </c>
      <c r="C46" s="601" t="s">
        <v>7128</v>
      </c>
      <c r="D46" s="15"/>
      <c r="E46" s="15">
        <v>343.94400000000002</v>
      </c>
      <c r="F46" s="727"/>
      <c r="G46" s="727"/>
      <c r="H46" s="727"/>
      <c r="I46" s="727"/>
      <c r="J46" s="727"/>
      <c r="K46" s="727"/>
      <c r="L46" s="727"/>
      <c r="M46" s="727"/>
      <c r="N46" s="727"/>
      <c r="O46" s="727"/>
      <c r="P46" s="727"/>
      <c r="Q46" s="727"/>
      <c r="R46" s="727"/>
      <c r="S46" s="727"/>
      <c r="T46" s="727"/>
      <c r="U46" s="727"/>
      <c r="V46" s="727"/>
      <c r="W46" s="727"/>
      <c r="X46" s="727"/>
      <c r="Y46" s="727"/>
    </row>
    <row r="47" spans="1:25">
      <c r="A47" s="727"/>
      <c r="B47" s="243" t="s">
        <v>7129</v>
      </c>
      <c r="C47" s="601" t="s">
        <v>7130</v>
      </c>
      <c r="D47" s="15"/>
      <c r="E47" s="15">
        <v>330.84</v>
      </c>
      <c r="F47" s="727"/>
      <c r="G47" s="727"/>
      <c r="H47" s="727"/>
      <c r="I47" s="727"/>
      <c r="J47" s="727"/>
      <c r="K47" s="727"/>
      <c r="L47" s="727"/>
      <c r="M47" s="727"/>
      <c r="N47" s="727"/>
      <c r="O47" s="727"/>
      <c r="P47" s="727"/>
      <c r="Q47" s="727"/>
      <c r="R47" s="727"/>
      <c r="S47" s="727"/>
      <c r="T47" s="727"/>
      <c r="U47" s="727"/>
      <c r="V47" s="727"/>
      <c r="W47" s="727"/>
      <c r="X47" s="727"/>
      <c r="Y47" s="727"/>
    </row>
    <row r="48" spans="1:25">
      <c r="A48" s="727"/>
      <c r="B48" s="243" t="s">
        <v>7131</v>
      </c>
      <c r="C48" s="601" t="s">
        <v>7132</v>
      </c>
      <c r="D48" s="15"/>
      <c r="E48" s="15">
        <v>341.66400000000004</v>
      </c>
      <c r="F48" s="727"/>
      <c r="G48" s="727"/>
      <c r="H48" s="727"/>
      <c r="I48" s="727"/>
      <c r="J48" s="727"/>
      <c r="K48" s="727"/>
      <c r="L48" s="727"/>
      <c r="M48" s="727"/>
      <c r="N48" s="727"/>
      <c r="O48" s="727"/>
      <c r="P48" s="727"/>
      <c r="Q48" s="727"/>
      <c r="R48" s="727"/>
      <c r="S48" s="727"/>
      <c r="T48" s="727"/>
      <c r="U48" s="727"/>
      <c r="V48" s="727"/>
      <c r="W48" s="727"/>
      <c r="X48" s="727"/>
      <c r="Y48" s="727"/>
    </row>
    <row r="49" spans="1:25">
      <c r="A49" s="727"/>
      <c r="B49" s="243" t="s">
        <v>7133</v>
      </c>
      <c r="C49" s="601" t="s">
        <v>7134</v>
      </c>
      <c r="D49" s="15"/>
      <c r="E49" s="15">
        <v>466.36799999999994</v>
      </c>
      <c r="F49" s="727"/>
      <c r="G49" s="727"/>
      <c r="H49" s="727"/>
      <c r="I49" s="727"/>
      <c r="J49" s="727"/>
      <c r="K49" s="727"/>
      <c r="L49" s="727"/>
      <c r="M49" s="727"/>
      <c r="N49" s="727"/>
      <c r="O49" s="727"/>
      <c r="P49" s="727"/>
      <c r="Q49" s="727"/>
      <c r="R49" s="727"/>
      <c r="S49" s="727"/>
      <c r="T49" s="727"/>
      <c r="U49" s="727"/>
      <c r="V49" s="727"/>
      <c r="W49" s="727"/>
      <c r="X49" s="727"/>
      <c r="Y49" s="727"/>
    </row>
    <row r="50" spans="1:25">
      <c r="A50" s="727"/>
      <c r="B50" s="243" t="s">
        <v>7135</v>
      </c>
      <c r="C50" s="601" t="s">
        <v>7136</v>
      </c>
      <c r="D50" s="15"/>
      <c r="E50" s="15">
        <v>447.19200000000001</v>
      </c>
      <c r="F50" s="727"/>
      <c r="G50" s="727"/>
      <c r="H50" s="727"/>
      <c r="I50" s="727"/>
      <c r="J50" s="727"/>
      <c r="K50" s="727"/>
      <c r="L50" s="727"/>
      <c r="M50" s="727"/>
      <c r="N50" s="727"/>
      <c r="O50" s="727"/>
      <c r="P50" s="727"/>
      <c r="Q50" s="727"/>
      <c r="R50" s="727"/>
      <c r="S50" s="727"/>
      <c r="T50" s="727"/>
      <c r="U50" s="727"/>
      <c r="V50" s="727"/>
      <c r="W50" s="727"/>
      <c r="X50" s="727"/>
      <c r="Y50" s="727"/>
    </row>
    <row r="51" spans="1:25">
      <c r="A51" s="727"/>
      <c r="B51" s="243" t="s">
        <v>7137</v>
      </c>
      <c r="C51" s="601" t="s">
        <v>7138</v>
      </c>
      <c r="D51" s="15"/>
      <c r="E51" s="15">
        <v>442.476</v>
      </c>
      <c r="F51" s="727"/>
      <c r="G51" s="727"/>
      <c r="H51" s="727"/>
      <c r="I51" s="727"/>
      <c r="J51" s="727"/>
      <c r="K51" s="727"/>
      <c r="L51" s="727"/>
      <c r="M51" s="727"/>
      <c r="N51" s="727"/>
      <c r="O51" s="727"/>
      <c r="P51" s="727"/>
      <c r="Q51" s="727"/>
      <c r="R51" s="727"/>
      <c r="S51" s="727"/>
      <c r="T51" s="727"/>
      <c r="U51" s="727"/>
      <c r="V51" s="727"/>
      <c r="W51" s="727"/>
      <c r="X51" s="727"/>
      <c r="Y51" s="727"/>
    </row>
    <row r="52" spans="1:25">
      <c r="A52" s="727"/>
      <c r="B52" s="243" t="s">
        <v>7139</v>
      </c>
      <c r="C52" s="601" t="s">
        <v>7140</v>
      </c>
      <c r="D52" s="15"/>
      <c r="E52" s="15">
        <v>287.62799999999999</v>
      </c>
      <c r="F52" s="727"/>
      <c r="G52" s="727"/>
      <c r="H52" s="727"/>
      <c r="I52" s="727"/>
      <c r="J52" s="727"/>
      <c r="K52" s="727"/>
      <c r="L52" s="727"/>
      <c r="M52" s="727"/>
      <c r="N52" s="727"/>
      <c r="O52" s="727"/>
      <c r="P52" s="727"/>
      <c r="Q52" s="727"/>
      <c r="R52" s="727"/>
      <c r="S52" s="727"/>
      <c r="T52" s="727"/>
      <c r="U52" s="727"/>
      <c r="V52" s="727"/>
      <c r="W52" s="727"/>
      <c r="X52" s="727"/>
      <c r="Y52" s="727"/>
    </row>
    <row r="53" spans="1:25">
      <c r="A53" s="727"/>
      <c r="B53" s="243" t="s">
        <v>7141</v>
      </c>
      <c r="C53" s="601" t="s">
        <v>7142</v>
      </c>
      <c r="D53" s="15"/>
      <c r="E53" s="15">
        <v>277.416</v>
      </c>
      <c r="F53" s="727"/>
      <c r="G53" s="727"/>
      <c r="H53" s="727"/>
      <c r="I53" s="727"/>
      <c r="J53" s="727"/>
      <c r="K53" s="727"/>
      <c r="L53" s="727"/>
      <c r="M53" s="727"/>
      <c r="N53" s="727"/>
      <c r="O53" s="727"/>
      <c r="P53" s="727"/>
      <c r="Q53" s="727"/>
      <c r="R53" s="727"/>
      <c r="S53" s="727"/>
      <c r="T53" s="727"/>
      <c r="U53" s="727"/>
      <c r="V53" s="727"/>
      <c r="W53" s="727"/>
      <c r="X53" s="727"/>
      <c r="Y53" s="727"/>
    </row>
    <row r="54" spans="1:25">
      <c r="A54" s="727"/>
      <c r="B54" s="243" t="s">
        <v>7143</v>
      </c>
      <c r="C54" s="601" t="s">
        <v>7144</v>
      </c>
      <c r="D54" s="15"/>
      <c r="E54" s="15">
        <v>267.97199999999998</v>
      </c>
      <c r="F54" s="727"/>
      <c r="G54" s="727"/>
      <c r="H54" s="727"/>
      <c r="I54" s="727"/>
      <c r="J54" s="727"/>
      <c r="K54" s="727"/>
      <c r="L54" s="727"/>
      <c r="M54" s="727"/>
      <c r="N54" s="727"/>
      <c r="O54" s="727"/>
      <c r="P54" s="727"/>
      <c r="Q54" s="727"/>
      <c r="R54" s="727"/>
      <c r="S54" s="727"/>
      <c r="T54" s="727"/>
      <c r="U54" s="727"/>
      <c r="V54" s="727"/>
      <c r="W54" s="727"/>
      <c r="X54" s="727"/>
      <c r="Y54" s="727"/>
    </row>
    <row r="55" spans="1:25">
      <c r="A55" s="727"/>
      <c r="B55" s="243" t="s">
        <v>7145</v>
      </c>
      <c r="C55" s="601" t="s">
        <v>7146</v>
      </c>
      <c r="D55" s="15"/>
      <c r="E55" s="15">
        <v>203.244</v>
      </c>
      <c r="F55" s="727"/>
      <c r="G55" s="727"/>
      <c r="H55" s="727"/>
      <c r="I55" s="727"/>
      <c r="J55" s="727"/>
      <c r="K55" s="727"/>
      <c r="L55" s="727"/>
      <c r="M55" s="727"/>
      <c r="N55" s="727"/>
      <c r="O55" s="727"/>
      <c r="P55" s="727"/>
      <c r="Q55" s="727"/>
      <c r="R55" s="727"/>
      <c r="S55" s="727"/>
      <c r="T55" s="727"/>
      <c r="U55" s="727"/>
      <c r="V55" s="727"/>
      <c r="W55" s="727"/>
      <c r="X55" s="727"/>
      <c r="Y55" s="727"/>
    </row>
    <row r="56" spans="1:25">
      <c r="A56" s="727"/>
      <c r="B56" s="243" t="s">
        <v>7147</v>
      </c>
      <c r="C56" s="601" t="s">
        <v>7148</v>
      </c>
      <c r="D56" s="15"/>
      <c r="E56" s="15">
        <v>195.31199999999998</v>
      </c>
      <c r="F56" s="727"/>
      <c r="G56" s="727"/>
      <c r="H56" s="727"/>
      <c r="I56" s="727"/>
      <c r="J56" s="727"/>
      <c r="K56" s="727"/>
      <c r="L56" s="727"/>
      <c r="M56" s="727"/>
      <c r="N56" s="727"/>
      <c r="O56" s="727"/>
      <c r="P56" s="727"/>
      <c r="Q56" s="727"/>
      <c r="R56" s="727"/>
      <c r="S56" s="727"/>
      <c r="T56" s="727"/>
      <c r="U56" s="727"/>
      <c r="V56" s="727"/>
      <c r="W56" s="727"/>
      <c r="X56" s="727"/>
      <c r="Y56" s="727"/>
    </row>
    <row r="57" spans="1:25">
      <c r="A57" s="727"/>
      <c r="B57" s="243" t="s">
        <v>7149</v>
      </c>
      <c r="C57" s="601" t="s">
        <v>7150</v>
      </c>
      <c r="D57" s="15"/>
      <c r="E57" s="15">
        <v>183.29999999999998</v>
      </c>
      <c r="F57" s="727"/>
      <c r="G57" s="727"/>
      <c r="H57" s="727"/>
      <c r="I57" s="727"/>
      <c r="J57" s="727"/>
      <c r="K57" s="727"/>
      <c r="L57" s="727"/>
      <c r="M57" s="727"/>
      <c r="N57" s="727"/>
      <c r="O57" s="727"/>
      <c r="P57" s="727"/>
      <c r="Q57" s="727"/>
      <c r="R57" s="727"/>
      <c r="S57" s="727"/>
      <c r="T57" s="727"/>
      <c r="U57" s="727"/>
      <c r="V57" s="727"/>
      <c r="W57" s="727"/>
      <c r="X57" s="727"/>
      <c r="Y57" s="727"/>
    </row>
    <row r="58" spans="1:25">
      <c r="A58" s="727"/>
      <c r="B58" s="243" t="s">
        <v>7151</v>
      </c>
      <c r="C58" s="601" t="s">
        <v>7152</v>
      </c>
      <c r="D58" s="15"/>
      <c r="E58" s="15">
        <v>317.07600000000002</v>
      </c>
      <c r="F58" s="727"/>
      <c r="G58" s="727"/>
      <c r="H58" s="727"/>
      <c r="I58" s="727"/>
      <c r="J58" s="727"/>
      <c r="K58" s="727"/>
      <c r="L58" s="727"/>
      <c r="M58" s="727"/>
      <c r="N58" s="727"/>
      <c r="O58" s="727"/>
      <c r="P58" s="727"/>
      <c r="Q58" s="727"/>
      <c r="R58" s="727"/>
      <c r="S58" s="727"/>
      <c r="T58" s="727"/>
      <c r="U58" s="727"/>
      <c r="V58" s="727"/>
      <c r="W58" s="727"/>
      <c r="X58" s="727"/>
      <c r="Y58" s="727"/>
    </row>
    <row r="59" spans="1:25">
      <c r="A59" s="727"/>
      <c r="B59" s="243" t="s">
        <v>7153</v>
      </c>
      <c r="C59" s="601" t="s">
        <v>7154</v>
      </c>
      <c r="D59" s="15"/>
      <c r="E59" s="15">
        <v>347.83199999999999</v>
      </c>
      <c r="F59" s="727"/>
      <c r="G59" s="727"/>
      <c r="H59" s="727"/>
      <c r="I59" s="727"/>
      <c r="J59" s="727"/>
      <c r="K59" s="727"/>
      <c r="L59" s="727"/>
      <c r="M59" s="727"/>
      <c r="N59" s="727"/>
      <c r="O59" s="727"/>
      <c r="P59" s="727"/>
      <c r="Q59" s="727"/>
      <c r="R59" s="727"/>
      <c r="S59" s="727"/>
      <c r="T59" s="727"/>
      <c r="U59" s="727"/>
      <c r="V59" s="727"/>
      <c r="W59" s="727"/>
      <c r="X59" s="727"/>
      <c r="Y59" s="727"/>
    </row>
    <row r="60" spans="1:25">
      <c r="A60" s="727"/>
      <c r="B60" s="243" t="s">
        <v>7155</v>
      </c>
      <c r="C60" s="601" t="s">
        <v>7156</v>
      </c>
      <c r="D60" s="15"/>
      <c r="E60" s="15">
        <v>370.09200000000004</v>
      </c>
      <c r="F60" s="727"/>
      <c r="G60" s="727"/>
      <c r="H60" s="727"/>
      <c r="I60" s="727"/>
      <c r="J60" s="727"/>
      <c r="K60" s="727"/>
      <c r="L60" s="727"/>
      <c r="M60" s="727"/>
      <c r="N60" s="727"/>
      <c r="O60" s="727"/>
      <c r="P60" s="727"/>
      <c r="Q60" s="727"/>
      <c r="R60" s="727"/>
      <c r="S60" s="727"/>
      <c r="T60" s="727"/>
      <c r="U60" s="727"/>
      <c r="V60" s="727"/>
      <c r="W60" s="727"/>
      <c r="X60" s="727"/>
      <c r="Y60" s="727"/>
    </row>
    <row r="61" spans="1:25">
      <c r="A61" s="727"/>
      <c r="B61" s="243" t="s">
        <v>7157</v>
      </c>
      <c r="C61" s="601" t="s">
        <v>7158</v>
      </c>
      <c r="D61" s="15"/>
      <c r="E61" s="15">
        <v>386.17199999999997</v>
      </c>
      <c r="F61" s="727"/>
      <c r="G61" s="727"/>
      <c r="H61" s="727"/>
      <c r="I61" s="727"/>
      <c r="J61" s="727"/>
      <c r="K61" s="727"/>
      <c r="L61" s="727"/>
      <c r="M61" s="727"/>
      <c r="N61" s="727"/>
      <c r="O61" s="727"/>
      <c r="P61" s="727"/>
      <c r="Q61" s="727"/>
      <c r="R61" s="727"/>
      <c r="S61" s="727"/>
      <c r="T61" s="727"/>
      <c r="U61" s="727"/>
      <c r="V61" s="727"/>
      <c r="W61" s="727"/>
      <c r="X61" s="727"/>
      <c r="Y61" s="727"/>
    </row>
    <row r="62" spans="1:25">
      <c r="A62" s="727"/>
      <c r="B62" s="243" t="s">
        <v>7159</v>
      </c>
      <c r="C62" s="601" t="s">
        <v>7160</v>
      </c>
      <c r="D62" s="15"/>
      <c r="E62" s="15">
        <v>259.64400000000001</v>
      </c>
      <c r="F62" s="727"/>
      <c r="G62" s="727"/>
      <c r="H62" s="727"/>
      <c r="I62" s="727"/>
      <c r="J62" s="727"/>
      <c r="K62" s="727"/>
      <c r="L62" s="727"/>
      <c r="M62" s="727"/>
      <c r="N62" s="727"/>
      <c r="O62" s="727"/>
      <c r="P62" s="727"/>
      <c r="Q62" s="727"/>
      <c r="R62" s="727"/>
      <c r="S62" s="727"/>
      <c r="T62" s="727"/>
      <c r="U62" s="727"/>
      <c r="V62" s="727"/>
      <c r="W62" s="727"/>
      <c r="X62" s="727"/>
      <c r="Y62" s="727"/>
    </row>
    <row r="63" spans="1:25">
      <c r="A63" s="727"/>
      <c r="B63" s="243" t="s">
        <v>7161</v>
      </c>
      <c r="C63" s="601" t="s">
        <v>7162</v>
      </c>
      <c r="D63" s="15"/>
      <c r="E63" s="15">
        <v>318.39599999999996</v>
      </c>
      <c r="F63" s="727"/>
      <c r="G63" s="727"/>
      <c r="H63" s="727"/>
      <c r="I63" s="727"/>
      <c r="J63" s="727"/>
      <c r="K63" s="727"/>
      <c r="L63" s="727"/>
      <c r="M63" s="727"/>
      <c r="N63" s="727"/>
      <c r="O63" s="727"/>
      <c r="P63" s="727"/>
      <c r="Q63" s="727"/>
      <c r="R63" s="727"/>
      <c r="S63" s="727"/>
      <c r="T63" s="727"/>
      <c r="U63" s="727"/>
      <c r="V63" s="727"/>
      <c r="W63" s="727"/>
      <c r="X63" s="727"/>
      <c r="Y63" s="727"/>
    </row>
    <row r="64" spans="1:25">
      <c r="A64" s="727"/>
      <c r="B64" s="243" t="s">
        <v>7163</v>
      </c>
      <c r="C64" s="601" t="s">
        <v>7164</v>
      </c>
      <c r="D64" s="15"/>
      <c r="E64" s="15">
        <v>403.17599999999999</v>
      </c>
      <c r="F64" s="727"/>
      <c r="G64" s="727"/>
      <c r="H64" s="727"/>
      <c r="I64" s="727"/>
      <c r="J64" s="727"/>
      <c r="K64" s="727"/>
      <c r="L64" s="727"/>
      <c r="M64" s="727"/>
      <c r="N64" s="727"/>
      <c r="O64" s="727"/>
      <c r="P64" s="727"/>
      <c r="Q64" s="727"/>
      <c r="R64" s="727"/>
      <c r="S64" s="727"/>
      <c r="T64" s="727"/>
      <c r="U64" s="727"/>
      <c r="V64" s="727"/>
      <c r="W64" s="727"/>
      <c r="X64" s="727"/>
      <c r="Y64" s="727"/>
    </row>
    <row r="65" spans="1:25">
      <c r="A65" s="727"/>
      <c r="B65" s="243" t="s">
        <v>7165</v>
      </c>
      <c r="C65" s="601" t="s">
        <v>7166</v>
      </c>
      <c r="D65" s="15"/>
      <c r="E65" s="15">
        <v>486.22799999999995</v>
      </c>
      <c r="F65" s="727"/>
      <c r="G65" s="727"/>
      <c r="H65" s="727"/>
      <c r="I65" s="727"/>
      <c r="J65" s="727"/>
      <c r="K65" s="727"/>
      <c r="L65" s="727"/>
      <c r="M65" s="727"/>
      <c r="N65" s="727"/>
      <c r="O65" s="727"/>
      <c r="P65" s="727"/>
      <c r="Q65" s="727"/>
      <c r="R65" s="727"/>
      <c r="S65" s="727"/>
      <c r="T65" s="727"/>
      <c r="U65" s="727"/>
      <c r="V65" s="727"/>
      <c r="W65" s="727"/>
      <c r="X65" s="727"/>
      <c r="Y65" s="727"/>
    </row>
    <row r="66" spans="1:25">
      <c r="A66" s="727"/>
      <c r="B66" s="79"/>
      <c r="C66" s="2"/>
      <c r="D66" s="735"/>
      <c r="E66" s="735"/>
      <c r="F66" s="727"/>
      <c r="G66" s="727"/>
      <c r="H66" s="727"/>
      <c r="I66" s="727"/>
      <c r="J66" s="727"/>
      <c r="K66" s="727"/>
      <c r="L66" s="727"/>
      <c r="M66" s="727"/>
      <c r="N66" s="727"/>
      <c r="O66" s="727"/>
      <c r="P66" s="727"/>
      <c r="Q66" s="727"/>
      <c r="R66" s="727"/>
      <c r="S66" s="727"/>
      <c r="T66" s="727"/>
      <c r="U66" s="727"/>
      <c r="V66" s="727"/>
      <c r="W66" s="727"/>
      <c r="X66" s="727"/>
      <c r="Y66" s="727"/>
    </row>
    <row r="67" spans="1:25" ht="15">
      <c r="A67" s="727"/>
      <c r="B67" s="1083" t="s">
        <v>5312</v>
      </c>
      <c r="C67" s="1083" t="s">
        <v>5313</v>
      </c>
      <c r="D67" s="1131" t="s">
        <v>2255</v>
      </c>
      <c r="E67" s="889"/>
      <c r="F67" s="727"/>
      <c r="G67" s="727"/>
      <c r="H67" s="727"/>
      <c r="I67" s="727"/>
      <c r="J67" s="727"/>
      <c r="K67" s="727"/>
      <c r="L67" s="727"/>
      <c r="M67" s="727"/>
      <c r="N67" s="727"/>
      <c r="O67" s="727"/>
      <c r="P67" s="727"/>
      <c r="Q67" s="727"/>
      <c r="R67" s="727"/>
      <c r="S67" s="727"/>
      <c r="T67" s="727"/>
      <c r="U67" s="727"/>
      <c r="V67" s="727"/>
      <c r="W67" s="727"/>
      <c r="X67" s="727"/>
      <c r="Y67" s="727"/>
    </row>
    <row r="68" spans="1:25">
      <c r="A68" s="727"/>
      <c r="B68" s="884"/>
      <c r="C68" s="884"/>
      <c r="D68" s="733"/>
      <c r="E68" s="428" t="s">
        <v>5314</v>
      </c>
      <c r="F68" s="727"/>
      <c r="G68" s="727"/>
      <c r="H68" s="727"/>
      <c r="I68" s="727"/>
      <c r="J68" s="727"/>
      <c r="K68" s="727"/>
      <c r="L68" s="727"/>
      <c r="M68" s="727"/>
      <c r="N68" s="727"/>
      <c r="O68" s="727"/>
      <c r="P68" s="727"/>
      <c r="Q68" s="727"/>
      <c r="R68" s="727"/>
      <c r="S68" s="727"/>
      <c r="T68" s="727"/>
      <c r="U68" s="727"/>
      <c r="V68" s="727"/>
      <c r="W68" s="727"/>
      <c r="X68" s="727"/>
      <c r="Y68" s="727"/>
    </row>
    <row r="69" spans="1:25" ht="15.75">
      <c r="A69" s="727"/>
      <c r="B69" s="1082" t="s">
        <v>7167</v>
      </c>
      <c r="C69" s="888"/>
      <c r="D69" s="888"/>
      <c r="E69" s="889"/>
      <c r="F69" s="727"/>
      <c r="G69" s="727"/>
      <c r="H69" s="727"/>
      <c r="I69" s="727"/>
      <c r="J69" s="727"/>
      <c r="K69" s="727"/>
      <c r="L69" s="727"/>
      <c r="M69" s="727"/>
      <c r="N69" s="727"/>
      <c r="O69" s="727"/>
      <c r="P69" s="727"/>
      <c r="Q69" s="727"/>
      <c r="R69" s="727"/>
      <c r="S69" s="727"/>
      <c r="T69" s="727"/>
      <c r="U69" s="727"/>
      <c r="V69" s="727"/>
      <c r="W69" s="727"/>
      <c r="X69" s="727"/>
      <c r="Y69" s="727"/>
    </row>
    <row r="70" spans="1:25">
      <c r="A70" s="727"/>
      <c r="B70" s="243" t="s">
        <v>7168</v>
      </c>
      <c r="C70" s="736" t="s">
        <v>7169</v>
      </c>
      <c r="D70" s="15"/>
      <c r="E70" s="15">
        <v>100.55999999999999</v>
      </c>
      <c r="F70" s="727"/>
      <c r="G70" s="727"/>
      <c r="H70" s="727"/>
      <c r="I70" s="727"/>
      <c r="J70" s="727"/>
      <c r="K70" s="727"/>
      <c r="L70" s="727"/>
      <c r="M70" s="727"/>
      <c r="N70" s="727"/>
      <c r="O70" s="727"/>
      <c r="P70" s="727"/>
      <c r="Q70" s="727"/>
      <c r="R70" s="727"/>
      <c r="S70" s="727"/>
      <c r="T70" s="727"/>
      <c r="U70" s="727"/>
      <c r="V70" s="727"/>
      <c r="W70" s="727"/>
      <c r="X70" s="727"/>
      <c r="Y70" s="727"/>
    </row>
    <row r="71" spans="1:25">
      <c r="A71" s="727"/>
      <c r="B71" s="243" t="s">
        <v>7170</v>
      </c>
      <c r="C71" s="736" t="s">
        <v>7171</v>
      </c>
      <c r="D71" s="15"/>
      <c r="E71" s="15">
        <v>139.17599999999999</v>
      </c>
      <c r="F71" s="727"/>
      <c r="G71" s="727"/>
      <c r="H71" s="727"/>
      <c r="I71" s="727"/>
      <c r="J71" s="727"/>
      <c r="K71" s="727"/>
      <c r="L71" s="727"/>
      <c r="M71" s="727"/>
      <c r="N71" s="727"/>
      <c r="O71" s="727"/>
      <c r="P71" s="727"/>
      <c r="Q71" s="727"/>
      <c r="R71" s="727"/>
      <c r="S71" s="727"/>
      <c r="T71" s="727"/>
      <c r="U71" s="727"/>
      <c r="V71" s="727"/>
      <c r="W71" s="727"/>
      <c r="X71" s="727"/>
      <c r="Y71" s="727"/>
    </row>
    <row r="72" spans="1:25">
      <c r="A72" s="727"/>
      <c r="B72" s="243" t="s">
        <v>7172</v>
      </c>
      <c r="C72" s="736" t="s">
        <v>7173</v>
      </c>
      <c r="D72" s="15"/>
      <c r="E72" s="15">
        <v>139.17599999999999</v>
      </c>
      <c r="F72" s="727"/>
      <c r="G72" s="727"/>
      <c r="H72" s="727"/>
      <c r="I72" s="727"/>
      <c r="J72" s="727"/>
      <c r="K72" s="727"/>
      <c r="L72" s="727"/>
      <c r="M72" s="727"/>
      <c r="N72" s="727"/>
      <c r="O72" s="727"/>
      <c r="P72" s="727"/>
      <c r="Q72" s="727"/>
      <c r="R72" s="727"/>
      <c r="S72" s="727"/>
      <c r="T72" s="727"/>
      <c r="U72" s="727"/>
      <c r="V72" s="727"/>
      <c r="W72" s="727"/>
      <c r="X72" s="727"/>
      <c r="Y72" s="727"/>
    </row>
    <row r="73" spans="1:25">
      <c r="A73" s="727"/>
      <c r="B73" s="243" t="s">
        <v>7174</v>
      </c>
      <c r="C73" s="736" t="s">
        <v>7175</v>
      </c>
      <c r="D73" s="15"/>
      <c r="E73" s="15">
        <v>173.48399999999998</v>
      </c>
      <c r="F73" s="727"/>
      <c r="G73" s="727"/>
      <c r="H73" s="727"/>
      <c r="I73" s="727"/>
      <c r="J73" s="727"/>
      <c r="K73" s="727"/>
      <c r="L73" s="727"/>
      <c r="M73" s="727"/>
      <c r="N73" s="727"/>
      <c r="O73" s="727"/>
      <c r="P73" s="727"/>
      <c r="Q73" s="727"/>
      <c r="R73" s="727"/>
      <c r="S73" s="727"/>
      <c r="T73" s="727"/>
      <c r="U73" s="727"/>
      <c r="V73" s="727"/>
      <c r="W73" s="727"/>
      <c r="X73" s="727"/>
      <c r="Y73" s="727"/>
    </row>
    <row r="74" spans="1:25">
      <c r="A74" s="727"/>
      <c r="B74" s="243" t="s">
        <v>7176</v>
      </c>
      <c r="C74" s="736" t="s">
        <v>7177</v>
      </c>
      <c r="D74" s="15"/>
      <c r="E74" s="15">
        <v>176.46</v>
      </c>
      <c r="F74" s="727"/>
      <c r="G74" s="727"/>
      <c r="H74" s="727"/>
      <c r="I74" s="727"/>
      <c r="J74" s="727"/>
      <c r="K74" s="727"/>
      <c r="L74" s="727"/>
      <c r="M74" s="727"/>
      <c r="N74" s="727"/>
      <c r="O74" s="727"/>
      <c r="P74" s="727"/>
      <c r="Q74" s="727"/>
      <c r="R74" s="727"/>
      <c r="S74" s="727"/>
      <c r="T74" s="727"/>
      <c r="U74" s="727"/>
      <c r="V74" s="727"/>
      <c r="W74" s="727"/>
      <c r="X74" s="727"/>
      <c r="Y74" s="727"/>
    </row>
    <row r="75" spans="1:25">
      <c r="A75" s="727"/>
      <c r="B75" s="243" t="s">
        <v>7178</v>
      </c>
      <c r="C75" s="736" t="s">
        <v>7179</v>
      </c>
      <c r="D75" s="15"/>
      <c r="E75" s="15">
        <v>250.75200000000001</v>
      </c>
      <c r="F75" s="727"/>
      <c r="G75" s="727"/>
      <c r="H75" s="727"/>
      <c r="I75" s="727"/>
      <c r="J75" s="727"/>
      <c r="K75" s="727"/>
      <c r="L75" s="727"/>
      <c r="M75" s="727"/>
      <c r="N75" s="727"/>
      <c r="O75" s="727"/>
      <c r="P75" s="727"/>
      <c r="Q75" s="727"/>
      <c r="R75" s="727"/>
      <c r="S75" s="727"/>
      <c r="T75" s="727"/>
      <c r="U75" s="727"/>
      <c r="V75" s="727"/>
      <c r="W75" s="727"/>
      <c r="X75" s="727"/>
      <c r="Y75" s="727"/>
    </row>
    <row r="76" spans="1:25">
      <c r="A76" s="727"/>
      <c r="B76" s="243" t="s">
        <v>7180</v>
      </c>
      <c r="C76" s="736" t="s">
        <v>7181</v>
      </c>
      <c r="D76" s="15"/>
      <c r="E76" s="15">
        <v>189.024</v>
      </c>
      <c r="F76" s="727"/>
      <c r="G76" s="727"/>
      <c r="H76" s="727"/>
      <c r="I76" s="727"/>
      <c r="J76" s="727"/>
      <c r="K76" s="727"/>
      <c r="L76" s="727"/>
      <c r="M76" s="727"/>
      <c r="N76" s="727"/>
      <c r="O76" s="727"/>
      <c r="P76" s="727"/>
      <c r="Q76" s="727"/>
      <c r="R76" s="727"/>
      <c r="S76" s="727"/>
      <c r="T76" s="727"/>
      <c r="U76" s="727"/>
      <c r="V76" s="727"/>
      <c r="W76" s="727"/>
      <c r="X76" s="727"/>
      <c r="Y76" s="727"/>
    </row>
    <row r="77" spans="1:25">
      <c r="A77" s="727"/>
      <c r="B77" s="243" t="s">
        <v>7182</v>
      </c>
      <c r="C77" s="736" t="s">
        <v>7183</v>
      </c>
      <c r="D77" s="15"/>
      <c r="E77" s="15">
        <v>284.50799999999998</v>
      </c>
      <c r="F77" s="727"/>
      <c r="G77" s="727"/>
      <c r="H77" s="727"/>
      <c r="I77" s="727"/>
      <c r="J77" s="727"/>
      <c r="K77" s="727"/>
      <c r="L77" s="727"/>
      <c r="M77" s="727"/>
      <c r="N77" s="727"/>
      <c r="O77" s="727"/>
      <c r="P77" s="727"/>
      <c r="Q77" s="727"/>
      <c r="R77" s="727"/>
      <c r="S77" s="727"/>
      <c r="T77" s="727"/>
      <c r="U77" s="727"/>
      <c r="V77" s="727"/>
      <c r="W77" s="727"/>
      <c r="X77" s="727"/>
      <c r="Y77" s="727"/>
    </row>
    <row r="78" spans="1:25">
      <c r="A78" s="727"/>
      <c r="B78" s="243" t="s">
        <v>7184</v>
      </c>
      <c r="C78" s="736" t="s">
        <v>7185</v>
      </c>
      <c r="D78" s="15"/>
      <c r="E78" s="15">
        <v>230.71199999999999</v>
      </c>
      <c r="F78" s="727"/>
      <c r="G78" s="727"/>
      <c r="H78" s="727"/>
      <c r="I78" s="727"/>
      <c r="J78" s="727"/>
      <c r="K78" s="727"/>
      <c r="L78" s="727"/>
      <c r="M78" s="727"/>
      <c r="N78" s="727"/>
      <c r="O78" s="727"/>
      <c r="P78" s="727"/>
      <c r="Q78" s="727"/>
      <c r="R78" s="727"/>
      <c r="S78" s="727"/>
      <c r="T78" s="727"/>
      <c r="U78" s="727"/>
      <c r="V78" s="727"/>
      <c r="W78" s="727"/>
      <c r="X78" s="727"/>
      <c r="Y78" s="727"/>
    </row>
    <row r="79" spans="1:25">
      <c r="A79" s="727"/>
      <c r="B79" s="243" t="s">
        <v>7186</v>
      </c>
      <c r="C79" s="736" t="s">
        <v>7187</v>
      </c>
      <c r="D79" s="15"/>
      <c r="E79" s="15">
        <v>330.3</v>
      </c>
      <c r="F79" s="727"/>
      <c r="G79" s="727"/>
      <c r="H79" s="727"/>
      <c r="I79" s="727"/>
      <c r="J79" s="727"/>
      <c r="K79" s="727"/>
      <c r="L79" s="727"/>
      <c r="M79" s="727"/>
      <c r="N79" s="727"/>
      <c r="O79" s="727"/>
      <c r="P79" s="727"/>
      <c r="Q79" s="727"/>
      <c r="R79" s="727"/>
      <c r="S79" s="727"/>
      <c r="T79" s="727"/>
      <c r="U79" s="727"/>
      <c r="V79" s="727"/>
      <c r="W79" s="727"/>
      <c r="X79" s="727"/>
      <c r="Y79" s="727"/>
    </row>
    <row r="80" spans="1:25">
      <c r="A80" s="727"/>
      <c r="B80" s="243" t="s">
        <v>7188</v>
      </c>
      <c r="C80" s="736" t="s">
        <v>7189</v>
      </c>
      <c r="D80" s="15"/>
      <c r="E80" s="15">
        <v>97.775999999999996</v>
      </c>
      <c r="F80" s="727"/>
      <c r="G80" s="727"/>
      <c r="H80" s="727"/>
      <c r="I80" s="727"/>
      <c r="J80" s="727"/>
      <c r="K80" s="727"/>
      <c r="L80" s="727"/>
      <c r="M80" s="727"/>
      <c r="N80" s="727"/>
      <c r="O80" s="727"/>
      <c r="P80" s="727"/>
      <c r="Q80" s="727"/>
      <c r="R80" s="727"/>
      <c r="S80" s="727"/>
      <c r="T80" s="727"/>
      <c r="U80" s="727"/>
      <c r="V80" s="727"/>
      <c r="W80" s="727"/>
      <c r="X80" s="727"/>
      <c r="Y80" s="727"/>
    </row>
    <row r="81" spans="1:25">
      <c r="A81" s="727"/>
      <c r="B81" s="243" t="s">
        <v>7190</v>
      </c>
      <c r="C81" s="736" t="s">
        <v>7191</v>
      </c>
      <c r="D81" s="15"/>
      <c r="E81" s="15">
        <v>148.89599999999999</v>
      </c>
      <c r="F81" s="727"/>
      <c r="G81" s="727"/>
      <c r="H81" s="727"/>
      <c r="I81" s="727"/>
      <c r="J81" s="727"/>
      <c r="K81" s="727"/>
      <c r="L81" s="727"/>
      <c r="M81" s="727"/>
      <c r="N81" s="727"/>
      <c r="O81" s="727"/>
      <c r="P81" s="727"/>
      <c r="Q81" s="727"/>
      <c r="R81" s="727"/>
      <c r="S81" s="727"/>
      <c r="T81" s="727"/>
      <c r="U81" s="727"/>
      <c r="V81" s="727"/>
      <c r="W81" s="727"/>
      <c r="X81" s="727"/>
      <c r="Y81" s="727"/>
    </row>
    <row r="82" spans="1:25">
      <c r="A82" s="727"/>
      <c r="B82" s="243" t="s">
        <v>7192</v>
      </c>
      <c r="C82" s="736" t="s">
        <v>7193</v>
      </c>
      <c r="D82" s="15"/>
      <c r="E82" s="15">
        <v>80.64</v>
      </c>
      <c r="F82" s="727"/>
      <c r="G82" s="727"/>
      <c r="H82" s="727"/>
      <c r="I82" s="727"/>
      <c r="J82" s="727"/>
      <c r="K82" s="727"/>
      <c r="L82" s="727"/>
      <c r="M82" s="727"/>
      <c r="N82" s="727"/>
      <c r="O82" s="727"/>
      <c r="P82" s="727"/>
      <c r="Q82" s="727"/>
      <c r="R82" s="727"/>
      <c r="S82" s="727"/>
      <c r="T82" s="727"/>
      <c r="U82" s="727"/>
      <c r="V82" s="727"/>
      <c r="W82" s="727"/>
      <c r="X82" s="727"/>
      <c r="Y82" s="727"/>
    </row>
    <row r="83" spans="1:25">
      <c r="A83" s="727"/>
      <c r="B83" s="243" t="s">
        <v>7194</v>
      </c>
      <c r="C83" s="736" t="s">
        <v>7195</v>
      </c>
      <c r="D83" s="15"/>
      <c r="E83" s="15">
        <v>113.02799999999999</v>
      </c>
      <c r="F83" s="727"/>
      <c r="G83" s="727"/>
      <c r="H83" s="727"/>
      <c r="I83" s="727"/>
      <c r="J83" s="727"/>
      <c r="K83" s="727"/>
      <c r="L83" s="727"/>
      <c r="M83" s="727"/>
      <c r="N83" s="727"/>
      <c r="O83" s="727"/>
      <c r="P83" s="727"/>
      <c r="Q83" s="727"/>
      <c r="R83" s="727"/>
      <c r="S83" s="727"/>
      <c r="T83" s="727"/>
      <c r="U83" s="727"/>
      <c r="V83" s="727"/>
      <c r="W83" s="727"/>
      <c r="X83" s="727"/>
      <c r="Y83" s="727"/>
    </row>
    <row r="84" spans="1:25">
      <c r="A84" s="727"/>
      <c r="B84" s="243" t="s">
        <v>7196</v>
      </c>
      <c r="C84" s="736" t="s">
        <v>7197</v>
      </c>
      <c r="D84" s="15"/>
      <c r="E84" s="15">
        <v>63.215999999999994</v>
      </c>
      <c r="F84" s="727"/>
      <c r="G84" s="727"/>
      <c r="H84" s="727"/>
      <c r="I84" s="727"/>
      <c r="J84" s="727"/>
      <c r="K84" s="727"/>
      <c r="L84" s="727"/>
      <c r="M84" s="727"/>
      <c r="N84" s="727"/>
      <c r="O84" s="727"/>
      <c r="P84" s="727"/>
      <c r="Q84" s="727"/>
      <c r="R84" s="727"/>
      <c r="S84" s="727"/>
      <c r="T84" s="727"/>
      <c r="U84" s="727"/>
      <c r="V84" s="727"/>
      <c r="W84" s="727"/>
      <c r="X84" s="727"/>
      <c r="Y84" s="727"/>
    </row>
    <row r="85" spans="1:25">
      <c r="A85" s="727"/>
      <c r="B85" s="243" t="s">
        <v>7198</v>
      </c>
      <c r="C85" s="736" t="s">
        <v>7199</v>
      </c>
      <c r="D85" s="15"/>
      <c r="E85" s="15">
        <v>91.451999999999984</v>
      </c>
      <c r="F85" s="727"/>
      <c r="G85" s="727"/>
      <c r="H85" s="727"/>
      <c r="I85" s="727"/>
      <c r="J85" s="727"/>
      <c r="K85" s="727"/>
      <c r="L85" s="727"/>
      <c r="M85" s="727"/>
      <c r="N85" s="727"/>
      <c r="O85" s="727"/>
      <c r="P85" s="727"/>
      <c r="Q85" s="727"/>
      <c r="R85" s="727"/>
      <c r="S85" s="727"/>
      <c r="T85" s="727"/>
      <c r="U85" s="727"/>
      <c r="V85" s="727"/>
      <c r="W85" s="727"/>
      <c r="X85" s="727"/>
      <c r="Y85" s="727"/>
    </row>
    <row r="86" spans="1:25">
      <c r="A86" s="727"/>
      <c r="B86" s="243" t="s">
        <v>7200</v>
      </c>
      <c r="C86" s="736" t="s">
        <v>7201</v>
      </c>
      <c r="D86" s="15"/>
      <c r="E86" s="15">
        <v>47.027999999999999</v>
      </c>
      <c r="F86" s="727"/>
      <c r="G86" s="727"/>
      <c r="H86" s="727"/>
      <c r="I86" s="727"/>
      <c r="J86" s="727"/>
      <c r="K86" s="727"/>
      <c r="L86" s="727"/>
      <c r="M86" s="727"/>
      <c r="N86" s="727"/>
      <c r="O86" s="727"/>
      <c r="P86" s="727"/>
      <c r="Q86" s="727"/>
      <c r="R86" s="727"/>
      <c r="S86" s="727"/>
      <c r="T86" s="727"/>
      <c r="U86" s="727"/>
      <c r="V86" s="727"/>
      <c r="W86" s="727"/>
      <c r="X86" s="727"/>
      <c r="Y86" s="727"/>
    </row>
    <row r="87" spans="1:25">
      <c r="A87" s="727"/>
      <c r="B87" s="243" t="s">
        <v>7202</v>
      </c>
      <c r="C87" s="736" t="s">
        <v>7203</v>
      </c>
      <c r="D87" s="15"/>
      <c r="E87" s="15">
        <v>79.308000000000007</v>
      </c>
      <c r="F87" s="727"/>
      <c r="G87" s="727"/>
      <c r="H87" s="727"/>
      <c r="I87" s="727"/>
      <c r="J87" s="727"/>
      <c r="K87" s="727"/>
      <c r="L87" s="727"/>
      <c r="M87" s="727"/>
      <c r="N87" s="727"/>
      <c r="O87" s="727"/>
      <c r="P87" s="727"/>
      <c r="Q87" s="727"/>
      <c r="R87" s="727"/>
      <c r="S87" s="727"/>
      <c r="T87" s="727"/>
      <c r="U87" s="727"/>
      <c r="V87" s="727"/>
      <c r="W87" s="727"/>
      <c r="X87" s="727"/>
      <c r="Y87" s="727"/>
    </row>
    <row r="88" spans="1:25">
      <c r="A88" s="727"/>
      <c r="B88" s="243" t="s">
        <v>7204</v>
      </c>
      <c r="C88" s="736" t="s">
        <v>7205</v>
      </c>
      <c r="D88" s="15"/>
      <c r="E88" s="15">
        <v>109.55999999999999</v>
      </c>
      <c r="F88" s="727"/>
      <c r="G88" s="727"/>
      <c r="H88" s="727"/>
      <c r="I88" s="727"/>
      <c r="J88" s="727"/>
      <c r="K88" s="727"/>
      <c r="L88" s="727"/>
      <c r="M88" s="727"/>
      <c r="N88" s="727"/>
      <c r="O88" s="727"/>
      <c r="P88" s="727"/>
      <c r="Q88" s="727"/>
      <c r="R88" s="727"/>
      <c r="S88" s="727"/>
      <c r="T88" s="727"/>
      <c r="U88" s="727"/>
      <c r="V88" s="727"/>
      <c r="W88" s="727"/>
      <c r="X88" s="727"/>
      <c r="Y88" s="727"/>
    </row>
    <row r="89" spans="1:25">
      <c r="A89" s="727"/>
      <c r="B89" s="243" t="s">
        <v>7206</v>
      </c>
      <c r="C89" s="736" t="s">
        <v>7207</v>
      </c>
      <c r="D89" s="15"/>
      <c r="E89" s="15">
        <v>132.684</v>
      </c>
      <c r="F89" s="727"/>
      <c r="G89" s="727"/>
      <c r="H89" s="727"/>
      <c r="I89" s="727"/>
      <c r="J89" s="727"/>
      <c r="K89" s="727"/>
      <c r="L89" s="727"/>
      <c r="M89" s="727"/>
      <c r="N89" s="727"/>
      <c r="O89" s="727"/>
      <c r="P89" s="727"/>
      <c r="Q89" s="727"/>
      <c r="R89" s="727"/>
      <c r="S89" s="727"/>
      <c r="T89" s="727"/>
      <c r="U89" s="727"/>
      <c r="V89" s="727"/>
      <c r="W89" s="727"/>
      <c r="X89" s="727"/>
      <c r="Y89" s="727"/>
    </row>
    <row r="90" spans="1:25">
      <c r="A90" s="727"/>
      <c r="B90" s="243" t="s">
        <v>7208</v>
      </c>
      <c r="C90" s="736" t="s">
        <v>7209</v>
      </c>
      <c r="D90" s="15"/>
      <c r="E90" s="15">
        <v>127.66799999999999</v>
      </c>
      <c r="F90" s="727"/>
      <c r="G90" s="727"/>
      <c r="H90" s="727"/>
      <c r="I90" s="727"/>
      <c r="J90" s="727"/>
      <c r="K90" s="727"/>
      <c r="L90" s="727"/>
      <c r="M90" s="727"/>
      <c r="N90" s="727"/>
      <c r="O90" s="727"/>
      <c r="P90" s="727"/>
      <c r="Q90" s="727"/>
      <c r="R90" s="727"/>
      <c r="S90" s="727"/>
      <c r="T90" s="727"/>
      <c r="U90" s="727"/>
      <c r="V90" s="727"/>
      <c r="W90" s="727"/>
      <c r="X90" s="727"/>
      <c r="Y90" s="727"/>
    </row>
    <row r="91" spans="1:25">
      <c r="A91" s="727"/>
      <c r="B91" s="243" t="s">
        <v>7210</v>
      </c>
      <c r="C91" s="736" t="s">
        <v>7211</v>
      </c>
      <c r="D91" s="15"/>
      <c r="E91" s="15">
        <v>160.488</v>
      </c>
      <c r="F91" s="727"/>
      <c r="G91" s="727"/>
      <c r="H91" s="727"/>
      <c r="I91" s="727"/>
      <c r="J91" s="727"/>
      <c r="K91" s="727"/>
      <c r="L91" s="727"/>
      <c r="M91" s="727"/>
      <c r="N91" s="727"/>
      <c r="O91" s="727"/>
      <c r="P91" s="727"/>
      <c r="Q91" s="727"/>
      <c r="R91" s="727"/>
      <c r="S91" s="727"/>
      <c r="T91" s="727"/>
      <c r="U91" s="727"/>
      <c r="V91" s="727"/>
      <c r="W91" s="727"/>
      <c r="X91" s="727"/>
      <c r="Y91" s="727"/>
    </row>
    <row r="92" spans="1:25">
      <c r="A92" s="727"/>
      <c r="B92" s="243" t="s">
        <v>7212</v>
      </c>
      <c r="C92" s="736" t="s">
        <v>7213</v>
      </c>
      <c r="D92" s="15"/>
      <c r="E92" s="15">
        <v>146.208</v>
      </c>
      <c r="F92" s="727"/>
      <c r="G92" s="727"/>
      <c r="H92" s="727"/>
      <c r="I92" s="727"/>
      <c r="J92" s="727"/>
      <c r="K92" s="727"/>
      <c r="L92" s="727"/>
      <c r="M92" s="727"/>
      <c r="N92" s="727"/>
      <c r="O92" s="727"/>
      <c r="P92" s="727"/>
      <c r="Q92" s="727"/>
      <c r="R92" s="727"/>
      <c r="S92" s="727"/>
      <c r="T92" s="727"/>
      <c r="U92" s="727"/>
      <c r="V92" s="727"/>
      <c r="W92" s="727"/>
      <c r="X92" s="727"/>
      <c r="Y92" s="727"/>
    </row>
    <row r="93" spans="1:25">
      <c r="A93" s="727"/>
      <c r="B93" s="243" t="s">
        <v>7214</v>
      </c>
      <c r="C93" s="736" t="s">
        <v>7215</v>
      </c>
      <c r="D93" s="15"/>
      <c r="E93" s="15">
        <v>188.84399999999999</v>
      </c>
      <c r="F93" s="727"/>
      <c r="G93" s="727"/>
      <c r="H93" s="727"/>
      <c r="I93" s="727"/>
      <c r="J93" s="727"/>
      <c r="K93" s="727"/>
      <c r="L93" s="727"/>
      <c r="M93" s="727"/>
      <c r="N93" s="727"/>
      <c r="O93" s="727"/>
      <c r="P93" s="727"/>
      <c r="Q93" s="727"/>
      <c r="R93" s="727"/>
      <c r="S93" s="727"/>
      <c r="T93" s="727"/>
      <c r="U93" s="727"/>
      <c r="V93" s="727"/>
      <c r="W93" s="727"/>
      <c r="X93" s="727"/>
      <c r="Y93" s="727"/>
    </row>
    <row r="94" spans="1:25">
      <c r="A94" s="727"/>
      <c r="B94" s="243" t="s">
        <v>7216</v>
      </c>
      <c r="C94" s="736" t="s">
        <v>7217</v>
      </c>
      <c r="D94" s="15"/>
      <c r="E94" s="15">
        <v>166.5</v>
      </c>
      <c r="F94" s="727"/>
      <c r="G94" s="727"/>
      <c r="H94" s="727"/>
      <c r="I94" s="727"/>
      <c r="J94" s="727"/>
      <c r="K94" s="727"/>
      <c r="L94" s="727"/>
      <c r="M94" s="727"/>
      <c r="N94" s="727"/>
      <c r="O94" s="727"/>
      <c r="P94" s="727"/>
      <c r="Q94" s="727"/>
      <c r="R94" s="727"/>
      <c r="S94" s="727"/>
      <c r="T94" s="727"/>
      <c r="U94" s="727"/>
      <c r="V94" s="727"/>
      <c r="W94" s="727"/>
      <c r="X94" s="727"/>
      <c r="Y94" s="727"/>
    </row>
    <row r="95" spans="1:25">
      <c r="A95" s="727"/>
      <c r="B95" s="243" t="s">
        <v>7218</v>
      </c>
      <c r="C95" s="736" t="s">
        <v>7219</v>
      </c>
      <c r="D95" s="15"/>
      <c r="E95" s="15">
        <v>216.58799999999999</v>
      </c>
      <c r="F95" s="727"/>
      <c r="G95" s="727"/>
      <c r="H95" s="727"/>
      <c r="I95" s="727"/>
      <c r="J95" s="727"/>
      <c r="K95" s="727"/>
      <c r="L95" s="727"/>
      <c r="M95" s="727"/>
      <c r="N95" s="727"/>
      <c r="O95" s="727"/>
      <c r="P95" s="727"/>
      <c r="Q95" s="727"/>
      <c r="R95" s="727"/>
      <c r="S95" s="727"/>
      <c r="T95" s="727"/>
      <c r="U95" s="727"/>
      <c r="V95" s="727"/>
      <c r="W95" s="727"/>
      <c r="X95" s="727"/>
      <c r="Y95" s="727"/>
    </row>
    <row r="96" spans="1:25" ht="15">
      <c r="A96" s="727"/>
      <c r="B96" s="629"/>
      <c r="C96" s="731"/>
      <c r="D96" s="737"/>
      <c r="E96" s="737"/>
      <c r="F96" s="727"/>
      <c r="G96" s="727"/>
      <c r="H96" s="727"/>
      <c r="I96" s="727"/>
      <c r="J96" s="727"/>
      <c r="K96" s="727"/>
      <c r="L96" s="727"/>
      <c r="M96" s="727"/>
      <c r="N96" s="727"/>
      <c r="O96" s="727"/>
      <c r="P96" s="727"/>
      <c r="Q96" s="727"/>
      <c r="R96" s="727"/>
      <c r="S96" s="727"/>
      <c r="T96" s="727"/>
      <c r="U96" s="727"/>
      <c r="V96" s="727"/>
      <c r="W96" s="727"/>
      <c r="X96" s="727"/>
      <c r="Y96" s="727"/>
    </row>
    <row r="97" spans="1:25" ht="15">
      <c r="A97" s="727"/>
      <c r="B97" s="1083" t="s">
        <v>5312</v>
      </c>
      <c r="C97" s="1083" t="s">
        <v>5313</v>
      </c>
      <c r="D97" s="1131" t="s">
        <v>2255</v>
      </c>
      <c r="E97" s="889"/>
      <c r="F97" s="727"/>
      <c r="G97" s="727"/>
      <c r="H97" s="727"/>
      <c r="I97" s="727"/>
      <c r="J97" s="727"/>
      <c r="K97" s="727"/>
      <c r="L97" s="727"/>
      <c r="M97" s="727"/>
      <c r="N97" s="727"/>
      <c r="O97" s="727"/>
      <c r="P97" s="727"/>
      <c r="Q97" s="727"/>
      <c r="R97" s="727"/>
      <c r="S97" s="727"/>
      <c r="T97" s="727"/>
      <c r="U97" s="727"/>
      <c r="V97" s="727"/>
      <c r="W97" s="727"/>
      <c r="X97" s="727"/>
      <c r="Y97" s="727"/>
    </row>
    <row r="98" spans="1:25">
      <c r="A98" s="727"/>
      <c r="B98" s="884"/>
      <c r="C98" s="884"/>
      <c r="D98" s="733"/>
      <c r="E98" s="428" t="s">
        <v>5314</v>
      </c>
      <c r="F98" s="727"/>
      <c r="G98" s="727"/>
      <c r="H98" s="727"/>
      <c r="I98" s="727"/>
      <c r="J98" s="727"/>
      <c r="K98" s="727"/>
      <c r="L98" s="727"/>
      <c r="M98" s="727"/>
      <c r="N98" s="727"/>
      <c r="O98" s="727"/>
      <c r="P98" s="727"/>
      <c r="Q98" s="727"/>
      <c r="R98" s="727"/>
      <c r="S98" s="727"/>
      <c r="T98" s="727"/>
      <c r="U98" s="727"/>
      <c r="V98" s="727"/>
      <c r="W98" s="727"/>
      <c r="X98" s="727"/>
      <c r="Y98" s="727"/>
    </row>
    <row r="99" spans="1:25" ht="15.75">
      <c r="A99" s="727"/>
      <c r="B99" s="1082" t="s">
        <v>7220</v>
      </c>
      <c r="C99" s="888"/>
      <c r="D99" s="888"/>
      <c r="E99" s="889"/>
      <c r="F99" s="727"/>
      <c r="G99" s="727"/>
      <c r="H99" s="727"/>
      <c r="I99" s="727"/>
      <c r="J99" s="727"/>
      <c r="K99" s="727"/>
      <c r="L99" s="727"/>
      <c r="M99" s="727"/>
      <c r="N99" s="727"/>
      <c r="O99" s="727"/>
      <c r="P99" s="727"/>
      <c r="Q99" s="727"/>
      <c r="R99" s="727"/>
      <c r="S99" s="727"/>
      <c r="T99" s="727"/>
      <c r="U99" s="727"/>
      <c r="V99" s="727"/>
      <c r="W99" s="727"/>
      <c r="X99" s="727"/>
      <c r="Y99" s="727"/>
    </row>
    <row r="100" spans="1:25" ht="25.5">
      <c r="A100" s="727"/>
      <c r="B100" s="243" t="s">
        <v>7221</v>
      </c>
      <c r="C100" s="601" t="s">
        <v>7222</v>
      </c>
      <c r="D100" s="15"/>
      <c r="E100" s="15">
        <v>572.35199999999998</v>
      </c>
      <c r="F100" s="727"/>
      <c r="G100" s="727"/>
      <c r="H100" s="727"/>
      <c r="I100" s="727"/>
      <c r="J100" s="727"/>
      <c r="K100" s="727"/>
      <c r="L100" s="727"/>
      <c r="M100" s="727"/>
      <c r="N100" s="727"/>
      <c r="O100" s="727"/>
      <c r="P100" s="727"/>
      <c r="Q100" s="727"/>
      <c r="R100" s="727"/>
      <c r="S100" s="727"/>
      <c r="T100" s="727"/>
      <c r="U100" s="727"/>
      <c r="V100" s="727"/>
      <c r="W100" s="727"/>
      <c r="X100" s="727"/>
      <c r="Y100" s="727"/>
    </row>
    <row r="101" spans="1:25" ht="25.5">
      <c r="A101" s="727"/>
      <c r="B101" s="243" t="s">
        <v>7223</v>
      </c>
      <c r="C101" s="601" t="s">
        <v>7224</v>
      </c>
      <c r="D101" s="15"/>
      <c r="E101" s="15">
        <v>874.87199999999996</v>
      </c>
      <c r="F101" s="727"/>
      <c r="G101" s="727"/>
      <c r="H101" s="727"/>
      <c r="I101" s="727"/>
      <c r="J101" s="727"/>
      <c r="K101" s="727"/>
      <c r="L101" s="727"/>
      <c r="M101" s="727"/>
      <c r="N101" s="727"/>
      <c r="O101" s="727"/>
      <c r="P101" s="727"/>
      <c r="Q101" s="727"/>
      <c r="R101" s="727"/>
      <c r="S101" s="727"/>
      <c r="T101" s="727"/>
      <c r="U101" s="727"/>
      <c r="V101" s="727"/>
      <c r="W101" s="727"/>
      <c r="X101" s="727"/>
      <c r="Y101" s="727"/>
    </row>
    <row r="102" spans="1:25">
      <c r="A102" s="727"/>
      <c r="B102" s="243" t="s">
        <v>7225</v>
      </c>
      <c r="C102" s="601" t="s">
        <v>7226</v>
      </c>
      <c r="D102" s="15"/>
      <c r="E102" s="15">
        <v>359.28</v>
      </c>
      <c r="F102" s="727"/>
      <c r="G102" s="727"/>
      <c r="H102" s="727"/>
      <c r="I102" s="727"/>
      <c r="J102" s="727"/>
      <c r="K102" s="727"/>
      <c r="L102" s="727"/>
      <c r="M102" s="727"/>
      <c r="N102" s="727"/>
      <c r="O102" s="727"/>
      <c r="P102" s="727"/>
      <c r="Q102" s="727"/>
      <c r="R102" s="727"/>
      <c r="S102" s="727"/>
      <c r="T102" s="727"/>
      <c r="U102" s="727"/>
      <c r="V102" s="727"/>
      <c r="W102" s="727"/>
      <c r="X102" s="727"/>
      <c r="Y102" s="727"/>
    </row>
    <row r="103" spans="1:25">
      <c r="A103" s="727"/>
      <c r="B103" s="243" t="s">
        <v>7227</v>
      </c>
      <c r="C103" s="601" t="s">
        <v>7228</v>
      </c>
      <c r="D103" s="15"/>
      <c r="E103" s="15">
        <v>419.24399999999997</v>
      </c>
      <c r="F103" s="727"/>
      <c r="G103" s="727"/>
      <c r="H103" s="727"/>
      <c r="I103" s="727"/>
      <c r="J103" s="727"/>
      <c r="K103" s="727"/>
      <c r="L103" s="727"/>
      <c r="M103" s="727"/>
      <c r="N103" s="727"/>
      <c r="O103" s="727"/>
      <c r="P103" s="727"/>
      <c r="Q103" s="727"/>
      <c r="R103" s="727"/>
      <c r="S103" s="727"/>
      <c r="T103" s="727"/>
      <c r="U103" s="727"/>
      <c r="V103" s="727"/>
      <c r="W103" s="727"/>
      <c r="X103" s="727"/>
      <c r="Y103" s="727"/>
    </row>
    <row r="104" spans="1:25" ht="25.5">
      <c r="A104" s="727"/>
      <c r="B104" s="243" t="s">
        <v>7229</v>
      </c>
      <c r="C104" s="601" t="s">
        <v>7230</v>
      </c>
      <c r="D104" s="15"/>
      <c r="E104" s="15">
        <v>666.18</v>
      </c>
      <c r="F104" s="727"/>
      <c r="G104" s="727"/>
      <c r="H104" s="727"/>
      <c r="I104" s="727"/>
      <c r="J104" s="727"/>
      <c r="K104" s="727"/>
      <c r="L104" s="727"/>
      <c r="M104" s="727"/>
      <c r="N104" s="727"/>
      <c r="O104" s="727"/>
      <c r="P104" s="727"/>
      <c r="Q104" s="727"/>
      <c r="R104" s="727"/>
      <c r="S104" s="727"/>
      <c r="T104" s="727"/>
      <c r="U104" s="727"/>
      <c r="V104" s="727"/>
      <c r="W104" s="727"/>
      <c r="X104" s="727"/>
      <c r="Y104" s="727"/>
    </row>
    <row r="105" spans="1:25">
      <c r="A105" s="727"/>
      <c r="B105" s="243" t="s">
        <v>7231</v>
      </c>
      <c r="C105" s="601" t="s">
        <v>7232</v>
      </c>
      <c r="D105" s="15"/>
      <c r="E105" s="15">
        <v>1006.8359999999999</v>
      </c>
      <c r="F105" s="727"/>
      <c r="G105" s="727"/>
      <c r="H105" s="727"/>
      <c r="I105" s="727"/>
      <c r="J105" s="727"/>
      <c r="K105" s="727"/>
      <c r="L105" s="727"/>
      <c r="M105" s="727"/>
      <c r="N105" s="727"/>
      <c r="O105" s="727"/>
      <c r="P105" s="727"/>
      <c r="Q105" s="727"/>
      <c r="R105" s="727"/>
      <c r="S105" s="727"/>
      <c r="T105" s="727"/>
      <c r="U105" s="727"/>
      <c r="V105" s="727"/>
      <c r="W105" s="727"/>
      <c r="X105" s="727"/>
      <c r="Y105" s="727"/>
    </row>
    <row r="106" spans="1:25">
      <c r="A106" s="727"/>
      <c r="B106" s="243" t="s">
        <v>7233</v>
      </c>
      <c r="C106" s="601" t="s">
        <v>7234</v>
      </c>
      <c r="D106" s="15"/>
      <c r="E106" s="15">
        <v>416.30400000000003</v>
      </c>
      <c r="F106" s="727"/>
      <c r="G106" s="727"/>
      <c r="H106" s="727"/>
      <c r="I106" s="727"/>
      <c r="J106" s="727"/>
      <c r="K106" s="727"/>
      <c r="L106" s="727"/>
      <c r="M106" s="727"/>
      <c r="N106" s="727"/>
      <c r="O106" s="727"/>
      <c r="P106" s="727"/>
      <c r="Q106" s="727"/>
      <c r="R106" s="727"/>
      <c r="S106" s="727"/>
      <c r="T106" s="727"/>
      <c r="U106" s="727"/>
      <c r="V106" s="727"/>
      <c r="W106" s="727"/>
      <c r="X106" s="727"/>
      <c r="Y106" s="727"/>
    </row>
    <row r="107" spans="1:25">
      <c r="A107" s="727"/>
      <c r="B107" s="243" t="s">
        <v>7235</v>
      </c>
      <c r="C107" s="601" t="s">
        <v>7236</v>
      </c>
      <c r="D107" s="15"/>
      <c r="E107" s="15">
        <v>476.77199999999999</v>
      </c>
      <c r="F107" s="727"/>
      <c r="G107" s="727"/>
      <c r="H107" s="727"/>
      <c r="I107" s="727"/>
      <c r="J107" s="727"/>
      <c r="K107" s="727"/>
      <c r="L107" s="727"/>
      <c r="M107" s="727"/>
      <c r="N107" s="727"/>
      <c r="O107" s="727"/>
      <c r="P107" s="727"/>
      <c r="Q107" s="727"/>
      <c r="R107" s="727"/>
      <c r="S107" s="727"/>
      <c r="T107" s="727"/>
      <c r="U107" s="727"/>
      <c r="V107" s="727"/>
      <c r="W107" s="727"/>
      <c r="X107" s="727"/>
      <c r="Y107" s="727"/>
    </row>
    <row r="108" spans="1:25" ht="25.5">
      <c r="A108" s="727"/>
      <c r="B108" s="243" t="s">
        <v>7237</v>
      </c>
      <c r="C108" s="601" t="s">
        <v>7238</v>
      </c>
      <c r="D108" s="15"/>
      <c r="E108" s="15">
        <v>696.12</v>
      </c>
      <c r="F108" s="727"/>
      <c r="G108" s="727"/>
      <c r="H108" s="727"/>
      <c r="I108" s="727"/>
      <c r="J108" s="727"/>
      <c r="K108" s="727"/>
      <c r="L108" s="727"/>
      <c r="M108" s="727"/>
      <c r="N108" s="727"/>
      <c r="O108" s="727"/>
      <c r="P108" s="727"/>
      <c r="Q108" s="727"/>
      <c r="R108" s="727"/>
      <c r="S108" s="727"/>
      <c r="T108" s="727"/>
      <c r="U108" s="727"/>
      <c r="V108" s="727"/>
      <c r="W108" s="727"/>
      <c r="X108" s="727"/>
      <c r="Y108" s="727"/>
    </row>
    <row r="109" spans="1:25" ht="25.5">
      <c r="A109" s="727"/>
      <c r="B109" s="243" t="s">
        <v>7239</v>
      </c>
      <c r="C109" s="601" t="s">
        <v>7240</v>
      </c>
      <c r="D109" s="15"/>
      <c r="E109" s="15">
        <v>842.07600000000002</v>
      </c>
      <c r="F109" s="727"/>
      <c r="G109" s="727"/>
      <c r="H109" s="727"/>
      <c r="I109" s="727"/>
      <c r="J109" s="727"/>
      <c r="K109" s="727"/>
      <c r="L109" s="727"/>
      <c r="M109" s="727"/>
      <c r="N109" s="727"/>
      <c r="O109" s="727"/>
      <c r="P109" s="727"/>
      <c r="Q109" s="727"/>
      <c r="R109" s="727"/>
      <c r="S109" s="727"/>
      <c r="T109" s="727"/>
      <c r="U109" s="727"/>
      <c r="V109" s="727"/>
      <c r="W109" s="727"/>
      <c r="X109" s="727"/>
      <c r="Y109" s="727"/>
    </row>
    <row r="110" spans="1:25">
      <c r="A110" s="727"/>
      <c r="B110" s="243" t="s">
        <v>7241</v>
      </c>
      <c r="C110" s="601" t="s">
        <v>7242</v>
      </c>
      <c r="D110" s="15"/>
      <c r="E110" s="15">
        <v>468.57600000000002</v>
      </c>
      <c r="F110" s="727"/>
      <c r="G110" s="727"/>
      <c r="H110" s="727"/>
      <c r="I110" s="727"/>
      <c r="J110" s="727"/>
      <c r="K110" s="727"/>
      <c r="L110" s="727"/>
      <c r="M110" s="727"/>
      <c r="N110" s="727"/>
      <c r="O110" s="727"/>
      <c r="P110" s="727"/>
      <c r="Q110" s="727"/>
      <c r="R110" s="727"/>
      <c r="S110" s="727"/>
      <c r="T110" s="727"/>
      <c r="U110" s="727"/>
      <c r="V110" s="727"/>
      <c r="W110" s="727"/>
      <c r="X110" s="727"/>
      <c r="Y110" s="727"/>
    </row>
    <row r="111" spans="1:25">
      <c r="A111" s="727"/>
      <c r="B111" s="243" t="s">
        <v>7243</v>
      </c>
      <c r="C111" s="601" t="s">
        <v>7244</v>
      </c>
      <c r="D111" s="15"/>
      <c r="E111" s="15">
        <v>549.79200000000003</v>
      </c>
      <c r="F111" s="727"/>
      <c r="G111" s="727"/>
      <c r="H111" s="727"/>
      <c r="I111" s="727"/>
      <c r="J111" s="727"/>
      <c r="K111" s="727"/>
      <c r="L111" s="727"/>
      <c r="M111" s="727"/>
      <c r="N111" s="727"/>
      <c r="O111" s="727"/>
      <c r="P111" s="727"/>
      <c r="Q111" s="727"/>
      <c r="R111" s="727"/>
      <c r="S111" s="727"/>
      <c r="T111" s="727"/>
      <c r="U111" s="727"/>
      <c r="V111" s="727"/>
      <c r="W111" s="727"/>
      <c r="X111" s="727"/>
      <c r="Y111" s="727"/>
    </row>
    <row r="112" spans="1:25">
      <c r="A112" s="727"/>
      <c r="B112" s="243" t="s">
        <v>7245</v>
      </c>
      <c r="C112" s="601" t="s">
        <v>7246</v>
      </c>
      <c r="D112" s="15"/>
      <c r="E112" s="15">
        <v>548.54399999999998</v>
      </c>
      <c r="F112" s="727"/>
      <c r="G112" s="727"/>
      <c r="H112" s="727"/>
      <c r="I112" s="727"/>
      <c r="J112" s="727"/>
      <c r="K112" s="727"/>
      <c r="L112" s="727"/>
      <c r="M112" s="727"/>
      <c r="N112" s="727"/>
      <c r="O112" s="727"/>
      <c r="P112" s="727"/>
      <c r="Q112" s="727"/>
      <c r="R112" s="727"/>
      <c r="S112" s="727"/>
      <c r="T112" s="727"/>
      <c r="U112" s="727"/>
      <c r="V112" s="727"/>
      <c r="W112" s="727"/>
      <c r="X112" s="727"/>
      <c r="Y112" s="727"/>
    </row>
    <row r="113" spans="1:25">
      <c r="A113" s="727"/>
      <c r="B113" s="243" t="s">
        <v>7247</v>
      </c>
      <c r="C113" s="601" t="s">
        <v>7248</v>
      </c>
      <c r="D113" s="15"/>
      <c r="E113" s="15">
        <v>269.83199999999999</v>
      </c>
      <c r="F113" s="727"/>
      <c r="G113" s="727"/>
      <c r="H113" s="727"/>
      <c r="I113" s="727"/>
      <c r="J113" s="727"/>
      <c r="K113" s="727"/>
      <c r="L113" s="727"/>
      <c r="M113" s="727"/>
      <c r="N113" s="727"/>
      <c r="O113" s="727"/>
      <c r="P113" s="727"/>
      <c r="Q113" s="727"/>
      <c r="R113" s="727"/>
      <c r="S113" s="727"/>
      <c r="T113" s="727"/>
      <c r="U113" s="727"/>
      <c r="V113" s="727"/>
      <c r="W113" s="727"/>
      <c r="X113" s="727"/>
      <c r="Y113" s="727"/>
    </row>
    <row r="114" spans="1:25">
      <c r="A114" s="727"/>
      <c r="B114" s="243" t="s">
        <v>7249</v>
      </c>
      <c r="C114" s="601" t="s">
        <v>7250</v>
      </c>
      <c r="D114" s="15"/>
      <c r="E114" s="15">
        <v>615.096</v>
      </c>
      <c r="F114" s="727"/>
      <c r="G114" s="727"/>
      <c r="H114" s="727"/>
      <c r="I114" s="727"/>
      <c r="J114" s="727"/>
      <c r="K114" s="727"/>
      <c r="L114" s="727"/>
      <c r="M114" s="727"/>
      <c r="N114" s="727"/>
      <c r="O114" s="727"/>
      <c r="P114" s="727"/>
      <c r="Q114" s="727"/>
      <c r="R114" s="727"/>
      <c r="S114" s="727"/>
      <c r="T114" s="727"/>
      <c r="U114" s="727"/>
      <c r="V114" s="727"/>
      <c r="W114" s="727"/>
      <c r="X114" s="727"/>
      <c r="Y114" s="727"/>
    </row>
    <row r="115" spans="1:25">
      <c r="A115" s="727"/>
      <c r="B115" s="243" t="s">
        <v>7251</v>
      </c>
      <c r="C115" s="601" t="s">
        <v>7252</v>
      </c>
      <c r="D115" s="15"/>
      <c r="E115" s="15">
        <v>304.12799999999999</v>
      </c>
      <c r="F115" s="727"/>
      <c r="G115" s="727"/>
      <c r="H115" s="727"/>
      <c r="I115" s="727"/>
      <c r="J115" s="727"/>
      <c r="K115" s="727"/>
      <c r="L115" s="727"/>
      <c r="M115" s="727"/>
      <c r="N115" s="727"/>
      <c r="O115" s="727"/>
      <c r="P115" s="727"/>
      <c r="Q115" s="727"/>
      <c r="R115" s="727"/>
      <c r="S115" s="727"/>
      <c r="T115" s="727"/>
      <c r="U115" s="727"/>
      <c r="V115" s="727"/>
      <c r="W115" s="727"/>
      <c r="X115" s="727"/>
      <c r="Y115" s="727"/>
    </row>
    <row r="116" spans="1:25">
      <c r="A116" s="727"/>
      <c r="B116" s="243" t="s">
        <v>7253</v>
      </c>
      <c r="C116" s="601" t="s">
        <v>7254</v>
      </c>
      <c r="D116" s="15"/>
      <c r="E116" s="15">
        <v>498.14400000000001</v>
      </c>
      <c r="F116" s="727"/>
      <c r="G116" s="727"/>
      <c r="H116" s="727"/>
      <c r="I116" s="727"/>
      <c r="J116" s="727"/>
      <c r="K116" s="727"/>
      <c r="L116" s="727"/>
      <c r="M116" s="727"/>
      <c r="N116" s="727"/>
      <c r="O116" s="727"/>
      <c r="P116" s="727"/>
      <c r="Q116" s="727"/>
      <c r="R116" s="727"/>
      <c r="S116" s="727"/>
      <c r="T116" s="727"/>
      <c r="U116" s="727"/>
      <c r="V116" s="727"/>
      <c r="W116" s="727"/>
      <c r="X116" s="727"/>
      <c r="Y116" s="727"/>
    </row>
    <row r="117" spans="1:25">
      <c r="A117" s="727"/>
      <c r="B117" s="243" t="s">
        <v>7255</v>
      </c>
      <c r="C117" s="601" t="s">
        <v>7256</v>
      </c>
      <c r="D117" s="15"/>
      <c r="E117" s="15">
        <v>333.94800000000004</v>
      </c>
      <c r="F117" s="727"/>
      <c r="G117" s="727"/>
      <c r="H117" s="727"/>
      <c r="I117" s="727"/>
      <c r="J117" s="727"/>
      <c r="K117" s="727"/>
      <c r="L117" s="727"/>
      <c r="M117" s="727"/>
      <c r="N117" s="727"/>
      <c r="O117" s="727"/>
      <c r="P117" s="727"/>
      <c r="Q117" s="727"/>
      <c r="R117" s="727"/>
      <c r="S117" s="727"/>
      <c r="T117" s="727"/>
      <c r="U117" s="727"/>
      <c r="V117" s="727"/>
      <c r="W117" s="727"/>
      <c r="X117" s="727"/>
      <c r="Y117" s="727"/>
    </row>
    <row r="118" spans="1:25">
      <c r="A118" s="727"/>
      <c r="B118" s="243" t="s">
        <v>7257</v>
      </c>
      <c r="C118" s="601" t="s">
        <v>7258</v>
      </c>
      <c r="D118" s="15"/>
      <c r="E118" s="15">
        <v>338.61599999999999</v>
      </c>
      <c r="F118" s="727"/>
      <c r="G118" s="727"/>
      <c r="H118" s="727"/>
      <c r="I118" s="727"/>
      <c r="J118" s="727"/>
      <c r="K118" s="727"/>
      <c r="L118" s="727"/>
      <c r="M118" s="727"/>
      <c r="N118" s="727"/>
      <c r="O118" s="727"/>
      <c r="P118" s="727"/>
      <c r="Q118" s="727"/>
      <c r="R118" s="727"/>
      <c r="S118" s="727"/>
      <c r="T118" s="727"/>
      <c r="U118" s="727"/>
      <c r="V118" s="727"/>
      <c r="W118" s="727"/>
      <c r="X118" s="727"/>
      <c r="Y118" s="727"/>
    </row>
    <row r="119" spans="1:25">
      <c r="A119" s="727"/>
      <c r="B119" s="243" t="s">
        <v>7259</v>
      </c>
      <c r="C119" s="601" t="s">
        <v>7260</v>
      </c>
      <c r="D119" s="15"/>
      <c r="E119" s="15">
        <v>183.6</v>
      </c>
      <c r="F119" s="727"/>
      <c r="G119" s="727"/>
      <c r="H119" s="727"/>
      <c r="I119" s="727"/>
      <c r="J119" s="727"/>
      <c r="K119" s="727"/>
      <c r="L119" s="727"/>
      <c r="M119" s="727"/>
      <c r="N119" s="727"/>
      <c r="O119" s="727"/>
      <c r="P119" s="727"/>
      <c r="Q119" s="727"/>
      <c r="R119" s="727"/>
      <c r="S119" s="727"/>
      <c r="T119" s="727"/>
      <c r="U119" s="727"/>
      <c r="V119" s="727"/>
      <c r="W119" s="727"/>
      <c r="X119" s="727"/>
      <c r="Y119" s="727"/>
    </row>
    <row r="120" spans="1:25">
      <c r="A120" s="727"/>
      <c r="B120" s="243" t="s">
        <v>7261</v>
      </c>
      <c r="C120" s="601" t="s">
        <v>7262</v>
      </c>
      <c r="D120" s="15"/>
      <c r="E120" s="15">
        <v>456.88799999999998</v>
      </c>
      <c r="F120" s="727"/>
      <c r="G120" s="727"/>
      <c r="H120" s="727"/>
      <c r="I120" s="727"/>
      <c r="J120" s="727"/>
      <c r="K120" s="727"/>
      <c r="L120" s="727"/>
      <c r="M120" s="727"/>
      <c r="N120" s="727"/>
      <c r="O120" s="727"/>
      <c r="P120" s="727"/>
      <c r="Q120" s="727"/>
      <c r="R120" s="727"/>
      <c r="S120" s="727"/>
      <c r="T120" s="727"/>
      <c r="U120" s="727"/>
      <c r="V120" s="727"/>
      <c r="W120" s="727"/>
      <c r="X120" s="727"/>
      <c r="Y120" s="727"/>
    </row>
    <row r="121" spans="1:25">
      <c r="A121" s="727"/>
      <c r="B121" s="243" t="s">
        <v>7263</v>
      </c>
      <c r="C121" s="601" t="s">
        <v>7264</v>
      </c>
      <c r="D121" s="15"/>
      <c r="E121" s="15">
        <v>230.16</v>
      </c>
      <c r="F121" s="727"/>
      <c r="G121" s="727"/>
      <c r="H121" s="727"/>
      <c r="I121" s="727"/>
      <c r="J121" s="727"/>
      <c r="K121" s="727"/>
      <c r="L121" s="727"/>
      <c r="M121" s="727"/>
      <c r="N121" s="727"/>
      <c r="O121" s="727"/>
      <c r="P121" s="727"/>
      <c r="Q121" s="727"/>
      <c r="R121" s="727"/>
      <c r="S121" s="727"/>
      <c r="T121" s="727"/>
      <c r="U121" s="727"/>
      <c r="V121" s="727"/>
      <c r="W121" s="727"/>
      <c r="X121" s="727"/>
      <c r="Y121" s="727"/>
    </row>
    <row r="122" spans="1:25" ht="25.5">
      <c r="A122" s="727"/>
      <c r="B122" s="243" t="s">
        <v>7265</v>
      </c>
      <c r="C122" s="601" t="s">
        <v>7266</v>
      </c>
      <c r="D122" s="15"/>
      <c r="E122" s="15">
        <v>352.60799999999995</v>
      </c>
      <c r="F122" s="727"/>
      <c r="G122" s="727"/>
      <c r="H122" s="727"/>
      <c r="I122" s="727"/>
      <c r="J122" s="727"/>
      <c r="K122" s="727"/>
      <c r="L122" s="727"/>
      <c r="M122" s="727"/>
      <c r="N122" s="727"/>
      <c r="O122" s="727"/>
      <c r="P122" s="727"/>
      <c r="Q122" s="727"/>
      <c r="R122" s="727"/>
      <c r="S122" s="727"/>
      <c r="T122" s="727"/>
      <c r="U122" s="727"/>
      <c r="V122" s="727"/>
      <c r="W122" s="727"/>
      <c r="X122" s="727"/>
      <c r="Y122" s="727"/>
    </row>
    <row r="123" spans="1:25" ht="25.5">
      <c r="A123" s="727"/>
      <c r="B123" s="243" t="s">
        <v>7267</v>
      </c>
      <c r="C123" s="601" t="s">
        <v>7268</v>
      </c>
      <c r="D123" s="15"/>
      <c r="E123" s="15">
        <v>546.50400000000002</v>
      </c>
      <c r="F123" s="727"/>
      <c r="G123" s="727"/>
      <c r="H123" s="727"/>
      <c r="I123" s="727"/>
      <c r="J123" s="727"/>
      <c r="K123" s="727"/>
      <c r="L123" s="727"/>
      <c r="M123" s="727"/>
      <c r="N123" s="727"/>
      <c r="O123" s="727"/>
      <c r="P123" s="727"/>
      <c r="Q123" s="727"/>
      <c r="R123" s="727"/>
      <c r="S123" s="727"/>
      <c r="T123" s="727"/>
      <c r="U123" s="727"/>
      <c r="V123" s="727"/>
      <c r="W123" s="727"/>
      <c r="X123" s="727"/>
      <c r="Y123" s="727"/>
    </row>
    <row r="124" spans="1:25">
      <c r="A124" s="727"/>
      <c r="B124" s="243" t="s">
        <v>7269</v>
      </c>
      <c r="C124" s="601" t="s">
        <v>7270</v>
      </c>
      <c r="D124" s="15"/>
      <c r="E124" s="15">
        <v>245.72399999999999</v>
      </c>
      <c r="F124" s="727"/>
      <c r="G124" s="727"/>
      <c r="H124" s="727"/>
      <c r="I124" s="727"/>
      <c r="J124" s="727"/>
      <c r="K124" s="727"/>
      <c r="L124" s="727"/>
      <c r="M124" s="727"/>
      <c r="N124" s="727"/>
      <c r="O124" s="727"/>
      <c r="P124" s="727"/>
      <c r="Q124" s="727"/>
      <c r="R124" s="727"/>
      <c r="S124" s="727"/>
      <c r="T124" s="727"/>
      <c r="U124" s="727"/>
      <c r="V124" s="727"/>
      <c r="W124" s="727"/>
      <c r="X124" s="727"/>
      <c r="Y124" s="727"/>
    </row>
    <row r="125" spans="1:25">
      <c r="A125" s="727"/>
      <c r="B125" s="243" t="s">
        <v>7271</v>
      </c>
      <c r="C125" s="601" t="s">
        <v>7272</v>
      </c>
      <c r="D125" s="15"/>
      <c r="E125" s="15">
        <v>277.464</v>
      </c>
      <c r="F125" s="727"/>
      <c r="G125" s="727"/>
      <c r="H125" s="727"/>
      <c r="I125" s="727"/>
      <c r="J125" s="727"/>
      <c r="K125" s="727"/>
      <c r="L125" s="727"/>
      <c r="M125" s="727"/>
      <c r="N125" s="727"/>
      <c r="O125" s="727"/>
      <c r="P125" s="727"/>
      <c r="Q125" s="727"/>
      <c r="R125" s="727"/>
      <c r="S125" s="727"/>
      <c r="T125" s="727"/>
      <c r="U125" s="727"/>
      <c r="V125" s="727"/>
      <c r="W125" s="727"/>
      <c r="X125" s="727"/>
      <c r="Y125" s="727"/>
    </row>
    <row r="126" spans="1:25" ht="25.5">
      <c r="A126" s="727"/>
      <c r="B126" s="243" t="s">
        <v>7273</v>
      </c>
      <c r="C126" s="601" t="s">
        <v>7274</v>
      </c>
      <c r="D126" s="15"/>
      <c r="E126" s="15">
        <v>481.73999999999995</v>
      </c>
      <c r="F126" s="727"/>
      <c r="G126" s="727"/>
      <c r="H126" s="727"/>
      <c r="I126" s="727"/>
      <c r="J126" s="727"/>
      <c r="K126" s="727"/>
      <c r="L126" s="727"/>
      <c r="M126" s="727"/>
      <c r="N126" s="727"/>
      <c r="O126" s="727"/>
      <c r="P126" s="727"/>
      <c r="Q126" s="727"/>
      <c r="R126" s="727"/>
      <c r="S126" s="727"/>
      <c r="T126" s="727"/>
      <c r="U126" s="727"/>
      <c r="V126" s="727"/>
      <c r="W126" s="727"/>
      <c r="X126" s="727"/>
      <c r="Y126" s="727"/>
    </row>
    <row r="127" spans="1:25" ht="25.5">
      <c r="A127" s="727"/>
      <c r="B127" s="243" t="s">
        <v>7275</v>
      </c>
      <c r="C127" s="601" t="s">
        <v>7276</v>
      </c>
      <c r="D127" s="15"/>
      <c r="E127" s="15">
        <v>716.86799999999994</v>
      </c>
      <c r="F127" s="727"/>
      <c r="G127" s="727"/>
      <c r="H127" s="727"/>
      <c r="I127" s="727"/>
      <c r="J127" s="727"/>
      <c r="K127" s="727"/>
      <c r="L127" s="727"/>
      <c r="M127" s="727"/>
      <c r="N127" s="727"/>
      <c r="O127" s="727"/>
      <c r="P127" s="727"/>
      <c r="Q127" s="727"/>
      <c r="R127" s="727"/>
      <c r="S127" s="727"/>
      <c r="T127" s="727"/>
      <c r="U127" s="727"/>
      <c r="V127" s="727"/>
      <c r="W127" s="727"/>
      <c r="X127" s="727"/>
      <c r="Y127" s="727"/>
    </row>
    <row r="128" spans="1:25">
      <c r="A128" s="727"/>
      <c r="B128" s="243" t="s">
        <v>7277</v>
      </c>
      <c r="C128" s="601" t="s">
        <v>7278</v>
      </c>
      <c r="D128" s="15"/>
      <c r="E128" s="15">
        <v>332.74799999999999</v>
      </c>
      <c r="F128" s="727"/>
      <c r="G128" s="727"/>
      <c r="H128" s="727"/>
      <c r="I128" s="727"/>
      <c r="J128" s="727"/>
      <c r="K128" s="727"/>
      <c r="L128" s="727"/>
      <c r="M128" s="727"/>
      <c r="N128" s="727"/>
      <c r="O128" s="727"/>
      <c r="P128" s="727"/>
      <c r="Q128" s="727"/>
      <c r="R128" s="727"/>
      <c r="S128" s="727"/>
      <c r="T128" s="727"/>
      <c r="U128" s="727"/>
      <c r="V128" s="727"/>
      <c r="W128" s="727"/>
      <c r="X128" s="727"/>
      <c r="Y128" s="727"/>
    </row>
    <row r="129" spans="1:25">
      <c r="A129" s="727"/>
      <c r="B129" s="243" t="s">
        <v>7279</v>
      </c>
      <c r="C129" s="601" t="s">
        <v>7280</v>
      </c>
      <c r="D129" s="15"/>
      <c r="E129" s="15">
        <v>361.22399999999999</v>
      </c>
      <c r="F129" s="727"/>
      <c r="G129" s="727"/>
      <c r="H129" s="727"/>
      <c r="I129" s="727"/>
      <c r="J129" s="727"/>
      <c r="K129" s="727"/>
      <c r="L129" s="727"/>
      <c r="M129" s="727"/>
      <c r="N129" s="727"/>
      <c r="O129" s="727"/>
      <c r="P129" s="727"/>
      <c r="Q129" s="727"/>
      <c r="R129" s="727"/>
      <c r="S129" s="727"/>
      <c r="T129" s="727"/>
      <c r="U129" s="727"/>
      <c r="V129" s="727"/>
      <c r="W129" s="727"/>
      <c r="X129" s="727"/>
      <c r="Y129" s="727"/>
    </row>
    <row r="130" spans="1:25">
      <c r="A130" s="727"/>
      <c r="B130" s="243" t="s">
        <v>7281</v>
      </c>
      <c r="C130" s="601" t="s">
        <v>7282</v>
      </c>
      <c r="D130" s="15"/>
      <c r="E130" s="15">
        <v>295.83600000000001</v>
      </c>
      <c r="F130" s="727"/>
      <c r="G130" s="727"/>
      <c r="H130" s="727"/>
      <c r="I130" s="727"/>
      <c r="J130" s="727"/>
      <c r="K130" s="727"/>
      <c r="L130" s="727"/>
      <c r="M130" s="727"/>
      <c r="N130" s="727"/>
      <c r="O130" s="727"/>
      <c r="P130" s="727"/>
      <c r="Q130" s="727"/>
      <c r="R130" s="727"/>
      <c r="S130" s="727"/>
      <c r="T130" s="727"/>
      <c r="U130" s="727"/>
      <c r="V130" s="727"/>
      <c r="W130" s="727"/>
      <c r="X130" s="727"/>
      <c r="Y130" s="727"/>
    </row>
    <row r="131" spans="1:25">
      <c r="A131" s="727"/>
      <c r="B131" s="243" t="s">
        <v>7283</v>
      </c>
      <c r="C131" s="601" t="s">
        <v>7284</v>
      </c>
      <c r="D131" s="15"/>
      <c r="E131" s="15">
        <v>404.31599999999997</v>
      </c>
      <c r="F131" s="727"/>
      <c r="G131" s="727"/>
      <c r="H131" s="727"/>
      <c r="I131" s="727"/>
      <c r="J131" s="727"/>
      <c r="K131" s="727"/>
      <c r="L131" s="727"/>
      <c r="M131" s="727"/>
      <c r="N131" s="727"/>
      <c r="O131" s="727"/>
      <c r="P131" s="727"/>
      <c r="Q131" s="727"/>
      <c r="R131" s="727"/>
      <c r="S131" s="727"/>
      <c r="T131" s="727"/>
      <c r="U131" s="727"/>
      <c r="V131" s="727"/>
      <c r="W131" s="727"/>
      <c r="X131" s="727"/>
      <c r="Y131" s="727"/>
    </row>
    <row r="132" spans="1:25">
      <c r="A132" s="727"/>
      <c r="B132" s="243" t="s">
        <v>7285</v>
      </c>
      <c r="C132" s="601" t="s">
        <v>7286</v>
      </c>
      <c r="D132" s="15"/>
      <c r="E132" s="15">
        <v>465.08399999999995</v>
      </c>
      <c r="F132" s="727"/>
      <c r="G132" s="727"/>
      <c r="H132" s="727"/>
      <c r="I132" s="727"/>
      <c r="J132" s="727"/>
      <c r="K132" s="727"/>
      <c r="L132" s="727"/>
      <c r="M132" s="727"/>
      <c r="N132" s="727"/>
      <c r="O132" s="727"/>
      <c r="P132" s="727"/>
      <c r="Q132" s="727"/>
      <c r="R132" s="727"/>
      <c r="S132" s="727"/>
      <c r="T132" s="727"/>
      <c r="U132" s="727"/>
      <c r="V132" s="727"/>
      <c r="W132" s="727"/>
      <c r="X132" s="727"/>
      <c r="Y132" s="727"/>
    </row>
    <row r="133" spans="1:25">
      <c r="A133" s="727"/>
      <c r="B133" s="243" t="s">
        <v>7287</v>
      </c>
      <c r="C133" s="601" t="s">
        <v>7288</v>
      </c>
      <c r="D133" s="15"/>
      <c r="E133" s="15">
        <v>408.06</v>
      </c>
      <c r="F133" s="727"/>
      <c r="G133" s="727"/>
      <c r="H133" s="727"/>
      <c r="I133" s="727"/>
      <c r="J133" s="727"/>
      <c r="K133" s="727"/>
      <c r="L133" s="727"/>
      <c r="M133" s="727"/>
      <c r="N133" s="727"/>
      <c r="O133" s="727"/>
      <c r="P133" s="727"/>
      <c r="Q133" s="727"/>
      <c r="R133" s="727"/>
      <c r="S133" s="727"/>
      <c r="T133" s="727"/>
      <c r="U133" s="727"/>
      <c r="V133" s="727"/>
      <c r="W133" s="727"/>
      <c r="X133" s="727"/>
      <c r="Y133" s="727"/>
    </row>
    <row r="134" spans="1:25" ht="25.5">
      <c r="A134" s="727"/>
      <c r="B134" s="243" t="s">
        <v>7289</v>
      </c>
      <c r="C134" s="601" t="s">
        <v>7290</v>
      </c>
      <c r="D134" s="15"/>
      <c r="E134" s="15">
        <v>563.18399999999997</v>
      </c>
      <c r="F134" s="727"/>
      <c r="G134" s="727"/>
      <c r="H134" s="727"/>
      <c r="I134" s="727"/>
      <c r="J134" s="727"/>
      <c r="K134" s="727"/>
      <c r="L134" s="727"/>
      <c r="M134" s="727"/>
      <c r="N134" s="727"/>
      <c r="O134" s="727"/>
      <c r="P134" s="727"/>
      <c r="Q134" s="727"/>
      <c r="R134" s="727"/>
      <c r="S134" s="727"/>
      <c r="T134" s="727"/>
      <c r="U134" s="727"/>
      <c r="V134" s="727"/>
      <c r="W134" s="727"/>
      <c r="X134" s="727"/>
      <c r="Y134" s="727"/>
    </row>
    <row r="135" spans="1:25">
      <c r="A135" s="727"/>
      <c r="B135" s="243" t="s">
        <v>7291</v>
      </c>
      <c r="C135" s="601" t="s">
        <v>7292</v>
      </c>
      <c r="D135" s="15"/>
      <c r="E135" s="15">
        <v>668.82</v>
      </c>
      <c r="F135" s="727"/>
      <c r="G135" s="727"/>
      <c r="H135" s="727"/>
      <c r="I135" s="727"/>
      <c r="J135" s="727"/>
      <c r="K135" s="727"/>
      <c r="L135" s="727"/>
      <c r="M135" s="727"/>
      <c r="N135" s="727"/>
      <c r="O135" s="727"/>
      <c r="P135" s="727"/>
      <c r="Q135" s="727"/>
      <c r="R135" s="727"/>
      <c r="S135" s="727"/>
      <c r="T135" s="727"/>
      <c r="U135" s="727"/>
      <c r="V135" s="727"/>
      <c r="W135" s="727"/>
      <c r="X135" s="727"/>
      <c r="Y135" s="727"/>
    </row>
    <row r="136" spans="1:25">
      <c r="A136" s="727"/>
      <c r="B136" s="243" t="s">
        <v>7293</v>
      </c>
      <c r="C136" s="601" t="s">
        <v>7294</v>
      </c>
      <c r="D136" s="15"/>
      <c r="E136" s="15">
        <v>135.108</v>
      </c>
      <c r="F136" s="727"/>
      <c r="G136" s="727"/>
      <c r="H136" s="727"/>
      <c r="I136" s="727"/>
      <c r="J136" s="727"/>
      <c r="K136" s="727"/>
      <c r="L136" s="727"/>
      <c r="M136" s="727"/>
      <c r="N136" s="727"/>
      <c r="O136" s="727"/>
      <c r="P136" s="727"/>
      <c r="Q136" s="727"/>
      <c r="R136" s="727"/>
      <c r="S136" s="727"/>
      <c r="T136" s="727"/>
      <c r="U136" s="727"/>
      <c r="V136" s="727"/>
      <c r="W136" s="727"/>
      <c r="X136" s="727"/>
      <c r="Y136" s="727"/>
    </row>
    <row r="137" spans="1:25">
      <c r="A137" s="727"/>
      <c r="B137" s="243" t="s">
        <v>7295</v>
      </c>
      <c r="C137" s="601" t="s">
        <v>7296</v>
      </c>
      <c r="D137" s="15"/>
      <c r="E137" s="15">
        <v>174.852</v>
      </c>
      <c r="F137" s="727"/>
      <c r="G137" s="727"/>
      <c r="H137" s="727"/>
      <c r="I137" s="727"/>
      <c r="J137" s="727"/>
      <c r="K137" s="727"/>
      <c r="L137" s="727"/>
      <c r="M137" s="727"/>
      <c r="N137" s="727"/>
      <c r="O137" s="727"/>
      <c r="P137" s="727"/>
      <c r="Q137" s="727"/>
      <c r="R137" s="727"/>
      <c r="S137" s="727"/>
      <c r="T137" s="727"/>
      <c r="U137" s="727"/>
      <c r="V137" s="727"/>
      <c r="W137" s="727"/>
      <c r="X137" s="727"/>
      <c r="Y137" s="727"/>
    </row>
    <row r="138" spans="1:25">
      <c r="A138" s="727"/>
      <c r="B138" s="243" t="s">
        <v>7297</v>
      </c>
      <c r="C138" s="601" t="s">
        <v>7298</v>
      </c>
      <c r="D138" s="15"/>
      <c r="E138" s="15">
        <v>195.43200000000002</v>
      </c>
      <c r="F138" s="727"/>
      <c r="G138" s="727"/>
      <c r="H138" s="727"/>
      <c r="I138" s="727"/>
      <c r="J138" s="727"/>
      <c r="K138" s="727"/>
      <c r="L138" s="727"/>
      <c r="M138" s="727"/>
      <c r="N138" s="727"/>
      <c r="O138" s="727"/>
      <c r="P138" s="727"/>
      <c r="Q138" s="727"/>
      <c r="R138" s="727"/>
      <c r="S138" s="727"/>
      <c r="T138" s="727"/>
      <c r="U138" s="727"/>
      <c r="V138" s="727"/>
      <c r="W138" s="727"/>
      <c r="X138" s="727"/>
      <c r="Y138" s="727"/>
    </row>
    <row r="139" spans="1:25">
      <c r="A139" s="727"/>
      <c r="B139" s="243" t="s">
        <v>7299</v>
      </c>
      <c r="C139" s="601" t="s">
        <v>7300</v>
      </c>
      <c r="D139" s="15"/>
      <c r="E139" s="15">
        <v>176.49600000000001</v>
      </c>
      <c r="F139" s="727"/>
      <c r="G139" s="727"/>
      <c r="H139" s="727"/>
      <c r="I139" s="727"/>
      <c r="J139" s="727"/>
      <c r="K139" s="727"/>
      <c r="L139" s="727"/>
      <c r="M139" s="727"/>
      <c r="N139" s="727"/>
      <c r="O139" s="727"/>
      <c r="P139" s="727"/>
      <c r="Q139" s="727"/>
      <c r="R139" s="727"/>
      <c r="S139" s="727"/>
      <c r="T139" s="727"/>
      <c r="U139" s="727"/>
      <c r="V139" s="727"/>
      <c r="W139" s="727"/>
      <c r="X139" s="727"/>
      <c r="Y139" s="727"/>
    </row>
    <row r="140" spans="1:25" ht="25.5">
      <c r="A140" s="727"/>
      <c r="B140" s="243" t="s">
        <v>7301</v>
      </c>
      <c r="C140" s="601" t="s">
        <v>7302</v>
      </c>
      <c r="D140" s="15"/>
      <c r="E140" s="15">
        <v>225.58799999999999</v>
      </c>
      <c r="F140" s="727"/>
      <c r="G140" s="727"/>
      <c r="H140" s="727"/>
      <c r="I140" s="727"/>
      <c r="J140" s="727"/>
      <c r="K140" s="727"/>
      <c r="L140" s="727"/>
      <c r="M140" s="727"/>
      <c r="N140" s="727"/>
      <c r="O140" s="727"/>
      <c r="P140" s="727"/>
      <c r="Q140" s="727"/>
      <c r="R140" s="727"/>
      <c r="S140" s="727"/>
      <c r="T140" s="727"/>
      <c r="U140" s="727"/>
      <c r="V140" s="727"/>
      <c r="W140" s="727"/>
      <c r="X140" s="727"/>
      <c r="Y140" s="727"/>
    </row>
    <row r="141" spans="1:25">
      <c r="A141" s="727"/>
      <c r="B141" s="243" t="s">
        <v>7303</v>
      </c>
      <c r="C141" s="601" t="s">
        <v>7304</v>
      </c>
      <c r="D141" s="15"/>
      <c r="E141" s="15">
        <v>255.43200000000002</v>
      </c>
      <c r="F141" s="727"/>
      <c r="G141" s="727"/>
      <c r="H141" s="727"/>
      <c r="I141" s="727"/>
      <c r="J141" s="727"/>
      <c r="K141" s="727"/>
      <c r="L141" s="727"/>
      <c r="M141" s="727"/>
      <c r="N141" s="727"/>
      <c r="O141" s="727"/>
      <c r="P141" s="727"/>
      <c r="Q141" s="727"/>
      <c r="R141" s="727"/>
      <c r="S141" s="727"/>
      <c r="T141" s="727"/>
      <c r="U141" s="727"/>
      <c r="V141" s="727"/>
      <c r="W141" s="727"/>
      <c r="X141" s="727"/>
      <c r="Y141" s="727"/>
    </row>
    <row r="142" spans="1:25">
      <c r="A142" s="727"/>
      <c r="B142" s="79"/>
      <c r="C142" s="2"/>
      <c r="D142" s="4"/>
      <c r="E142" s="4"/>
      <c r="F142" s="727"/>
      <c r="G142" s="727"/>
      <c r="H142" s="727"/>
      <c r="I142" s="727"/>
      <c r="J142" s="727"/>
      <c r="K142" s="727"/>
      <c r="L142" s="727"/>
      <c r="M142" s="727"/>
      <c r="N142" s="727"/>
      <c r="O142" s="727"/>
      <c r="P142" s="727"/>
      <c r="Q142" s="727"/>
      <c r="R142" s="727"/>
      <c r="S142" s="727"/>
      <c r="T142" s="727"/>
      <c r="U142" s="727"/>
      <c r="V142" s="727"/>
      <c r="W142" s="727"/>
      <c r="X142" s="727"/>
      <c r="Y142" s="727"/>
    </row>
    <row r="143" spans="1:25" ht="15">
      <c r="A143" s="727"/>
      <c r="B143" s="1083" t="s">
        <v>5312</v>
      </c>
      <c r="C143" s="1083" t="s">
        <v>5313</v>
      </c>
      <c r="D143" s="1131" t="s">
        <v>2255</v>
      </c>
      <c r="E143" s="889"/>
      <c r="F143" s="727"/>
      <c r="G143" s="727"/>
      <c r="H143" s="727"/>
      <c r="I143" s="727"/>
      <c r="J143" s="727"/>
      <c r="K143" s="727"/>
      <c r="L143" s="727"/>
      <c r="M143" s="727"/>
      <c r="N143" s="727"/>
      <c r="O143" s="727"/>
      <c r="P143" s="727"/>
      <c r="Q143" s="727"/>
      <c r="R143" s="727"/>
      <c r="S143" s="727"/>
      <c r="T143" s="727"/>
      <c r="U143" s="727"/>
      <c r="V143" s="727"/>
      <c r="W143" s="727"/>
      <c r="X143" s="727"/>
      <c r="Y143" s="727"/>
    </row>
    <row r="144" spans="1:25">
      <c r="A144" s="727"/>
      <c r="B144" s="884"/>
      <c r="C144" s="884"/>
      <c r="D144" s="733"/>
      <c r="E144" s="428" t="s">
        <v>5314</v>
      </c>
      <c r="F144" s="727"/>
      <c r="G144" s="727"/>
      <c r="H144" s="727"/>
      <c r="I144" s="727"/>
      <c r="J144" s="727"/>
      <c r="K144" s="727"/>
      <c r="L144" s="727"/>
      <c r="M144" s="727"/>
      <c r="N144" s="727"/>
      <c r="O144" s="727"/>
      <c r="P144" s="727"/>
      <c r="Q144" s="727"/>
      <c r="R144" s="727"/>
      <c r="S144" s="727"/>
      <c r="T144" s="727"/>
      <c r="U144" s="727"/>
      <c r="V144" s="727"/>
      <c r="W144" s="727"/>
      <c r="X144" s="727"/>
      <c r="Y144" s="727"/>
    </row>
    <row r="145" spans="1:25" ht="15.75">
      <c r="A145" s="727"/>
      <c r="B145" s="1082" t="s">
        <v>7305</v>
      </c>
      <c r="C145" s="888"/>
      <c r="D145" s="888"/>
      <c r="E145" s="889"/>
      <c r="F145" s="727"/>
      <c r="G145" s="727"/>
      <c r="H145" s="727"/>
      <c r="I145" s="727"/>
      <c r="J145" s="727"/>
      <c r="K145" s="727"/>
      <c r="L145" s="727"/>
      <c r="M145" s="727"/>
      <c r="N145" s="727"/>
      <c r="O145" s="727"/>
      <c r="P145" s="727"/>
      <c r="Q145" s="727"/>
      <c r="R145" s="727"/>
      <c r="S145" s="727"/>
      <c r="T145" s="727"/>
      <c r="U145" s="727"/>
      <c r="V145" s="727"/>
      <c r="W145" s="727"/>
      <c r="X145" s="727"/>
      <c r="Y145" s="727"/>
    </row>
    <row r="146" spans="1:25">
      <c r="A146" s="727"/>
      <c r="B146" s="243" t="s">
        <v>7306</v>
      </c>
      <c r="C146" s="601" t="s">
        <v>7307</v>
      </c>
      <c r="D146" s="15"/>
      <c r="E146" s="15">
        <v>93</v>
      </c>
      <c r="F146" s="727"/>
      <c r="G146" s="727"/>
      <c r="H146" s="727"/>
      <c r="I146" s="727"/>
      <c r="J146" s="727"/>
      <c r="K146" s="727"/>
      <c r="L146" s="727"/>
      <c r="M146" s="727"/>
      <c r="N146" s="727"/>
      <c r="O146" s="727"/>
      <c r="P146" s="727"/>
      <c r="Q146" s="727"/>
      <c r="R146" s="727"/>
      <c r="S146" s="727"/>
      <c r="T146" s="727"/>
      <c r="U146" s="727"/>
      <c r="V146" s="727"/>
      <c r="W146" s="727"/>
      <c r="X146" s="727"/>
      <c r="Y146" s="727"/>
    </row>
    <row r="147" spans="1:25">
      <c r="A147" s="727"/>
      <c r="B147" s="243" t="s">
        <v>7308</v>
      </c>
      <c r="C147" s="601" t="s">
        <v>7309</v>
      </c>
      <c r="D147" s="15"/>
      <c r="E147" s="15">
        <v>116.208</v>
      </c>
      <c r="F147" s="727"/>
      <c r="G147" s="727"/>
      <c r="H147" s="727"/>
      <c r="I147" s="727"/>
      <c r="J147" s="727"/>
      <c r="K147" s="727"/>
      <c r="L147" s="727"/>
      <c r="M147" s="727"/>
      <c r="N147" s="727"/>
      <c r="O147" s="727"/>
      <c r="P147" s="727"/>
      <c r="Q147" s="727"/>
      <c r="R147" s="727"/>
      <c r="S147" s="727"/>
      <c r="T147" s="727"/>
      <c r="U147" s="727"/>
      <c r="V147" s="727"/>
      <c r="W147" s="727"/>
      <c r="X147" s="727"/>
      <c r="Y147" s="727"/>
    </row>
    <row r="148" spans="1:25">
      <c r="A148" s="727"/>
      <c r="B148" s="243" t="s">
        <v>7310</v>
      </c>
      <c r="C148" s="601" t="s">
        <v>7311</v>
      </c>
      <c r="D148" s="15"/>
      <c r="E148" s="15">
        <v>146.61600000000001</v>
      </c>
      <c r="F148" s="727"/>
      <c r="G148" s="727"/>
      <c r="H148" s="727"/>
      <c r="I148" s="727"/>
      <c r="J148" s="727"/>
      <c r="K148" s="727"/>
      <c r="L148" s="727"/>
      <c r="M148" s="727"/>
      <c r="N148" s="727"/>
      <c r="O148" s="727"/>
      <c r="P148" s="727"/>
      <c r="Q148" s="727"/>
      <c r="R148" s="727"/>
      <c r="S148" s="727"/>
      <c r="T148" s="727"/>
      <c r="U148" s="727"/>
      <c r="V148" s="727"/>
      <c r="W148" s="727"/>
      <c r="X148" s="727"/>
      <c r="Y148" s="727"/>
    </row>
    <row r="149" spans="1:25">
      <c r="A149" s="727"/>
      <c r="B149" s="243" t="s">
        <v>7312</v>
      </c>
      <c r="C149" s="601" t="s">
        <v>7313</v>
      </c>
      <c r="D149" s="15"/>
      <c r="E149" s="15">
        <v>176.38800000000001</v>
      </c>
      <c r="F149" s="727"/>
      <c r="G149" s="727"/>
      <c r="H149" s="727"/>
      <c r="I149" s="727"/>
      <c r="J149" s="727"/>
      <c r="K149" s="727"/>
      <c r="L149" s="727"/>
      <c r="M149" s="727"/>
      <c r="N149" s="727"/>
      <c r="O149" s="727"/>
      <c r="P149" s="727"/>
      <c r="Q149" s="727"/>
      <c r="R149" s="727"/>
      <c r="S149" s="727"/>
      <c r="T149" s="727"/>
      <c r="U149" s="727"/>
      <c r="V149" s="727"/>
      <c r="W149" s="727"/>
      <c r="X149" s="727"/>
      <c r="Y149" s="727"/>
    </row>
    <row r="150" spans="1:25">
      <c r="A150" s="727"/>
      <c r="B150" s="727"/>
      <c r="C150" s="727"/>
      <c r="D150" s="729"/>
      <c r="E150" s="726"/>
      <c r="F150" s="727"/>
      <c r="G150" s="727"/>
      <c r="H150" s="727"/>
      <c r="I150" s="727"/>
      <c r="J150" s="727"/>
      <c r="K150" s="727"/>
      <c r="L150" s="727"/>
      <c r="M150" s="727"/>
      <c r="N150" s="727"/>
      <c r="O150" s="727"/>
      <c r="P150" s="727"/>
      <c r="Q150" s="727"/>
      <c r="R150" s="727"/>
      <c r="S150" s="727"/>
      <c r="T150" s="727"/>
      <c r="U150" s="727"/>
      <c r="V150" s="727"/>
      <c r="W150" s="727"/>
      <c r="X150" s="727"/>
      <c r="Y150" s="727"/>
    </row>
    <row r="151" spans="1:25">
      <c r="A151" s="727"/>
      <c r="B151" s="727"/>
      <c r="C151" s="727"/>
      <c r="D151" s="729"/>
      <c r="E151" s="726"/>
      <c r="F151" s="727"/>
      <c r="G151" s="727"/>
      <c r="H151" s="727"/>
      <c r="I151" s="727"/>
      <c r="J151" s="727"/>
      <c r="K151" s="727"/>
      <c r="L151" s="727"/>
      <c r="M151" s="727"/>
      <c r="N151" s="727"/>
      <c r="O151" s="727"/>
      <c r="P151" s="727"/>
      <c r="Q151" s="727"/>
      <c r="R151" s="727"/>
      <c r="S151" s="727"/>
      <c r="T151" s="727"/>
      <c r="U151" s="727"/>
      <c r="V151" s="727"/>
      <c r="W151" s="727"/>
      <c r="X151" s="727"/>
      <c r="Y151" s="727"/>
    </row>
    <row r="152" spans="1:25">
      <c r="A152" s="727"/>
      <c r="B152" s="727"/>
      <c r="C152" s="727"/>
      <c r="D152" s="729"/>
      <c r="E152" s="726"/>
      <c r="F152" s="727"/>
      <c r="G152" s="727"/>
      <c r="H152" s="727"/>
      <c r="I152" s="727"/>
      <c r="J152" s="727"/>
      <c r="K152" s="727"/>
      <c r="L152" s="727"/>
      <c r="M152" s="727"/>
      <c r="N152" s="727"/>
      <c r="O152" s="727"/>
      <c r="P152" s="727"/>
      <c r="Q152" s="727"/>
      <c r="R152" s="727"/>
      <c r="S152" s="727"/>
      <c r="T152" s="727"/>
      <c r="U152" s="727"/>
      <c r="V152" s="727"/>
      <c r="W152" s="727"/>
      <c r="X152" s="727"/>
      <c r="Y152" s="727"/>
    </row>
    <row r="153" spans="1:25">
      <c r="A153" s="727"/>
      <c r="B153" s="727"/>
      <c r="C153" s="727"/>
      <c r="D153" s="729"/>
      <c r="E153" s="726"/>
      <c r="F153" s="727"/>
      <c r="G153" s="727"/>
      <c r="H153" s="727"/>
      <c r="I153" s="727"/>
      <c r="J153" s="727"/>
      <c r="K153" s="727"/>
      <c r="L153" s="727"/>
      <c r="M153" s="727"/>
      <c r="N153" s="727"/>
      <c r="O153" s="727"/>
      <c r="P153" s="727"/>
      <c r="Q153" s="727"/>
      <c r="R153" s="727"/>
      <c r="S153" s="727"/>
      <c r="T153" s="727"/>
      <c r="U153" s="727"/>
      <c r="V153" s="727"/>
      <c r="W153" s="727"/>
      <c r="X153" s="727"/>
      <c r="Y153" s="727"/>
    </row>
    <row r="154" spans="1:25">
      <c r="A154" s="727"/>
      <c r="B154" s="727"/>
      <c r="C154" s="727"/>
      <c r="D154" s="729"/>
      <c r="E154" s="726"/>
      <c r="F154" s="727"/>
      <c r="G154" s="727"/>
      <c r="H154" s="727"/>
      <c r="I154" s="727"/>
      <c r="J154" s="727"/>
      <c r="K154" s="727"/>
      <c r="L154" s="727"/>
      <c r="M154" s="727"/>
      <c r="N154" s="727"/>
      <c r="O154" s="727"/>
      <c r="P154" s="727"/>
      <c r="Q154" s="727"/>
      <c r="R154" s="727"/>
      <c r="S154" s="727"/>
      <c r="T154" s="727"/>
      <c r="U154" s="727"/>
      <c r="V154" s="727"/>
      <c r="W154" s="727"/>
      <c r="X154" s="727"/>
      <c r="Y154" s="727"/>
    </row>
    <row r="155" spans="1:25">
      <c r="A155" s="727"/>
      <c r="B155" s="727"/>
      <c r="C155" s="727"/>
      <c r="D155" s="729"/>
      <c r="E155" s="726"/>
      <c r="F155" s="727"/>
      <c r="G155" s="727"/>
      <c r="H155" s="727"/>
      <c r="I155" s="727"/>
      <c r="J155" s="727"/>
      <c r="K155" s="727"/>
      <c r="L155" s="727"/>
      <c r="M155" s="727"/>
      <c r="N155" s="727"/>
      <c r="O155" s="727"/>
      <c r="P155" s="727"/>
      <c r="Q155" s="727"/>
      <c r="R155" s="727"/>
      <c r="S155" s="727"/>
      <c r="T155" s="727"/>
      <c r="U155" s="727"/>
      <c r="V155" s="727"/>
      <c r="W155" s="727"/>
      <c r="X155" s="727"/>
      <c r="Y155" s="727"/>
    </row>
    <row r="156" spans="1:25">
      <c r="A156" s="727"/>
      <c r="B156" s="727"/>
      <c r="C156" s="727"/>
      <c r="D156" s="729"/>
      <c r="E156" s="726"/>
      <c r="F156" s="727"/>
      <c r="G156" s="727"/>
      <c r="H156" s="727"/>
      <c r="I156" s="727"/>
      <c r="J156" s="727"/>
      <c r="K156" s="727"/>
      <c r="L156" s="727"/>
      <c r="M156" s="727"/>
      <c r="N156" s="727"/>
      <c r="O156" s="727"/>
      <c r="P156" s="727"/>
      <c r="Q156" s="727"/>
      <c r="R156" s="727"/>
      <c r="S156" s="727"/>
      <c r="T156" s="727"/>
      <c r="U156" s="727"/>
      <c r="V156" s="727"/>
      <c r="W156" s="727"/>
      <c r="X156" s="727"/>
      <c r="Y156" s="727"/>
    </row>
    <row r="157" spans="1:25">
      <c r="A157" s="727"/>
      <c r="B157" s="727"/>
      <c r="C157" s="727"/>
      <c r="D157" s="729"/>
      <c r="E157" s="726"/>
      <c r="F157" s="727"/>
      <c r="G157" s="727"/>
      <c r="H157" s="727"/>
      <c r="I157" s="727"/>
      <c r="J157" s="727"/>
      <c r="K157" s="727"/>
      <c r="L157" s="727"/>
      <c r="M157" s="727"/>
      <c r="N157" s="727"/>
      <c r="O157" s="727"/>
      <c r="P157" s="727"/>
      <c r="Q157" s="727"/>
      <c r="R157" s="727"/>
      <c r="S157" s="727"/>
      <c r="T157" s="727"/>
      <c r="U157" s="727"/>
      <c r="V157" s="727"/>
      <c r="W157" s="727"/>
      <c r="X157" s="727"/>
      <c r="Y157" s="727"/>
    </row>
    <row r="158" spans="1:25">
      <c r="A158" s="727"/>
      <c r="B158" s="727"/>
      <c r="C158" s="727"/>
      <c r="D158" s="729"/>
      <c r="E158" s="726"/>
      <c r="F158" s="727"/>
      <c r="G158" s="727"/>
      <c r="H158" s="727"/>
      <c r="I158" s="727"/>
      <c r="J158" s="727"/>
      <c r="K158" s="727"/>
      <c r="L158" s="727"/>
      <c r="M158" s="727"/>
      <c r="N158" s="727"/>
      <c r="O158" s="727"/>
      <c r="P158" s="727"/>
      <c r="Q158" s="727"/>
      <c r="R158" s="727"/>
      <c r="S158" s="727"/>
      <c r="T158" s="727"/>
      <c r="U158" s="727"/>
      <c r="V158" s="727"/>
      <c r="W158" s="727"/>
      <c r="X158" s="727"/>
      <c r="Y158" s="727"/>
    </row>
    <row r="159" spans="1:25">
      <c r="A159" s="727"/>
      <c r="B159" s="727"/>
      <c r="C159" s="727"/>
      <c r="D159" s="729"/>
      <c r="E159" s="726"/>
      <c r="F159" s="727"/>
      <c r="G159" s="727"/>
      <c r="H159" s="727"/>
      <c r="I159" s="727"/>
      <c r="J159" s="727"/>
      <c r="K159" s="727"/>
      <c r="L159" s="727"/>
      <c r="M159" s="727"/>
      <c r="N159" s="727"/>
      <c r="O159" s="727"/>
      <c r="P159" s="727"/>
      <c r="Q159" s="727"/>
      <c r="R159" s="727"/>
      <c r="S159" s="727"/>
      <c r="T159" s="727"/>
      <c r="U159" s="727"/>
      <c r="V159" s="727"/>
      <c r="W159" s="727"/>
      <c r="X159" s="727"/>
      <c r="Y159" s="727"/>
    </row>
    <row r="160" spans="1:25">
      <c r="A160" s="727"/>
      <c r="B160" s="727"/>
      <c r="C160" s="727"/>
      <c r="D160" s="729"/>
      <c r="E160" s="726"/>
      <c r="F160" s="727"/>
      <c r="G160" s="727"/>
      <c r="H160" s="727"/>
      <c r="I160" s="727"/>
      <c r="J160" s="727"/>
      <c r="K160" s="727"/>
      <c r="L160" s="727"/>
      <c r="M160" s="727"/>
      <c r="N160" s="727"/>
      <c r="O160" s="727"/>
      <c r="P160" s="727"/>
      <c r="Q160" s="727"/>
      <c r="R160" s="727"/>
      <c r="S160" s="727"/>
      <c r="T160" s="727"/>
      <c r="U160" s="727"/>
      <c r="V160" s="727"/>
      <c r="W160" s="727"/>
      <c r="X160" s="727"/>
      <c r="Y160" s="727"/>
    </row>
    <row r="161" spans="1:25">
      <c r="A161" s="727"/>
      <c r="B161" s="727"/>
      <c r="C161" s="727"/>
      <c r="D161" s="729"/>
      <c r="E161" s="726"/>
      <c r="F161" s="727"/>
      <c r="G161" s="727"/>
      <c r="H161" s="727"/>
      <c r="I161" s="727"/>
      <c r="J161" s="727"/>
      <c r="K161" s="727"/>
      <c r="L161" s="727"/>
      <c r="M161" s="727"/>
      <c r="N161" s="727"/>
      <c r="O161" s="727"/>
      <c r="P161" s="727"/>
      <c r="Q161" s="727"/>
      <c r="R161" s="727"/>
      <c r="S161" s="727"/>
      <c r="T161" s="727"/>
      <c r="U161" s="727"/>
      <c r="V161" s="727"/>
      <c r="W161" s="727"/>
      <c r="X161" s="727"/>
      <c r="Y161" s="727"/>
    </row>
    <row r="162" spans="1:25">
      <c r="A162" s="727"/>
      <c r="B162" s="727"/>
      <c r="C162" s="727"/>
      <c r="D162" s="729"/>
      <c r="E162" s="726"/>
      <c r="F162" s="727"/>
      <c r="G162" s="727"/>
      <c r="H162" s="727"/>
      <c r="I162" s="727"/>
      <c r="J162" s="727"/>
      <c r="K162" s="727"/>
      <c r="L162" s="727"/>
      <c r="M162" s="727"/>
      <c r="N162" s="727"/>
      <c r="O162" s="727"/>
      <c r="P162" s="727"/>
      <c r="Q162" s="727"/>
      <c r="R162" s="727"/>
      <c r="S162" s="727"/>
      <c r="T162" s="727"/>
      <c r="U162" s="727"/>
      <c r="V162" s="727"/>
      <c r="W162" s="727"/>
      <c r="X162" s="727"/>
      <c r="Y162" s="727"/>
    </row>
    <row r="163" spans="1:25">
      <c r="A163" s="727"/>
      <c r="B163" s="727"/>
      <c r="C163" s="727"/>
      <c r="D163" s="729"/>
      <c r="E163" s="726"/>
      <c r="F163" s="727"/>
      <c r="G163" s="727"/>
      <c r="H163" s="727"/>
      <c r="I163" s="727"/>
      <c r="J163" s="727"/>
      <c r="K163" s="727"/>
      <c r="L163" s="727"/>
      <c r="M163" s="727"/>
      <c r="N163" s="727"/>
      <c r="O163" s="727"/>
      <c r="P163" s="727"/>
      <c r="Q163" s="727"/>
      <c r="R163" s="727"/>
      <c r="S163" s="727"/>
      <c r="T163" s="727"/>
      <c r="U163" s="727"/>
      <c r="V163" s="727"/>
      <c r="W163" s="727"/>
      <c r="X163" s="727"/>
      <c r="Y163" s="727"/>
    </row>
    <row r="164" spans="1:25">
      <c r="A164" s="727"/>
      <c r="B164" s="727"/>
      <c r="C164" s="727"/>
      <c r="D164" s="729"/>
      <c r="E164" s="726"/>
      <c r="F164" s="727"/>
      <c r="G164" s="727"/>
      <c r="H164" s="727"/>
      <c r="I164" s="727"/>
      <c r="J164" s="727"/>
      <c r="K164" s="727"/>
      <c r="L164" s="727"/>
      <c r="M164" s="727"/>
      <c r="N164" s="727"/>
      <c r="O164" s="727"/>
      <c r="P164" s="727"/>
      <c r="Q164" s="727"/>
      <c r="R164" s="727"/>
      <c r="S164" s="727"/>
      <c r="T164" s="727"/>
      <c r="U164" s="727"/>
      <c r="V164" s="727"/>
      <c r="W164" s="727"/>
      <c r="X164" s="727"/>
      <c r="Y164" s="727"/>
    </row>
    <row r="165" spans="1:25">
      <c r="A165" s="727"/>
      <c r="B165" s="727"/>
      <c r="C165" s="727"/>
      <c r="D165" s="729"/>
      <c r="E165" s="726"/>
      <c r="F165" s="727"/>
      <c r="G165" s="727"/>
      <c r="H165" s="727"/>
      <c r="I165" s="727"/>
      <c r="J165" s="727"/>
      <c r="K165" s="727"/>
      <c r="L165" s="727"/>
      <c r="M165" s="727"/>
      <c r="N165" s="727"/>
      <c r="O165" s="727"/>
      <c r="P165" s="727"/>
      <c r="Q165" s="727"/>
      <c r="R165" s="727"/>
      <c r="S165" s="727"/>
      <c r="T165" s="727"/>
      <c r="U165" s="727"/>
      <c r="V165" s="727"/>
      <c r="W165" s="727"/>
      <c r="X165" s="727"/>
      <c r="Y165" s="727"/>
    </row>
    <row r="166" spans="1:25">
      <c r="A166" s="727"/>
      <c r="B166" s="727"/>
      <c r="C166" s="727"/>
      <c r="D166" s="729"/>
      <c r="E166" s="726"/>
      <c r="F166" s="727"/>
      <c r="G166" s="727"/>
      <c r="H166" s="727"/>
      <c r="I166" s="727"/>
      <c r="J166" s="727"/>
      <c r="K166" s="727"/>
      <c r="L166" s="727"/>
      <c r="M166" s="727"/>
      <c r="N166" s="727"/>
      <c r="O166" s="727"/>
      <c r="P166" s="727"/>
      <c r="Q166" s="727"/>
      <c r="R166" s="727"/>
      <c r="S166" s="727"/>
      <c r="T166" s="727"/>
      <c r="U166" s="727"/>
      <c r="V166" s="727"/>
      <c r="W166" s="727"/>
      <c r="X166" s="727"/>
      <c r="Y166" s="727"/>
    </row>
    <row r="167" spans="1:25">
      <c r="A167" s="727"/>
      <c r="B167" s="727"/>
      <c r="C167" s="727"/>
      <c r="D167" s="729"/>
      <c r="E167" s="726"/>
      <c r="F167" s="727"/>
      <c r="G167" s="727"/>
      <c r="H167" s="727"/>
      <c r="I167" s="727"/>
      <c r="J167" s="727"/>
      <c r="K167" s="727"/>
      <c r="L167" s="727"/>
      <c r="M167" s="727"/>
      <c r="N167" s="727"/>
      <c r="O167" s="727"/>
      <c r="P167" s="727"/>
      <c r="Q167" s="727"/>
      <c r="R167" s="727"/>
      <c r="S167" s="727"/>
      <c r="T167" s="727"/>
      <c r="U167" s="727"/>
      <c r="V167" s="727"/>
      <c r="W167" s="727"/>
      <c r="X167" s="727"/>
      <c r="Y167" s="727"/>
    </row>
    <row r="168" spans="1:25">
      <c r="A168" s="727"/>
      <c r="B168" s="727"/>
      <c r="C168" s="727"/>
      <c r="D168" s="729"/>
      <c r="E168" s="726"/>
      <c r="F168" s="727"/>
      <c r="G168" s="727"/>
      <c r="H168" s="727"/>
      <c r="I168" s="727"/>
      <c r="J168" s="727"/>
      <c r="K168" s="727"/>
      <c r="L168" s="727"/>
      <c r="M168" s="727"/>
      <c r="N168" s="727"/>
      <c r="O168" s="727"/>
      <c r="P168" s="727"/>
      <c r="Q168" s="727"/>
      <c r="R168" s="727"/>
      <c r="S168" s="727"/>
      <c r="T168" s="727"/>
      <c r="U168" s="727"/>
      <c r="V168" s="727"/>
      <c r="W168" s="727"/>
      <c r="X168" s="727"/>
      <c r="Y168" s="727"/>
    </row>
    <row r="169" spans="1:25">
      <c r="A169" s="727"/>
      <c r="B169" s="727"/>
      <c r="C169" s="727"/>
      <c r="D169" s="729"/>
      <c r="E169" s="726"/>
      <c r="F169" s="727"/>
      <c r="G169" s="727"/>
      <c r="H169" s="727"/>
      <c r="I169" s="727"/>
      <c r="J169" s="727"/>
      <c r="K169" s="727"/>
      <c r="L169" s="727"/>
      <c r="M169" s="727"/>
      <c r="N169" s="727"/>
      <c r="O169" s="727"/>
      <c r="P169" s="727"/>
      <c r="Q169" s="727"/>
      <c r="R169" s="727"/>
      <c r="S169" s="727"/>
      <c r="T169" s="727"/>
      <c r="U169" s="727"/>
      <c r="V169" s="727"/>
      <c r="W169" s="727"/>
      <c r="X169" s="727"/>
      <c r="Y169" s="727"/>
    </row>
    <row r="170" spans="1:25">
      <c r="A170" s="727"/>
      <c r="B170" s="727"/>
      <c r="C170" s="727"/>
      <c r="D170" s="729"/>
      <c r="E170" s="726"/>
      <c r="F170" s="727"/>
      <c r="G170" s="727"/>
      <c r="H170" s="727"/>
      <c r="I170" s="727"/>
      <c r="J170" s="727"/>
      <c r="K170" s="727"/>
      <c r="L170" s="727"/>
      <c r="M170" s="727"/>
      <c r="N170" s="727"/>
      <c r="O170" s="727"/>
      <c r="P170" s="727"/>
      <c r="Q170" s="727"/>
      <c r="R170" s="727"/>
      <c r="S170" s="727"/>
      <c r="T170" s="727"/>
      <c r="U170" s="727"/>
      <c r="V170" s="727"/>
      <c r="W170" s="727"/>
      <c r="X170" s="727"/>
      <c r="Y170" s="727"/>
    </row>
    <row r="171" spans="1:25">
      <c r="A171" s="727"/>
      <c r="B171" s="727"/>
      <c r="C171" s="727"/>
      <c r="D171" s="729"/>
      <c r="E171" s="726"/>
      <c r="F171" s="727"/>
      <c r="G171" s="727"/>
      <c r="H171" s="727"/>
      <c r="I171" s="727"/>
      <c r="J171" s="727"/>
      <c r="K171" s="727"/>
      <c r="L171" s="727"/>
      <c r="M171" s="727"/>
      <c r="N171" s="727"/>
      <c r="O171" s="727"/>
      <c r="P171" s="727"/>
      <c r="Q171" s="727"/>
      <c r="R171" s="727"/>
      <c r="S171" s="727"/>
      <c r="T171" s="727"/>
      <c r="U171" s="727"/>
      <c r="V171" s="727"/>
      <c r="W171" s="727"/>
      <c r="X171" s="727"/>
      <c r="Y171" s="727"/>
    </row>
    <row r="172" spans="1:25">
      <c r="A172" s="727"/>
      <c r="B172" s="727"/>
      <c r="C172" s="727"/>
      <c r="D172" s="729"/>
      <c r="E172" s="726"/>
      <c r="F172" s="727"/>
      <c r="G172" s="727"/>
      <c r="H172" s="727"/>
      <c r="I172" s="727"/>
      <c r="J172" s="727"/>
      <c r="K172" s="727"/>
      <c r="L172" s="727"/>
      <c r="M172" s="727"/>
      <c r="N172" s="727"/>
      <c r="O172" s="727"/>
      <c r="P172" s="727"/>
      <c r="Q172" s="727"/>
      <c r="R172" s="727"/>
      <c r="S172" s="727"/>
      <c r="T172" s="727"/>
      <c r="U172" s="727"/>
      <c r="V172" s="727"/>
      <c r="W172" s="727"/>
      <c r="X172" s="727"/>
      <c r="Y172" s="727"/>
    </row>
    <row r="173" spans="1:25">
      <c r="A173" s="727"/>
      <c r="B173" s="727"/>
      <c r="C173" s="727"/>
      <c r="D173" s="729"/>
      <c r="E173" s="726"/>
      <c r="F173" s="727"/>
      <c r="G173" s="727"/>
      <c r="H173" s="727"/>
      <c r="I173" s="727"/>
      <c r="J173" s="727"/>
      <c r="K173" s="727"/>
      <c r="L173" s="727"/>
      <c r="M173" s="727"/>
      <c r="N173" s="727"/>
      <c r="O173" s="727"/>
      <c r="P173" s="727"/>
      <c r="Q173" s="727"/>
      <c r="R173" s="727"/>
      <c r="S173" s="727"/>
      <c r="T173" s="727"/>
      <c r="U173" s="727"/>
      <c r="V173" s="727"/>
      <c r="W173" s="727"/>
      <c r="X173" s="727"/>
      <c r="Y173" s="727"/>
    </row>
    <row r="174" spans="1:25">
      <c r="A174" s="727"/>
      <c r="B174" s="727"/>
      <c r="C174" s="727"/>
      <c r="D174" s="729"/>
      <c r="E174" s="726"/>
      <c r="F174" s="727"/>
      <c r="G174" s="727"/>
      <c r="H174" s="727"/>
      <c r="I174" s="727"/>
      <c r="J174" s="727"/>
      <c r="K174" s="727"/>
      <c r="L174" s="727"/>
      <c r="M174" s="727"/>
      <c r="N174" s="727"/>
      <c r="O174" s="727"/>
      <c r="P174" s="727"/>
      <c r="Q174" s="727"/>
      <c r="R174" s="727"/>
      <c r="S174" s="727"/>
      <c r="T174" s="727"/>
      <c r="U174" s="727"/>
      <c r="V174" s="727"/>
      <c r="W174" s="727"/>
      <c r="X174" s="727"/>
      <c r="Y174" s="727"/>
    </row>
    <row r="175" spans="1:25">
      <c r="A175" s="727"/>
      <c r="B175" s="727"/>
      <c r="C175" s="727"/>
      <c r="D175" s="729"/>
      <c r="E175" s="726"/>
      <c r="F175" s="727"/>
      <c r="G175" s="727"/>
      <c r="H175" s="727"/>
      <c r="I175" s="727"/>
      <c r="J175" s="727"/>
      <c r="K175" s="727"/>
      <c r="L175" s="727"/>
      <c r="M175" s="727"/>
      <c r="N175" s="727"/>
      <c r="O175" s="727"/>
      <c r="P175" s="727"/>
      <c r="Q175" s="727"/>
      <c r="R175" s="727"/>
      <c r="S175" s="727"/>
      <c r="T175" s="727"/>
      <c r="U175" s="727"/>
      <c r="V175" s="727"/>
      <c r="W175" s="727"/>
      <c r="X175" s="727"/>
      <c r="Y175" s="727"/>
    </row>
    <row r="176" spans="1:25">
      <c r="A176" s="727"/>
      <c r="B176" s="727"/>
      <c r="C176" s="727"/>
      <c r="D176" s="729"/>
      <c r="E176" s="726"/>
      <c r="F176" s="727"/>
      <c r="G176" s="727"/>
      <c r="H176" s="727"/>
      <c r="I176" s="727"/>
      <c r="J176" s="727"/>
      <c r="K176" s="727"/>
      <c r="L176" s="727"/>
      <c r="M176" s="727"/>
      <c r="N176" s="727"/>
      <c r="O176" s="727"/>
      <c r="P176" s="727"/>
      <c r="Q176" s="727"/>
      <c r="R176" s="727"/>
      <c r="S176" s="727"/>
      <c r="T176" s="727"/>
      <c r="U176" s="727"/>
      <c r="V176" s="727"/>
      <c r="W176" s="727"/>
      <c r="X176" s="727"/>
      <c r="Y176" s="727"/>
    </row>
    <row r="177" spans="1:25">
      <c r="A177" s="727"/>
      <c r="B177" s="727"/>
      <c r="C177" s="727"/>
      <c r="D177" s="729"/>
      <c r="E177" s="726"/>
      <c r="F177" s="727"/>
      <c r="G177" s="727"/>
      <c r="H177" s="727"/>
      <c r="I177" s="727"/>
      <c r="J177" s="727"/>
      <c r="K177" s="727"/>
      <c r="L177" s="727"/>
      <c r="M177" s="727"/>
      <c r="N177" s="727"/>
      <c r="O177" s="727"/>
      <c r="P177" s="727"/>
      <c r="Q177" s="727"/>
      <c r="R177" s="727"/>
      <c r="S177" s="727"/>
      <c r="T177" s="727"/>
      <c r="U177" s="727"/>
      <c r="V177" s="727"/>
      <c r="W177" s="727"/>
      <c r="X177" s="727"/>
      <c r="Y177" s="727"/>
    </row>
    <row r="178" spans="1:25">
      <c r="A178" s="727"/>
      <c r="B178" s="727"/>
      <c r="C178" s="727"/>
      <c r="D178" s="729"/>
      <c r="E178" s="726"/>
      <c r="F178" s="727"/>
      <c r="G178" s="727"/>
      <c r="H178" s="727"/>
      <c r="I178" s="727"/>
      <c r="J178" s="727"/>
      <c r="K178" s="727"/>
      <c r="L178" s="727"/>
      <c r="M178" s="727"/>
      <c r="N178" s="727"/>
      <c r="O178" s="727"/>
      <c r="P178" s="727"/>
      <c r="Q178" s="727"/>
      <c r="R178" s="727"/>
      <c r="S178" s="727"/>
      <c r="T178" s="727"/>
      <c r="U178" s="727"/>
      <c r="V178" s="727"/>
      <c r="W178" s="727"/>
      <c r="X178" s="727"/>
      <c r="Y178" s="727"/>
    </row>
    <row r="179" spans="1:25">
      <c r="A179" s="727"/>
      <c r="B179" s="727"/>
      <c r="C179" s="727"/>
      <c r="D179" s="729"/>
      <c r="E179" s="726"/>
      <c r="F179" s="727"/>
      <c r="G179" s="727"/>
      <c r="H179" s="727"/>
      <c r="I179" s="727"/>
      <c r="J179" s="727"/>
      <c r="K179" s="727"/>
      <c r="L179" s="727"/>
      <c r="M179" s="727"/>
      <c r="N179" s="727"/>
      <c r="O179" s="727"/>
      <c r="P179" s="727"/>
      <c r="Q179" s="727"/>
      <c r="R179" s="727"/>
      <c r="S179" s="727"/>
      <c r="T179" s="727"/>
      <c r="U179" s="727"/>
      <c r="V179" s="727"/>
      <c r="W179" s="727"/>
      <c r="X179" s="727"/>
      <c r="Y179" s="727"/>
    </row>
    <row r="180" spans="1:25">
      <c r="A180" s="727"/>
      <c r="B180" s="727"/>
      <c r="C180" s="727"/>
      <c r="D180" s="729"/>
      <c r="E180" s="726"/>
      <c r="F180" s="727"/>
      <c r="G180" s="727"/>
      <c r="H180" s="727"/>
      <c r="I180" s="727"/>
      <c r="J180" s="727"/>
      <c r="K180" s="727"/>
      <c r="L180" s="727"/>
      <c r="M180" s="727"/>
      <c r="N180" s="727"/>
      <c r="O180" s="727"/>
      <c r="P180" s="727"/>
      <c r="Q180" s="727"/>
      <c r="R180" s="727"/>
      <c r="S180" s="727"/>
      <c r="T180" s="727"/>
      <c r="U180" s="727"/>
      <c r="V180" s="727"/>
      <c r="W180" s="727"/>
      <c r="X180" s="727"/>
      <c r="Y180" s="727"/>
    </row>
    <row r="181" spans="1:25">
      <c r="A181" s="727"/>
      <c r="B181" s="727"/>
      <c r="C181" s="727"/>
      <c r="D181" s="729"/>
      <c r="E181" s="726"/>
      <c r="F181" s="727"/>
      <c r="G181" s="727"/>
      <c r="H181" s="727"/>
      <c r="I181" s="727"/>
      <c r="J181" s="727"/>
      <c r="K181" s="727"/>
      <c r="L181" s="727"/>
      <c r="M181" s="727"/>
      <c r="N181" s="727"/>
      <c r="O181" s="727"/>
      <c r="P181" s="727"/>
      <c r="Q181" s="727"/>
      <c r="R181" s="727"/>
      <c r="S181" s="727"/>
      <c r="T181" s="727"/>
      <c r="U181" s="727"/>
      <c r="V181" s="727"/>
      <c r="W181" s="727"/>
      <c r="X181" s="727"/>
      <c r="Y181" s="727"/>
    </row>
    <row r="182" spans="1:25">
      <c r="A182" s="727"/>
      <c r="B182" s="727"/>
      <c r="C182" s="727"/>
      <c r="D182" s="729"/>
      <c r="E182" s="726"/>
      <c r="F182" s="727"/>
      <c r="G182" s="727"/>
      <c r="H182" s="727"/>
      <c r="I182" s="727"/>
      <c r="J182" s="727"/>
      <c r="K182" s="727"/>
      <c r="L182" s="727"/>
      <c r="M182" s="727"/>
      <c r="N182" s="727"/>
      <c r="O182" s="727"/>
      <c r="P182" s="727"/>
      <c r="Q182" s="727"/>
      <c r="R182" s="727"/>
      <c r="S182" s="727"/>
      <c r="T182" s="727"/>
      <c r="U182" s="727"/>
      <c r="V182" s="727"/>
      <c r="W182" s="727"/>
      <c r="X182" s="727"/>
      <c r="Y182" s="727"/>
    </row>
    <row r="183" spans="1:25">
      <c r="A183" s="727"/>
      <c r="B183" s="727"/>
      <c r="C183" s="727"/>
      <c r="D183" s="729"/>
      <c r="E183" s="726"/>
      <c r="F183" s="727"/>
      <c r="G183" s="727"/>
      <c r="H183" s="727"/>
      <c r="I183" s="727"/>
      <c r="J183" s="727"/>
      <c r="K183" s="727"/>
      <c r="L183" s="727"/>
      <c r="M183" s="727"/>
      <c r="N183" s="727"/>
      <c r="O183" s="727"/>
      <c r="P183" s="727"/>
      <c r="Q183" s="727"/>
      <c r="R183" s="727"/>
      <c r="S183" s="727"/>
      <c r="T183" s="727"/>
      <c r="U183" s="727"/>
      <c r="V183" s="727"/>
      <c r="W183" s="727"/>
      <c r="X183" s="727"/>
      <c r="Y183" s="727"/>
    </row>
    <row r="184" spans="1:25">
      <c r="A184" s="727"/>
      <c r="B184" s="727"/>
      <c r="C184" s="727"/>
      <c r="D184" s="729"/>
      <c r="E184" s="726"/>
      <c r="F184" s="727"/>
      <c r="G184" s="727"/>
      <c r="H184" s="727"/>
      <c r="I184" s="727"/>
      <c r="J184" s="727"/>
      <c r="K184" s="727"/>
      <c r="L184" s="727"/>
      <c r="M184" s="727"/>
      <c r="N184" s="727"/>
      <c r="O184" s="727"/>
      <c r="P184" s="727"/>
      <c r="Q184" s="727"/>
      <c r="R184" s="727"/>
      <c r="S184" s="727"/>
      <c r="T184" s="727"/>
      <c r="U184" s="727"/>
      <c r="V184" s="727"/>
      <c r="W184" s="727"/>
      <c r="X184" s="727"/>
      <c r="Y184" s="727"/>
    </row>
    <row r="185" spans="1:25">
      <c r="A185" s="727"/>
      <c r="B185" s="727"/>
      <c r="C185" s="727"/>
      <c r="D185" s="729"/>
      <c r="E185" s="726"/>
      <c r="F185" s="727"/>
      <c r="G185" s="727"/>
      <c r="H185" s="727"/>
      <c r="I185" s="727"/>
      <c r="J185" s="727"/>
      <c r="K185" s="727"/>
      <c r="L185" s="727"/>
      <c r="M185" s="727"/>
      <c r="N185" s="727"/>
      <c r="O185" s="727"/>
      <c r="P185" s="727"/>
      <c r="Q185" s="727"/>
      <c r="R185" s="727"/>
      <c r="S185" s="727"/>
      <c r="T185" s="727"/>
      <c r="U185" s="727"/>
      <c r="V185" s="727"/>
      <c r="W185" s="727"/>
      <c r="X185" s="727"/>
      <c r="Y185" s="727"/>
    </row>
    <row r="186" spans="1:25">
      <c r="A186" s="727"/>
      <c r="B186" s="727"/>
      <c r="C186" s="727"/>
      <c r="D186" s="729"/>
      <c r="E186" s="726"/>
      <c r="F186" s="727"/>
      <c r="G186" s="727"/>
      <c r="H186" s="727"/>
      <c r="I186" s="727"/>
      <c r="J186" s="727"/>
      <c r="K186" s="727"/>
      <c r="L186" s="727"/>
      <c r="M186" s="727"/>
      <c r="N186" s="727"/>
      <c r="O186" s="727"/>
      <c r="P186" s="727"/>
      <c r="Q186" s="727"/>
      <c r="R186" s="727"/>
      <c r="S186" s="727"/>
      <c r="T186" s="727"/>
      <c r="U186" s="727"/>
      <c r="V186" s="727"/>
      <c r="W186" s="727"/>
      <c r="X186" s="727"/>
      <c r="Y186" s="727"/>
    </row>
    <row r="187" spans="1:25">
      <c r="A187" s="727"/>
      <c r="B187" s="727"/>
      <c r="C187" s="727"/>
      <c r="D187" s="729"/>
      <c r="E187" s="726"/>
      <c r="F187" s="727"/>
      <c r="G187" s="727"/>
      <c r="H187" s="727"/>
      <c r="I187" s="727"/>
      <c r="J187" s="727"/>
      <c r="K187" s="727"/>
      <c r="L187" s="727"/>
      <c r="M187" s="727"/>
      <c r="N187" s="727"/>
      <c r="O187" s="727"/>
      <c r="P187" s="727"/>
      <c r="Q187" s="727"/>
      <c r="R187" s="727"/>
      <c r="S187" s="727"/>
      <c r="T187" s="727"/>
      <c r="U187" s="727"/>
      <c r="V187" s="727"/>
      <c r="W187" s="727"/>
      <c r="X187" s="727"/>
      <c r="Y187" s="727"/>
    </row>
    <row r="188" spans="1:25">
      <c r="A188" s="727"/>
      <c r="B188" s="727"/>
      <c r="C188" s="727"/>
      <c r="D188" s="729"/>
      <c r="E188" s="726"/>
      <c r="F188" s="727"/>
      <c r="G188" s="727"/>
      <c r="H188" s="727"/>
      <c r="I188" s="727"/>
      <c r="J188" s="727"/>
      <c r="K188" s="727"/>
      <c r="L188" s="727"/>
      <c r="M188" s="727"/>
      <c r="N188" s="727"/>
      <c r="O188" s="727"/>
      <c r="P188" s="727"/>
      <c r="Q188" s="727"/>
      <c r="R188" s="727"/>
      <c r="S188" s="727"/>
      <c r="T188" s="727"/>
      <c r="U188" s="727"/>
      <c r="V188" s="727"/>
      <c r="W188" s="727"/>
      <c r="X188" s="727"/>
      <c r="Y188" s="727"/>
    </row>
    <row r="189" spans="1:25">
      <c r="A189" s="727"/>
      <c r="B189" s="727"/>
      <c r="C189" s="727"/>
      <c r="D189" s="729"/>
      <c r="E189" s="726"/>
      <c r="F189" s="727"/>
      <c r="G189" s="727"/>
      <c r="H189" s="727"/>
      <c r="I189" s="727"/>
      <c r="J189" s="727"/>
      <c r="K189" s="727"/>
      <c r="L189" s="727"/>
      <c r="M189" s="727"/>
      <c r="N189" s="727"/>
      <c r="O189" s="727"/>
      <c r="P189" s="727"/>
      <c r="Q189" s="727"/>
      <c r="R189" s="727"/>
      <c r="S189" s="727"/>
      <c r="T189" s="727"/>
      <c r="U189" s="727"/>
      <c r="V189" s="727"/>
      <c r="W189" s="727"/>
      <c r="X189" s="727"/>
      <c r="Y189" s="727"/>
    </row>
    <row r="190" spans="1:25">
      <c r="A190" s="727"/>
      <c r="B190" s="727"/>
      <c r="C190" s="727"/>
      <c r="D190" s="729"/>
      <c r="E190" s="726"/>
      <c r="F190" s="727"/>
      <c r="G190" s="727"/>
      <c r="H190" s="727"/>
      <c r="I190" s="727"/>
      <c r="J190" s="727"/>
      <c r="K190" s="727"/>
      <c r="L190" s="727"/>
      <c r="M190" s="727"/>
      <c r="N190" s="727"/>
      <c r="O190" s="727"/>
      <c r="P190" s="727"/>
      <c r="Q190" s="727"/>
      <c r="R190" s="727"/>
      <c r="S190" s="727"/>
      <c r="T190" s="727"/>
      <c r="U190" s="727"/>
      <c r="V190" s="727"/>
      <c r="W190" s="727"/>
      <c r="X190" s="727"/>
      <c r="Y190" s="727"/>
    </row>
    <row r="191" spans="1:25">
      <c r="A191" s="727"/>
      <c r="B191" s="727"/>
      <c r="C191" s="727"/>
      <c r="D191" s="729"/>
      <c r="E191" s="726"/>
      <c r="F191" s="727"/>
      <c r="G191" s="727"/>
      <c r="H191" s="727"/>
      <c r="I191" s="727"/>
      <c r="J191" s="727"/>
      <c r="K191" s="727"/>
      <c r="L191" s="727"/>
      <c r="M191" s="727"/>
      <c r="N191" s="727"/>
      <c r="O191" s="727"/>
      <c r="P191" s="727"/>
      <c r="Q191" s="727"/>
      <c r="R191" s="727"/>
      <c r="S191" s="727"/>
      <c r="T191" s="727"/>
      <c r="U191" s="727"/>
      <c r="V191" s="727"/>
      <c r="W191" s="727"/>
      <c r="X191" s="727"/>
      <c r="Y191" s="727"/>
    </row>
    <row r="192" spans="1:25">
      <c r="A192" s="727"/>
      <c r="B192" s="727"/>
      <c r="C192" s="727"/>
      <c r="D192" s="729"/>
      <c r="E192" s="726"/>
      <c r="F192" s="727"/>
      <c r="G192" s="727"/>
      <c r="H192" s="727"/>
      <c r="I192" s="727"/>
      <c r="J192" s="727"/>
      <c r="K192" s="727"/>
      <c r="L192" s="727"/>
      <c r="M192" s="727"/>
      <c r="N192" s="727"/>
      <c r="O192" s="727"/>
      <c r="P192" s="727"/>
      <c r="Q192" s="727"/>
      <c r="R192" s="727"/>
      <c r="S192" s="727"/>
      <c r="T192" s="727"/>
      <c r="U192" s="727"/>
      <c r="V192" s="727"/>
      <c r="W192" s="727"/>
      <c r="X192" s="727"/>
      <c r="Y192" s="727"/>
    </row>
    <row r="193" spans="1:25">
      <c r="A193" s="727"/>
      <c r="B193" s="727"/>
      <c r="C193" s="727"/>
      <c r="D193" s="729"/>
      <c r="E193" s="726"/>
      <c r="F193" s="727"/>
      <c r="G193" s="727"/>
      <c r="H193" s="727"/>
      <c r="I193" s="727"/>
      <c r="J193" s="727"/>
      <c r="K193" s="727"/>
      <c r="L193" s="727"/>
      <c r="M193" s="727"/>
      <c r="N193" s="727"/>
      <c r="O193" s="727"/>
      <c r="P193" s="727"/>
      <c r="Q193" s="727"/>
      <c r="R193" s="727"/>
      <c r="S193" s="727"/>
      <c r="T193" s="727"/>
      <c r="U193" s="727"/>
      <c r="V193" s="727"/>
      <c r="W193" s="727"/>
      <c r="X193" s="727"/>
      <c r="Y193" s="727"/>
    </row>
    <row r="194" spans="1:25">
      <c r="A194" s="727"/>
      <c r="B194" s="727"/>
      <c r="C194" s="727"/>
      <c r="D194" s="729"/>
      <c r="E194" s="726"/>
      <c r="F194" s="727"/>
      <c r="G194" s="727"/>
      <c r="H194" s="727"/>
      <c r="I194" s="727"/>
      <c r="J194" s="727"/>
      <c r="K194" s="727"/>
      <c r="L194" s="727"/>
      <c r="M194" s="727"/>
      <c r="N194" s="727"/>
      <c r="O194" s="727"/>
      <c r="P194" s="727"/>
      <c r="Q194" s="727"/>
      <c r="R194" s="727"/>
      <c r="S194" s="727"/>
      <c r="T194" s="727"/>
      <c r="U194" s="727"/>
      <c r="V194" s="727"/>
      <c r="W194" s="727"/>
      <c r="X194" s="727"/>
      <c r="Y194" s="727"/>
    </row>
    <row r="195" spans="1:25">
      <c r="A195" s="727"/>
      <c r="B195" s="727"/>
      <c r="C195" s="727"/>
      <c r="D195" s="729"/>
      <c r="E195" s="726"/>
      <c r="F195" s="727"/>
      <c r="G195" s="727"/>
      <c r="H195" s="727"/>
      <c r="I195" s="727"/>
      <c r="J195" s="727"/>
      <c r="K195" s="727"/>
      <c r="L195" s="727"/>
      <c r="M195" s="727"/>
      <c r="N195" s="727"/>
      <c r="O195" s="727"/>
      <c r="P195" s="727"/>
      <c r="Q195" s="727"/>
      <c r="R195" s="727"/>
      <c r="S195" s="727"/>
      <c r="T195" s="727"/>
      <c r="U195" s="727"/>
      <c r="V195" s="727"/>
      <c r="W195" s="727"/>
      <c r="X195" s="727"/>
      <c r="Y195" s="727"/>
    </row>
    <row r="196" spans="1:25">
      <c r="A196" s="727"/>
      <c r="B196" s="727"/>
      <c r="C196" s="727"/>
      <c r="D196" s="729"/>
      <c r="E196" s="726"/>
      <c r="F196" s="727"/>
      <c r="G196" s="727"/>
      <c r="H196" s="727"/>
      <c r="I196" s="727"/>
      <c r="J196" s="727"/>
      <c r="K196" s="727"/>
      <c r="L196" s="727"/>
      <c r="M196" s="727"/>
      <c r="N196" s="727"/>
      <c r="O196" s="727"/>
      <c r="P196" s="727"/>
      <c r="Q196" s="727"/>
      <c r="R196" s="727"/>
      <c r="S196" s="727"/>
      <c r="T196" s="727"/>
      <c r="U196" s="727"/>
      <c r="V196" s="727"/>
      <c r="W196" s="727"/>
      <c r="X196" s="727"/>
      <c r="Y196" s="727"/>
    </row>
    <row r="197" spans="1:25">
      <c r="A197" s="727"/>
      <c r="B197" s="727"/>
      <c r="C197" s="727"/>
      <c r="D197" s="729"/>
      <c r="E197" s="726"/>
      <c r="F197" s="727"/>
      <c r="G197" s="727"/>
      <c r="H197" s="727"/>
      <c r="I197" s="727"/>
      <c r="J197" s="727"/>
      <c r="K197" s="727"/>
      <c r="L197" s="727"/>
      <c r="M197" s="727"/>
      <c r="N197" s="727"/>
      <c r="O197" s="727"/>
      <c r="P197" s="727"/>
      <c r="Q197" s="727"/>
      <c r="R197" s="727"/>
      <c r="S197" s="727"/>
      <c r="T197" s="727"/>
      <c r="U197" s="727"/>
      <c r="V197" s="727"/>
      <c r="W197" s="727"/>
      <c r="X197" s="727"/>
      <c r="Y197" s="727"/>
    </row>
    <row r="198" spans="1:25">
      <c r="A198" s="727"/>
      <c r="B198" s="727"/>
      <c r="C198" s="727"/>
      <c r="D198" s="729"/>
      <c r="E198" s="726"/>
      <c r="F198" s="727"/>
      <c r="G198" s="727"/>
      <c r="H198" s="727"/>
      <c r="I198" s="727"/>
      <c r="J198" s="727"/>
      <c r="K198" s="727"/>
      <c r="L198" s="727"/>
      <c r="M198" s="727"/>
      <c r="N198" s="727"/>
      <c r="O198" s="727"/>
      <c r="P198" s="727"/>
      <c r="Q198" s="727"/>
      <c r="R198" s="727"/>
      <c r="S198" s="727"/>
      <c r="T198" s="727"/>
      <c r="U198" s="727"/>
      <c r="V198" s="727"/>
      <c r="W198" s="727"/>
      <c r="X198" s="727"/>
      <c r="Y198" s="727"/>
    </row>
    <row r="199" spans="1:25">
      <c r="A199" s="727"/>
      <c r="B199" s="727"/>
      <c r="C199" s="727"/>
      <c r="D199" s="729"/>
      <c r="E199" s="726"/>
      <c r="F199" s="727"/>
      <c r="G199" s="727"/>
      <c r="H199" s="727"/>
      <c r="I199" s="727"/>
      <c r="J199" s="727"/>
      <c r="K199" s="727"/>
      <c r="L199" s="727"/>
      <c r="M199" s="727"/>
      <c r="N199" s="727"/>
      <c r="O199" s="727"/>
      <c r="P199" s="727"/>
      <c r="Q199" s="727"/>
      <c r="R199" s="727"/>
      <c r="S199" s="727"/>
      <c r="T199" s="727"/>
      <c r="U199" s="727"/>
      <c r="V199" s="727"/>
      <c r="W199" s="727"/>
      <c r="X199" s="727"/>
      <c r="Y199" s="727"/>
    </row>
    <row r="200" spans="1:25">
      <c r="A200" s="727"/>
      <c r="B200" s="727"/>
      <c r="C200" s="727"/>
      <c r="D200" s="729"/>
      <c r="E200" s="726"/>
      <c r="F200" s="727"/>
      <c r="G200" s="727"/>
      <c r="H200" s="727"/>
      <c r="I200" s="727"/>
      <c r="J200" s="727"/>
      <c r="K200" s="727"/>
      <c r="L200" s="727"/>
      <c r="M200" s="727"/>
      <c r="N200" s="727"/>
      <c r="O200" s="727"/>
      <c r="P200" s="727"/>
      <c r="Q200" s="727"/>
      <c r="R200" s="727"/>
      <c r="S200" s="727"/>
      <c r="T200" s="727"/>
      <c r="U200" s="727"/>
      <c r="V200" s="727"/>
      <c r="W200" s="727"/>
      <c r="X200" s="727"/>
      <c r="Y200" s="727"/>
    </row>
    <row r="201" spans="1:25">
      <c r="A201" s="727"/>
      <c r="B201" s="727"/>
      <c r="C201" s="727"/>
      <c r="D201" s="729"/>
      <c r="E201" s="726"/>
      <c r="F201" s="727"/>
      <c r="G201" s="727"/>
      <c r="H201" s="727"/>
      <c r="I201" s="727"/>
      <c r="J201" s="727"/>
      <c r="K201" s="727"/>
      <c r="L201" s="727"/>
      <c r="M201" s="727"/>
      <c r="N201" s="727"/>
      <c r="O201" s="727"/>
      <c r="P201" s="727"/>
      <c r="Q201" s="727"/>
      <c r="R201" s="727"/>
      <c r="S201" s="727"/>
      <c r="T201" s="727"/>
      <c r="U201" s="727"/>
      <c r="V201" s="727"/>
      <c r="W201" s="727"/>
      <c r="X201" s="727"/>
      <c r="Y201" s="727"/>
    </row>
    <row r="202" spans="1:25">
      <c r="A202" s="727"/>
      <c r="B202" s="727"/>
      <c r="C202" s="727"/>
      <c r="D202" s="729"/>
      <c r="E202" s="726"/>
      <c r="F202" s="727"/>
      <c r="G202" s="727"/>
      <c r="H202" s="727"/>
      <c r="I202" s="727"/>
      <c r="J202" s="727"/>
      <c r="K202" s="727"/>
      <c r="L202" s="727"/>
      <c r="M202" s="727"/>
      <c r="N202" s="727"/>
      <c r="O202" s="727"/>
      <c r="P202" s="727"/>
      <c r="Q202" s="727"/>
      <c r="R202" s="727"/>
      <c r="S202" s="727"/>
      <c r="T202" s="727"/>
      <c r="U202" s="727"/>
      <c r="V202" s="727"/>
      <c r="W202" s="727"/>
      <c r="X202" s="727"/>
      <c r="Y202" s="727"/>
    </row>
    <row r="203" spans="1:25">
      <c r="A203" s="727"/>
      <c r="B203" s="727"/>
      <c r="C203" s="727"/>
      <c r="D203" s="729"/>
      <c r="E203" s="726"/>
      <c r="F203" s="727"/>
      <c r="G203" s="727"/>
      <c r="H203" s="727"/>
      <c r="I203" s="727"/>
      <c r="J203" s="727"/>
      <c r="K203" s="727"/>
      <c r="L203" s="727"/>
      <c r="M203" s="727"/>
      <c r="N203" s="727"/>
      <c r="O203" s="727"/>
      <c r="P203" s="727"/>
      <c r="Q203" s="727"/>
      <c r="R203" s="727"/>
      <c r="S203" s="727"/>
      <c r="T203" s="727"/>
      <c r="U203" s="727"/>
      <c r="V203" s="727"/>
      <c r="W203" s="727"/>
      <c r="X203" s="727"/>
      <c r="Y203" s="727"/>
    </row>
    <row r="204" spans="1:25">
      <c r="A204" s="727"/>
      <c r="B204" s="727"/>
      <c r="C204" s="727"/>
      <c r="D204" s="729"/>
      <c r="E204" s="726"/>
      <c r="F204" s="727"/>
      <c r="G204" s="727"/>
      <c r="H204" s="727"/>
      <c r="I204" s="727"/>
      <c r="J204" s="727"/>
      <c r="K204" s="727"/>
      <c r="L204" s="727"/>
      <c r="M204" s="727"/>
      <c r="N204" s="727"/>
      <c r="O204" s="727"/>
      <c r="P204" s="727"/>
      <c r="Q204" s="727"/>
      <c r="R204" s="727"/>
      <c r="S204" s="727"/>
      <c r="T204" s="727"/>
      <c r="U204" s="727"/>
      <c r="V204" s="727"/>
      <c r="W204" s="727"/>
      <c r="X204" s="727"/>
      <c r="Y204" s="727"/>
    </row>
    <row r="205" spans="1:25">
      <c r="A205" s="727"/>
      <c r="B205" s="727"/>
      <c r="C205" s="727"/>
      <c r="D205" s="729"/>
      <c r="E205" s="726"/>
      <c r="F205" s="727"/>
      <c r="G205" s="727"/>
      <c r="H205" s="727"/>
      <c r="I205" s="727"/>
      <c r="J205" s="727"/>
      <c r="K205" s="727"/>
      <c r="L205" s="727"/>
      <c r="M205" s="727"/>
      <c r="N205" s="727"/>
      <c r="O205" s="727"/>
      <c r="P205" s="727"/>
      <c r="Q205" s="727"/>
      <c r="R205" s="727"/>
      <c r="S205" s="727"/>
      <c r="T205" s="727"/>
      <c r="U205" s="727"/>
      <c r="V205" s="727"/>
      <c r="W205" s="727"/>
      <c r="X205" s="727"/>
      <c r="Y205" s="727"/>
    </row>
    <row r="206" spans="1:25">
      <c r="A206" s="727"/>
      <c r="B206" s="727"/>
      <c r="C206" s="727"/>
      <c r="D206" s="729"/>
      <c r="E206" s="726"/>
      <c r="F206" s="727"/>
      <c r="G206" s="727"/>
      <c r="H206" s="727"/>
      <c r="I206" s="727"/>
      <c r="J206" s="727"/>
      <c r="K206" s="727"/>
      <c r="L206" s="727"/>
      <c r="M206" s="727"/>
      <c r="N206" s="727"/>
      <c r="O206" s="727"/>
      <c r="P206" s="727"/>
      <c r="Q206" s="727"/>
      <c r="R206" s="727"/>
      <c r="S206" s="727"/>
      <c r="T206" s="727"/>
      <c r="U206" s="727"/>
      <c r="V206" s="727"/>
      <c r="W206" s="727"/>
      <c r="X206" s="727"/>
      <c r="Y206" s="727"/>
    </row>
    <row r="207" spans="1:25">
      <c r="A207" s="727"/>
      <c r="B207" s="727"/>
      <c r="C207" s="727"/>
      <c r="D207" s="729"/>
      <c r="E207" s="726"/>
      <c r="F207" s="727"/>
      <c r="G207" s="727"/>
      <c r="H207" s="727"/>
      <c r="I207" s="727"/>
      <c r="J207" s="727"/>
      <c r="K207" s="727"/>
      <c r="L207" s="727"/>
      <c r="M207" s="727"/>
      <c r="N207" s="727"/>
      <c r="O207" s="727"/>
      <c r="P207" s="727"/>
      <c r="Q207" s="727"/>
      <c r="R207" s="727"/>
      <c r="S207" s="727"/>
      <c r="T207" s="727"/>
      <c r="U207" s="727"/>
      <c r="V207" s="727"/>
      <c r="W207" s="727"/>
      <c r="X207" s="727"/>
      <c r="Y207" s="727"/>
    </row>
    <row r="208" spans="1:25">
      <c r="A208" s="727"/>
      <c r="B208" s="727"/>
      <c r="C208" s="727"/>
      <c r="D208" s="729"/>
      <c r="E208" s="726"/>
      <c r="F208" s="727"/>
      <c r="G208" s="727"/>
      <c r="H208" s="727"/>
      <c r="I208" s="727"/>
      <c r="J208" s="727"/>
      <c r="K208" s="727"/>
      <c r="L208" s="727"/>
      <c r="M208" s="727"/>
      <c r="N208" s="727"/>
      <c r="O208" s="727"/>
      <c r="P208" s="727"/>
      <c r="Q208" s="727"/>
      <c r="R208" s="727"/>
      <c r="S208" s="727"/>
      <c r="T208" s="727"/>
      <c r="U208" s="727"/>
      <c r="V208" s="727"/>
      <c r="W208" s="727"/>
      <c r="X208" s="727"/>
      <c r="Y208" s="727"/>
    </row>
    <row r="209" spans="1:25">
      <c r="A209" s="727"/>
      <c r="B209" s="727"/>
      <c r="C209" s="727"/>
      <c r="D209" s="729"/>
      <c r="E209" s="726"/>
      <c r="F209" s="727"/>
      <c r="G209" s="727"/>
      <c r="H209" s="727"/>
      <c r="I209" s="727"/>
      <c r="J209" s="727"/>
      <c r="K209" s="727"/>
      <c r="L209" s="727"/>
      <c r="M209" s="727"/>
      <c r="N209" s="727"/>
      <c r="O209" s="727"/>
      <c r="P209" s="727"/>
      <c r="Q209" s="727"/>
      <c r="R209" s="727"/>
      <c r="S209" s="727"/>
      <c r="T209" s="727"/>
      <c r="U209" s="727"/>
      <c r="V209" s="727"/>
      <c r="W209" s="727"/>
      <c r="X209" s="727"/>
      <c r="Y209" s="727"/>
    </row>
    <row r="210" spans="1:25">
      <c r="A210" s="727"/>
      <c r="B210" s="727"/>
      <c r="C210" s="727"/>
      <c r="D210" s="729"/>
      <c r="E210" s="726"/>
      <c r="F210" s="727"/>
      <c r="G210" s="727"/>
      <c r="H210" s="727"/>
      <c r="I210" s="727"/>
      <c r="J210" s="727"/>
      <c r="K210" s="727"/>
      <c r="L210" s="727"/>
      <c r="M210" s="727"/>
      <c r="N210" s="727"/>
      <c r="O210" s="727"/>
      <c r="P210" s="727"/>
      <c r="Q210" s="727"/>
      <c r="R210" s="727"/>
      <c r="S210" s="727"/>
      <c r="T210" s="727"/>
      <c r="U210" s="727"/>
      <c r="V210" s="727"/>
      <c r="W210" s="727"/>
      <c r="X210" s="727"/>
      <c r="Y210" s="727"/>
    </row>
    <row r="211" spans="1:25">
      <c r="A211" s="727"/>
      <c r="B211" s="727"/>
      <c r="C211" s="727"/>
      <c r="D211" s="729"/>
      <c r="E211" s="726"/>
      <c r="F211" s="727"/>
      <c r="G211" s="727"/>
      <c r="H211" s="727"/>
      <c r="I211" s="727"/>
      <c r="J211" s="727"/>
      <c r="K211" s="727"/>
      <c r="L211" s="727"/>
      <c r="M211" s="727"/>
      <c r="N211" s="727"/>
      <c r="O211" s="727"/>
      <c r="P211" s="727"/>
      <c r="Q211" s="727"/>
      <c r="R211" s="727"/>
      <c r="S211" s="727"/>
      <c r="T211" s="727"/>
      <c r="U211" s="727"/>
      <c r="V211" s="727"/>
      <c r="W211" s="727"/>
      <c r="X211" s="727"/>
      <c r="Y211" s="727"/>
    </row>
    <row r="212" spans="1:25">
      <c r="A212" s="727"/>
      <c r="B212" s="727"/>
      <c r="C212" s="727"/>
      <c r="D212" s="729"/>
      <c r="E212" s="726"/>
      <c r="F212" s="727"/>
      <c r="G212" s="727"/>
      <c r="H212" s="727"/>
      <c r="I212" s="727"/>
      <c r="J212" s="727"/>
      <c r="K212" s="727"/>
      <c r="L212" s="727"/>
      <c r="M212" s="727"/>
      <c r="N212" s="727"/>
      <c r="O212" s="727"/>
      <c r="P212" s="727"/>
      <c r="Q212" s="727"/>
      <c r="R212" s="727"/>
      <c r="S212" s="727"/>
      <c r="T212" s="727"/>
      <c r="U212" s="727"/>
      <c r="V212" s="727"/>
      <c r="W212" s="727"/>
      <c r="X212" s="727"/>
      <c r="Y212" s="727"/>
    </row>
    <row r="213" spans="1:25">
      <c r="A213" s="727"/>
      <c r="B213" s="727"/>
      <c r="C213" s="727"/>
      <c r="D213" s="729"/>
      <c r="E213" s="726"/>
      <c r="F213" s="727"/>
      <c r="G213" s="727"/>
      <c r="H213" s="727"/>
      <c r="I213" s="727"/>
      <c r="J213" s="727"/>
      <c r="K213" s="727"/>
      <c r="L213" s="727"/>
      <c r="M213" s="727"/>
      <c r="N213" s="727"/>
      <c r="O213" s="727"/>
      <c r="P213" s="727"/>
      <c r="Q213" s="727"/>
      <c r="R213" s="727"/>
      <c r="S213" s="727"/>
      <c r="T213" s="727"/>
      <c r="U213" s="727"/>
      <c r="V213" s="727"/>
      <c r="W213" s="727"/>
      <c r="X213" s="727"/>
      <c r="Y213" s="727"/>
    </row>
    <row r="214" spans="1:25">
      <c r="A214" s="727"/>
      <c r="B214" s="727"/>
      <c r="C214" s="727"/>
      <c r="D214" s="729"/>
      <c r="E214" s="726"/>
      <c r="F214" s="727"/>
      <c r="G214" s="727"/>
      <c r="H214" s="727"/>
      <c r="I214" s="727"/>
      <c r="J214" s="727"/>
      <c r="K214" s="727"/>
      <c r="L214" s="727"/>
      <c r="M214" s="727"/>
      <c r="N214" s="727"/>
      <c r="O214" s="727"/>
      <c r="P214" s="727"/>
      <c r="Q214" s="727"/>
      <c r="R214" s="727"/>
      <c r="S214" s="727"/>
      <c r="T214" s="727"/>
      <c r="U214" s="727"/>
      <c r="V214" s="727"/>
      <c r="W214" s="727"/>
      <c r="X214" s="727"/>
      <c r="Y214" s="727"/>
    </row>
    <row r="215" spans="1:25">
      <c r="A215" s="727"/>
      <c r="B215" s="727"/>
      <c r="C215" s="727"/>
      <c r="D215" s="729"/>
      <c r="E215" s="726"/>
      <c r="F215" s="727"/>
      <c r="G215" s="727"/>
      <c r="H215" s="727"/>
      <c r="I215" s="727"/>
      <c r="J215" s="727"/>
      <c r="K215" s="727"/>
      <c r="L215" s="727"/>
      <c r="M215" s="727"/>
      <c r="N215" s="727"/>
      <c r="O215" s="727"/>
      <c r="P215" s="727"/>
      <c r="Q215" s="727"/>
      <c r="R215" s="727"/>
      <c r="S215" s="727"/>
      <c r="T215" s="727"/>
      <c r="U215" s="727"/>
      <c r="V215" s="727"/>
      <c r="W215" s="727"/>
      <c r="X215" s="727"/>
      <c r="Y215" s="727"/>
    </row>
    <row r="216" spans="1:25">
      <c r="A216" s="727"/>
      <c r="B216" s="727"/>
      <c r="C216" s="727"/>
      <c r="D216" s="729"/>
      <c r="E216" s="726"/>
      <c r="F216" s="727"/>
      <c r="G216" s="727"/>
      <c r="H216" s="727"/>
      <c r="I216" s="727"/>
      <c r="J216" s="727"/>
      <c r="K216" s="727"/>
      <c r="L216" s="727"/>
      <c r="M216" s="727"/>
      <c r="N216" s="727"/>
      <c r="O216" s="727"/>
      <c r="P216" s="727"/>
      <c r="Q216" s="727"/>
      <c r="R216" s="727"/>
      <c r="S216" s="727"/>
      <c r="T216" s="727"/>
      <c r="U216" s="727"/>
      <c r="V216" s="727"/>
      <c r="W216" s="727"/>
      <c r="X216" s="727"/>
      <c r="Y216" s="727"/>
    </row>
    <row r="217" spans="1:25">
      <c r="A217" s="727"/>
      <c r="B217" s="727"/>
      <c r="C217" s="727"/>
      <c r="D217" s="729"/>
      <c r="E217" s="726"/>
      <c r="F217" s="727"/>
      <c r="G217" s="727"/>
      <c r="H217" s="727"/>
      <c r="I217" s="727"/>
      <c r="J217" s="727"/>
      <c r="K217" s="727"/>
      <c r="L217" s="727"/>
      <c r="M217" s="727"/>
      <c r="N217" s="727"/>
      <c r="O217" s="727"/>
      <c r="P217" s="727"/>
      <c r="Q217" s="727"/>
      <c r="R217" s="727"/>
      <c r="S217" s="727"/>
      <c r="T217" s="727"/>
      <c r="U217" s="727"/>
      <c r="V217" s="727"/>
      <c r="W217" s="727"/>
      <c r="X217" s="727"/>
      <c r="Y217" s="727"/>
    </row>
    <row r="218" spans="1:25">
      <c r="A218" s="727"/>
      <c r="B218" s="727"/>
      <c r="C218" s="727"/>
      <c r="D218" s="729"/>
      <c r="E218" s="726"/>
      <c r="F218" s="727"/>
      <c r="G218" s="727"/>
      <c r="H218" s="727"/>
      <c r="I218" s="727"/>
      <c r="J218" s="727"/>
      <c r="K218" s="727"/>
      <c r="L218" s="727"/>
      <c r="M218" s="727"/>
      <c r="N218" s="727"/>
      <c r="O218" s="727"/>
      <c r="P218" s="727"/>
      <c r="Q218" s="727"/>
      <c r="R218" s="727"/>
      <c r="S218" s="727"/>
      <c r="T218" s="727"/>
      <c r="U218" s="727"/>
      <c r="V218" s="727"/>
      <c r="W218" s="727"/>
      <c r="X218" s="727"/>
      <c r="Y218" s="727"/>
    </row>
    <row r="219" spans="1:25">
      <c r="A219" s="727"/>
      <c r="B219" s="727"/>
      <c r="C219" s="727"/>
      <c r="D219" s="729"/>
      <c r="E219" s="726"/>
      <c r="F219" s="727"/>
      <c r="G219" s="727"/>
      <c r="H219" s="727"/>
      <c r="I219" s="727"/>
      <c r="J219" s="727"/>
      <c r="K219" s="727"/>
      <c r="L219" s="727"/>
      <c r="M219" s="727"/>
      <c r="N219" s="727"/>
      <c r="O219" s="727"/>
      <c r="P219" s="727"/>
      <c r="Q219" s="727"/>
      <c r="R219" s="727"/>
      <c r="S219" s="727"/>
      <c r="T219" s="727"/>
      <c r="U219" s="727"/>
      <c r="V219" s="727"/>
      <c r="W219" s="727"/>
      <c r="X219" s="727"/>
      <c r="Y219" s="727"/>
    </row>
    <row r="220" spans="1:25">
      <c r="A220" s="727"/>
      <c r="B220" s="727"/>
      <c r="C220" s="727"/>
      <c r="D220" s="729"/>
      <c r="E220" s="726"/>
      <c r="F220" s="727"/>
      <c r="G220" s="727"/>
      <c r="H220" s="727"/>
      <c r="I220" s="727"/>
      <c r="J220" s="727"/>
      <c r="K220" s="727"/>
      <c r="L220" s="727"/>
      <c r="M220" s="727"/>
      <c r="N220" s="727"/>
      <c r="O220" s="727"/>
      <c r="P220" s="727"/>
      <c r="Q220" s="727"/>
      <c r="R220" s="727"/>
      <c r="S220" s="727"/>
      <c r="T220" s="727"/>
      <c r="U220" s="727"/>
      <c r="V220" s="727"/>
      <c r="W220" s="727"/>
      <c r="X220" s="727"/>
      <c r="Y220" s="727"/>
    </row>
    <row r="221" spans="1:25">
      <c r="A221" s="727"/>
      <c r="B221" s="727"/>
      <c r="C221" s="727"/>
      <c r="D221" s="729"/>
      <c r="E221" s="726"/>
      <c r="F221" s="727"/>
      <c r="G221" s="727"/>
      <c r="H221" s="727"/>
      <c r="I221" s="727"/>
      <c r="J221" s="727"/>
      <c r="K221" s="727"/>
      <c r="L221" s="727"/>
      <c r="M221" s="727"/>
      <c r="N221" s="727"/>
      <c r="O221" s="727"/>
      <c r="P221" s="727"/>
      <c r="Q221" s="727"/>
      <c r="R221" s="727"/>
      <c r="S221" s="727"/>
      <c r="T221" s="727"/>
      <c r="U221" s="727"/>
      <c r="V221" s="727"/>
      <c r="W221" s="727"/>
      <c r="X221" s="727"/>
      <c r="Y221" s="727"/>
    </row>
    <row r="222" spans="1:25">
      <c r="A222" s="727"/>
      <c r="B222" s="727"/>
      <c r="C222" s="727"/>
      <c r="D222" s="729"/>
      <c r="E222" s="726"/>
      <c r="F222" s="727"/>
      <c r="G222" s="727"/>
      <c r="H222" s="727"/>
      <c r="I222" s="727"/>
      <c r="J222" s="727"/>
      <c r="K222" s="727"/>
      <c r="L222" s="727"/>
      <c r="M222" s="727"/>
      <c r="N222" s="727"/>
      <c r="O222" s="727"/>
      <c r="P222" s="727"/>
      <c r="Q222" s="727"/>
      <c r="R222" s="727"/>
      <c r="S222" s="727"/>
      <c r="T222" s="727"/>
      <c r="U222" s="727"/>
      <c r="V222" s="727"/>
      <c r="W222" s="727"/>
      <c r="X222" s="727"/>
      <c r="Y222" s="727"/>
    </row>
    <row r="223" spans="1:25">
      <c r="A223" s="727"/>
      <c r="B223" s="727"/>
      <c r="C223" s="727"/>
      <c r="D223" s="729"/>
      <c r="E223" s="726"/>
      <c r="F223" s="727"/>
      <c r="G223" s="727"/>
      <c r="H223" s="727"/>
      <c r="I223" s="727"/>
      <c r="J223" s="727"/>
      <c r="K223" s="727"/>
      <c r="L223" s="727"/>
      <c r="M223" s="727"/>
      <c r="N223" s="727"/>
      <c r="O223" s="727"/>
      <c r="P223" s="727"/>
      <c r="Q223" s="727"/>
      <c r="R223" s="727"/>
      <c r="S223" s="727"/>
      <c r="T223" s="727"/>
      <c r="U223" s="727"/>
      <c r="V223" s="727"/>
      <c r="W223" s="727"/>
      <c r="X223" s="727"/>
      <c r="Y223" s="727"/>
    </row>
    <row r="224" spans="1:25">
      <c r="A224" s="727"/>
      <c r="B224" s="727"/>
      <c r="C224" s="727"/>
      <c r="D224" s="729"/>
      <c r="E224" s="726"/>
      <c r="F224" s="727"/>
      <c r="G224" s="727"/>
      <c r="H224" s="727"/>
      <c r="I224" s="727"/>
      <c r="J224" s="727"/>
      <c r="K224" s="727"/>
      <c r="L224" s="727"/>
      <c r="M224" s="727"/>
      <c r="N224" s="727"/>
      <c r="O224" s="727"/>
      <c r="P224" s="727"/>
      <c r="Q224" s="727"/>
      <c r="R224" s="727"/>
      <c r="S224" s="727"/>
      <c r="T224" s="727"/>
      <c r="U224" s="727"/>
      <c r="V224" s="727"/>
      <c r="W224" s="727"/>
      <c r="X224" s="727"/>
      <c r="Y224" s="727"/>
    </row>
    <row r="225" spans="1:25">
      <c r="A225" s="727"/>
      <c r="B225" s="727"/>
      <c r="C225" s="727"/>
      <c r="D225" s="729"/>
      <c r="E225" s="726"/>
      <c r="F225" s="727"/>
      <c r="G225" s="727"/>
      <c r="H225" s="727"/>
      <c r="I225" s="727"/>
      <c r="J225" s="727"/>
      <c r="K225" s="727"/>
      <c r="L225" s="727"/>
      <c r="M225" s="727"/>
      <c r="N225" s="727"/>
      <c r="O225" s="727"/>
      <c r="P225" s="727"/>
      <c r="Q225" s="727"/>
      <c r="R225" s="727"/>
      <c r="S225" s="727"/>
      <c r="T225" s="727"/>
      <c r="U225" s="727"/>
      <c r="V225" s="727"/>
      <c r="W225" s="727"/>
      <c r="X225" s="727"/>
      <c r="Y225" s="727"/>
    </row>
    <row r="226" spans="1:25">
      <c r="A226" s="727"/>
      <c r="B226" s="727"/>
      <c r="C226" s="727"/>
      <c r="D226" s="729"/>
      <c r="E226" s="726"/>
      <c r="F226" s="727"/>
      <c r="G226" s="727"/>
      <c r="H226" s="727"/>
      <c r="I226" s="727"/>
      <c r="J226" s="727"/>
      <c r="K226" s="727"/>
      <c r="L226" s="727"/>
      <c r="M226" s="727"/>
      <c r="N226" s="727"/>
      <c r="O226" s="727"/>
      <c r="P226" s="727"/>
      <c r="Q226" s="727"/>
      <c r="R226" s="727"/>
      <c r="S226" s="727"/>
      <c r="T226" s="727"/>
      <c r="U226" s="727"/>
      <c r="V226" s="727"/>
      <c r="W226" s="727"/>
      <c r="X226" s="727"/>
      <c r="Y226" s="727"/>
    </row>
    <row r="227" spans="1:25">
      <c r="A227" s="727"/>
      <c r="B227" s="727"/>
      <c r="C227" s="727"/>
      <c r="D227" s="729"/>
      <c r="E227" s="726"/>
      <c r="F227" s="727"/>
      <c r="G227" s="727"/>
      <c r="H227" s="727"/>
      <c r="I227" s="727"/>
      <c r="J227" s="727"/>
      <c r="K227" s="727"/>
      <c r="L227" s="727"/>
      <c r="M227" s="727"/>
      <c r="N227" s="727"/>
      <c r="O227" s="727"/>
      <c r="P227" s="727"/>
      <c r="Q227" s="727"/>
      <c r="R227" s="727"/>
      <c r="S227" s="727"/>
      <c r="T227" s="727"/>
      <c r="U227" s="727"/>
      <c r="V227" s="727"/>
      <c r="W227" s="727"/>
      <c r="X227" s="727"/>
      <c r="Y227" s="727"/>
    </row>
    <row r="228" spans="1:25">
      <c r="A228" s="727"/>
      <c r="B228" s="727"/>
      <c r="C228" s="727"/>
      <c r="D228" s="729"/>
      <c r="E228" s="726"/>
      <c r="F228" s="727"/>
      <c r="G228" s="727"/>
      <c r="H228" s="727"/>
      <c r="I228" s="727"/>
      <c r="J228" s="727"/>
      <c r="K228" s="727"/>
      <c r="L228" s="727"/>
      <c r="M228" s="727"/>
      <c r="N228" s="727"/>
      <c r="O228" s="727"/>
      <c r="P228" s="727"/>
      <c r="Q228" s="727"/>
      <c r="R228" s="727"/>
      <c r="S228" s="727"/>
      <c r="T228" s="727"/>
      <c r="U228" s="727"/>
      <c r="V228" s="727"/>
      <c r="W228" s="727"/>
      <c r="X228" s="727"/>
      <c r="Y228" s="727"/>
    </row>
    <row r="229" spans="1:25">
      <c r="A229" s="727"/>
      <c r="B229" s="727"/>
      <c r="C229" s="727"/>
      <c r="D229" s="729"/>
      <c r="E229" s="726"/>
      <c r="F229" s="727"/>
      <c r="G229" s="727"/>
      <c r="H229" s="727"/>
      <c r="I229" s="727"/>
      <c r="J229" s="727"/>
      <c r="K229" s="727"/>
      <c r="L229" s="727"/>
      <c r="M229" s="727"/>
      <c r="N229" s="727"/>
      <c r="O229" s="727"/>
      <c r="P229" s="727"/>
      <c r="Q229" s="727"/>
      <c r="R229" s="727"/>
      <c r="S229" s="727"/>
      <c r="T229" s="727"/>
      <c r="U229" s="727"/>
      <c r="V229" s="727"/>
      <c r="W229" s="727"/>
      <c r="X229" s="727"/>
      <c r="Y229" s="727"/>
    </row>
    <row r="230" spans="1:25">
      <c r="A230" s="727"/>
      <c r="B230" s="727"/>
      <c r="C230" s="727"/>
      <c r="D230" s="729"/>
      <c r="E230" s="726"/>
      <c r="F230" s="727"/>
      <c r="G230" s="727"/>
      <c r="H230" s="727"/>
      <c r="I230" s="727"/>
      <c r="J230" s="727"/>
      <c r="K230" s="727"/>
      <c r="L230" s="727"/>
      <c r="M230" s="727"/>
      <c r="N230" s="727"/>
      <c r="O230" s="727"/>
      <c r="P230" s="727"/>
      <c r="Q230" s="727"/>
      <c r="R230" s="727"/>
      <c r="S230" s="727"/>
      <c r="T230" s="727"/>
      <c r="U230" s="727"/>
      <c r="V230" s="727"/>
      <c r="W230" s="727"/>
      <c r="X230" s="727"/>
      <c r="Y230" s="727"/>
    </row>
    <row r="231" spans="1:25">
      <c r="A231" s="727"/>
      <c r="B231" s="727"/>
      <c r="C231" s="727"/>
      <c r="D231" s="729"/>
      <c r="E231" s="726"/>
      <c r="F231" s="727"/>
      <c r="G231" s="727"/>
      <c r="H231" s="727"/>
      <c r="I231" s="727"/>
      <c r="J231" s="727"/>
      <c r="K231" s="727"/>
      <c r="L231" s="727"/>
      <c r="M231" s="727"/>
      <c r="N231" s="727"/>
      <c r="O231" s="727"/>
      <c r="P231" s="727"/>
      <c r="Q231" s="727"/>
      <c r="R231" s="727"/>
      <c r="S231" s="727"/>
      <c r="T231" s="727"/>
      <c r="U231" s="727"/>
      <c r="V231" s="727"/>
      <c r="W231" s="727"/>
      <c r="X231" s="727"/>
      <c r="Y231" s="727"/>
    </row>
    <row r="232" spans="1:25">
      <c r="A232" s="727"/>
      <c r="B232" s="727"/>
      <c r="C232" s="727"/>
      <c r="D232" s="729"/>
      <c r="E232" s="726"/>
      <c r="F232" s="727"/>
      <c r="G232" s="727"/>
      <c r="H232" s="727"/>
      <c r="I232" s="727"/>
      <c r="J232" s="727"/>
      <c r="K232" s="727"/>
      <c r="L232" s="727"/>
      <c r="M232" s="727"/>
      <c r="N232" s="727"/>
      <c r="O232" s="727"/>
      <c r="P232" s="727"/>
      <c r="Q232" s="727"/>
      <c r="R232" s="727"/>
      <c r="S232" s="727"/>
      <c r="T232" s="727"/>
      <c r="U232" s="727"/>
      <c r="V232" s="727"/>
      <c r="W232" s="727"/>
      <c r="X232" s="727"/>
      <c r="Y232" s="727"/>
    </row>
    <row r="233" spans="1:25">
      <c r="A233" s="727"/>
      <c r="B233" s="727"/>
      <c r="C233" s="727"/>
      <c r="D233" s="729"/>
      <c r="E233" s="726"/>
      <c r="F233" s="727"/>
      <c r="G233" s="727"/>
      <c r="H233" s="727"/>
      <c r="I233" s="727"/>
      <c r="J233" s="727"/>
      <c r="K233" s="727"/>
      <c r="L233" s="727"/>
      <c r="M233" s="727"/>
      <c r="N233" s="727"/>
      <c r="O233" s="727"/>
      <c r="P233" s="727"/>
      <c r="Q233" s="727"/>
      <c r="R233" s="727"/>
      <c r="S233" s="727"/>
      <c r="T233" s="727"/>
      <c r="U233" s="727"/>
      <c r="V233" s="727"/>
      <c r="W233" s="727"/>
      <c r="X233" s="727"/>
      <c r="Y233" s="727"/>
    </row>
    <row r="234" spans="1:25">
      <c r="A234" s="727"/>
      <c r="B234" s="727"/>
      <c r="C234" s="727"/>
      <c r="D234" s="729"/>
      <c r="E234" s="726"/>
      <c r="F234" s="727"/>
      <c r="G234" s="727"/>
      <c r="H234" s="727"/>
      <c r="I234" s="727"/>
      <c r="J234" s="727"/>
      <c r="K234" s="727"/>
      <c r="L234" s="727"/>
      <c r="M234" s="727"/>
      <c r="N234" s="727"/>
      <c r="O234" s="727"/>
      <c r="P234" s="727"/>
      <c r="Q234" s="727"/>
      <c r="R234" s="727"/>
      <c r="S234" s="727"/>
      <c r="T234" s="727"/>
      <c r="U234" s="727"/>
      <c r="V234" s="727"/>
      <c r="W234" s="727"/>
      <c r="X234" s="727"/>
      <c r="Y234" s="727"/>
    </row>
    <row r="235" spans="1:25">
      <c r="A235" s="727"/>
      <c r="B235" s="727"/>
      <c r="C235" s="727"/>
      <c r="D235" s="729"/>
      <c r="E235" s="726"/>
      <c r="F235" s="727"/>
      <c r="G235" s="727"/>
      <c r="H235" s="727"/>
      <c r="I235" s="727"/>
      <c r="J235" s="727"/>
      <c r="K235" s="727"/>
      <c r="L235" s="727"/>
      <c r="M235" s="727"/>
      <c r="N235" s="727"/>
      <c r="O235" s="727"/>
      <c r="P235" s="727"/>
      <c r="Q235" s="727"/>
      <c r="R235" s="727"/>
      <c r="S235" s="727"/>
      <c r="T235" s="727"/>
      <c r="U235" s="727"/>
      <c r="V235" s="727"/>
      <c r="W235" s="727"/>
      <c r="X235" s="727"/>
      <c r="Y235" s="727"/>
    </row>
    <row r="236" spans="1:25">
      <c r="A236" s="727"/>
      <c r="B236" s="727"/>
      <c r="C236" s="727"/>
      <c r="D236" s="729"/>
      <c r="E236" s="726"/>
      <c r="F236" s="727"/>
      <c r="G236" s="727"/>
      <c r="H236" s="727"/>
      <c r="I236" s="727"/>
      <c r="J236" s="727"/>
      <c r="K236" s="727"/>
      <c r="L236" s="727"/>
      <c r="M236" s="727"/>
      <c r="N236" s="727"/>
      <c r="O236" s="727"/>
      <c r="P236" s="727"/>
      <c r="Q236" s="727"/>
      <c r="R236" s="727"/>
      <c r="S236" s="727"/>
      <c r="T236" s="727"/>
      <c r="U236" s="727"/>
      <c r="V236" s="727"/>
      <c r="W236" s="727"/>
      <c r="X236" s="727"/>
      <c r="Y236" s="727"/>
    </row>
    <row r="237" spans="1:25">
      <c r="A237" s="727"/>
      <c r="B237" s="727"/>
      <c r="C237" s="727"/>
      <c r="D237" s="729"/>
      <c r="E237" s="726"/>
      <c r="F237" s="727"/>
      <c r="G237" s="727"/>
      <c r="H237" s="727"/>
      <c r="I237" s="727"/>
      <c r="J237" s="727"/>
      <c r="K237" s="727"/>
      <c r="L237" s="727"/>
      <c r="M237" s="727"/>
      <c r="N237" s="727"/>
      <c r="O237" s="727"/>
      <c r="P237" s="727"/>
      <c r="Q237" s="727"/>
      <c r="R237" s="727"/>
      <c r="S237" s="727"/>
      <c r="T237" s="727"/>
      <c r="U237" s="727"/>
      <c r="V237" s="727"/>
      <c r="W237" s="727"/>
      <c r="X237" s="727"/>
      <c r="Y237" s="727"/>
    </row>
    <row r="238" spans="1:25">
      <c r="A238" s="727"/>
      <c r="B238" s="727"/>
      <c r="C238" s="727"/>
      <c r="D238" s="729"/>
      <c r="E238" s="726"/>
      <c r="F238" s="727"/>
      <c r="G238" s="727"/>
      <c r="H238" s="727"/>
      <c r="I238" s="727"/>
      <c r="J238" s="727"/>
      <c r="K238" s="727"/>
      <c r="L238" s="727"/>
      <c r="M238" s="727"/>
      <c r="N238" s="727"/>
      <c r="O238" s="727"/>
      <c r="P238" s="727"/>
      <c r="Q238" s="727"/>
      <c r="R238" s="727"/>
      <c r="S238" s="727"/>
      <c r="T238" s="727"/>
      <c r="U238" s="727"/>
      <c r="V238" s="727"/>
      <c r="W238" s="727"/>
      <c r="X238" s="727"/>
      <c r="Y238" s="727"/>
    </row>
    <row r="239" spans="1:25">
      <c r="A239" s="727"/>
      <c r="B239" s="727"/>
      <c r="C239" s="727"/>
      <c r="D239" s="729"/>
      <c r="E239" s="726"/>
      <c r="F239" s="727"/>
      <c r="G239" s="727"/>
      <c r="H239" s="727"/>
      <c r="I239" s="727"/>
      <c r="J239" s="727"/>
      <c r="K239" s="727"/>
      <c r="L239" s="727"/>
      <c r="M239" s="727"/>
      <c r="N239" s="727"/>
      <c r="O239" s="727"/>
      <c r="P239" s="727"/>
      <c r="Q239" s="727"/>
      <c r="R239" s="727"/>
      <c r="S239" s="727"/>
      <c r="T239" s="727"/>
      <c r="U239" s="727"/>
      <c r="V239" s="727"/>
      <c r="W239" s="727"/>
      <c r="X239" s="727"/>
      <c r="Y239" s="727"/>
    </row>
    <row r="240" spans="1:25">
      <c r="A240" s="727"/>
      <c r="B240" s="727"/>
      <c r="C240" s="727"/>
      <c r="D240" s="729"/>
      <c r="E240" s="726"/>
      <c r="F240" s="727"/>
      <c r="G240" s="727"/>
      <c r="H240" s="727"/>
      <c r="I240" s="727"/>
      <c r="J240" s="727"/>
      <c r="K240" s="727"/>
      <c r="L240" s="727"/>
      <c r="M240" s="727"/>
      <c r="N240" s="727"/>
      <c r="O240" s="727"/>
      <c r="P240" s="727"/>
      <c r="Q240" s="727"/>
      <c r="R240" s="727"/>
      <c r="S240" s="727"/>
      <c r="T240" s="727"/>
      <c r="U240" s="727"/>
      <c r="V240" s="727"/>
      <c r="W240" s="727"/>
      <c r="X240" s="727"/>
      <c r="Y240" s="727"/>
    </row>
    <row r="241" spans="1:25">
      <c r="A241" s="727"/>
      <c r="B241" s="727"/>
      <c r="C241" s="727"/>
      <c r="D241" s="729"/>
      <c r="E241" s="726"/>
      <c r="F241" s="727"/>
      <c r="G241" s="727"/>
      <c r="H241" s="727"/>
      <c r="I241" s="727"/>
      <c r="J241" s="727"/>
      <c r="K241" s="727"/>
      <c r="L241" s="727"/>
      <c r="M241" s="727"/>
      <c r="N241" s="727"/>
      <c r="O241" s="727"/>
      <c r="P241" s="727"/>
      <c r="Q241" s="727"/>
      <c r="R241" s="727"/>
      <c r="S241" s="727"/>
      <c r="T241" s="727"/>
      <c r="U241" s="727"/>
      <c r="V241" s="727"/>
      <c r="W241" s="727"/>
      <c r="X241" s="727"/>
      <c r="Y241" s="727"/>
    </row>
    <row r="242" spans="1:25">
      <c r="A242" s="727"/>
      <c r="B242" s="727"/>
      <c r="C242" s="727"/>
      <c r="D242" s="729"/>
      <c r="E242" s="726"/>
      <c r="F242" s="727"/>
      <c r="G242" s="727"/>
      <c r="H242" s="727"/>
      <c r="I242" s="727"/>
      <c r="J242" s="727"/>
      <c r="K242" s="727"/>
      <c r="L242" s="727"/>
      <c r="M242" s="727"/>
      <c r="N242" s="727"/>
      <c r="O242" s="727"/>
      <c r="P242" s="727"/>
      <c r="Q242" s="727"/>
      <c r="R242" s="727"/>
      <c r="S242" s="727"/>
      <c r="T242" s="727"/>
      <c r="U242" s="727"/>
      <c r="V242" s="727"/>
      <c r="W242" s="727"/>
      <c r="X242" s="727"/>
      <c r="Y242" s="727"/>
    </row>
    <row r="243" spans="1:25">
      <c r="A243" s="727"/>
      <c r="B243" s="727"/>
      <c r="C243" s="727"/>
      <c r="D243" s="729"/>
      <c r="E243" s="726"/>
      <c r="F243" s="727"/>
      <c r="G243" s="727"/>
      <c r="H243" s="727"/>
      <c r="I243" s="727"/>
      <c r="J243" s="727"/>
      <c r="K243" s="727"/>
      <c r="L243" s="727"/>
      <c r="M243" s="727"/>
      <c r="N243" s="727"/>
      <c r="O243" s="727"/>
      <c r="P243" s="727"/>
      <c r="Q243" s="727"/>
      <c r="R243" s="727"/>
      <c r="S243" s="727"/>
      <c r="T243" s="727"/>
      <c r="U243" s="727"/>
      <c r="V243" s="727"/>
      <c r="W243" s="727"/>
      <c r="X243" s="727"/>
      <c r="Y243" s="727"/>
    </row>
    <row r="244" spans="1:25">
      <c r="A244" s="727"/>
      <c r="B244" s="727"/>
      <c r="C244" s="727"/>
      <c r="D244" s="729"/>
      <c r="E244" s="726"/>
      <c r="F244" s="727"/>
      <c r="G244" s="727"/>
      <c r="H244" s="727"/>
      <c r="I244" s="727"/>
      <c r="J244" s="727"/>
      <c r="K244" s="727"/>
      <c r="L244" s="727"/>
      <c r="M244" s="727"/>
      <c r="N244" s="727"/>
      <c r="O244" s="727"/>
      <c r="P244" s="727"/>
      <c r="Q244" s="727"/>
      <c r="R244" s="727"/>
      <c r="S244" s="727"/>
      <c r="T244" s="727"/>
      <c r="U244" s="727"/>
      <c r="V244" s="727"/>
      <c r="W244" s="727"/>
      <c r="X244" s="727"/>
      <c r="Y244" s="727"/>
    </row>
    <row r="245" spans="1:25">
      <c r="A245" s="727"/>
      <c r="B245" s="727"/>
      <c r="C245" s="727"/>
      <c r="D245" s="729"/>
      <c r="E245" s="726"/>
      <c r="F245" s="727"/>
      <c r="G245" s="727"/>
      <c r="H245" s="727"/>
      <c r="I245" s="727"/>
      <c r="J245" s="727"/>
      <c r="K245" s="727"/>
      <c r="L245" s="727"/>
      <c r="M245" s="727"/>
      <c r="N245" s="727"/>
      <c r="O245" s="727"/>
      <c r="P245" s="727"/>
      <c r="Q245" s="727"/>
      <c r="R245" s="727"/>
      <c r="S245" s="727"/>
      <c r="T245" s="727"/>
      <c r="U245" s="727"/>
      <c r="V245" s="727"/>
      <c r="W245" s="727"/>
      <c r="X245" s="727"/>
      <c r="Y245" s="727"/>
    </row>
    <row r="246" spans="1:25">
      <c r="A246" s="727"/>
      <c r="B246" s="727"/>
      <c r="C246" s="727"/>
      <c r="D246" s="729"/>
      <c r="E246" s="726"/>
      <c r="F246" s="727"/>
      <c r="G246" s="727"/>
      <c r="H246" s="727"/>
      <c r="I246" s="727"/>
      <c r="J246" s="727"/>
      <c r="K246" s="727"/>
      <c r="L246" s="727"/>
      <c r="M246" s="727"/>
      <c r="N246" s="727"/>
      <c r="O246" s="727"/>
      <c r="P246" s="727"/>
      <c r="Q246" s="727"/>
      <c r="R246" s="727"/>
      <c r="S246" s="727"/>
      <c r="T246" s="727"/>
      <c r="U246" s="727"/>
      <c r="V246" s="727"/>
      <c r="W246" s="727"/>
      <c r="X246" s="727"/>
      <c r="Y246" s="727"/>
    </row>
    <row r="247" spans="1:25">
      <c r="A247" s="727"/>
      <c r="B247" s="727"/>
      <c r="C247" s="727"/>
      <c r="D247" s="729"/>
      <c r="E247" s="726"/>
      <c r="F247" s="727"/>
      <c r="G247" s="727"/>
      <c r="H247" s="727"/>
      <c r="I247" s="727"/>
      <c r="J247" s="727"/>
      <c r="K247" s="727"/>
      <c r="L247" s="727"/>
      <c r="M247" s="727"/>
      <c r="N247" s="727"/>
      <c r="O247" s="727"/>
      <c r="P247" s="727"/>
      <c r="Q247" s="727"/>
      <c r="R247" s="727"/>
      <c r="S247" s="727"/>
      <c r="T247" s="727"/>
      <c r="U247" s="727"/>
      <c r="V247" s="727"/>
      <c r="W247" s="727"/>
      <c r="X247" s="727"/>
      <c r="Y247" s="727"/>
    </row>
    <row r="248" spans="1:25">
      <c r="A248" s="727"/>
      <c r="B248" s="727"/>
      <c r="C248" s="727"/>
      <c r="D248" s="729"/>
      <c r="E248" s="726"/>
      <c r="F248" s="727"/>
      <c r="G248" s="727"/>
      <c r="H248" s="727"/>
      <c r="I248" s="727"/>
      <c r="J248" s="727"/>
      <c r="K248" s="727"/>
      <c r="L248" s="727"/>
      <c r="M248" s="727"/>
      <c r="N248" s="727"/>
      <c r="O248" s="727"/>
      <c r="P248" s="727"/>
      <c r="Q248" s="727"/>
      <c r="R248" s="727"/>
      <c r="S248" s="727"/>
      <c r="T248" s="727"/>
      <c r="U248" s="727"/>
      <c r="V248" s="727"/>
      <c r="W248" s="727"/>
      <c r="X248" s="727"/>
      <c r="Y248" s="727"/>
    </row>
    <row r="249" spans="1:25">
      <c r="A249" s="727"/>
      <c r="B249" s="727"/>
      <c r="C249" s="727"/>
      <c r="D249" s="729"/>
      <c r="E249" s="726"/>
      <c r="F249" s="727"/>
      <c r="G249" s="727"/>
      <c r="H249" s="727"/>
      <c r="I249" s="727"/>
      <c r="J249" s="727"/>
      <c r="K249" s="727"/>
      <c r="L249" s="727"/>
      <c r="M249" s="727"/>
      <c r="N249" s="727"/>
      <c r="O249" s="727"/>
      <c r="P249" s="727"/>
      <c r="Q249" s="727"/>
      <c r="R249" s="727"/>
      <c r="S249" s="727"/>
      <c r="T249" s="727"/>
      <c r="U249" s="727"/>
      <c r="V249" s="727"/>
      <c r="W249" s="727"/>
      <c r="X249" s="727"/>
      <c r="Y249" s="727"/>
    </row>
    <row r="250" spans="1:25">
      <c r="A250" s="727"/>
      <c r="B250" s="727"/>
      <c r="C250" s="727"/>
      <c r="D250" s="729"/>
      <c r="E250" s="726"/>
      <c r="F250" s="727"/>
      <c r="G250" s="727"/>
      <c r="H250" s="727"/>
      <c r="I250" s="727"/>
      <c r="J250" s="727"/>
      <c r="K250" s="727"/>
      <c r="L250" s="727"/>
      <c r="M250" s="727"/>
      <c r="N250" s="727"/>
      <c r="O250" s="727"/>
      <c r="P250" s="727"/>
      <c r="Q250" s="727"/>
      <c r="R250" s="727"/>
      <c r="S250" s="727"/>
      <c r="T250" s="727"/>
      <c r="U250" s="727"/>
      <c r="V250" s="727"/>
      <c r="W250" s="727"/>
      <c r="X250" s="727"/>
      <c r="Y250" s="727"/>
    </row>
    <row r="251" spans="1:25">
      <c r="A251" s="727"/>
      <c r="B251" s="727"/>
      <c r="C251" s="727"/>
      <c r="D251" s="729"/>
      <c r="E251" s="726"/>
      <c r="F251" s="727"/>
      <c r="G251" s="727"/>
      <c r="H251" s="727"/>
      <c r="I251" s="727"/>
      <c r="J251" s="727"/>
      <c r="K251" s="727"/>
      <c r="L251" s="727"/>
      <c r="M251" s="727"/>
      <c r="N251" s="727"/>
      <c r="O251" s="727"/>
      <c r="P251" s="727"/>
      <c r="Q251" s="727"/>
      <c r="R251" s="727"/>
      <c r="S251" s="727"/>
      <c r="T251" s="727"/>
      <c r="U251" s="727"/>
      <c r="V251" s="727"/>
      <c r="W251" s="727"/>
      <c r="X251" s="727"/>
      <c r="Y251" s="727"/>
    </row>
    <row r="252" spans="1:25">
      <c r="A252" s="727"/>
      <c r="B252" s="727"/>
      <c r="C252" s="727"/>
      <c r="D252" s="729"/>
      <c r="E252" s="726"/>
      <c r="F252" s="727"/>
      <c r="G252" s="727"/>
      <c r="H252" s="727"/>
      <c r="I252" s="727"/>
      <c r="J252" s="727"/>
      <c r="K252" s="727"/>
      <c r="L252" s="727"/>
      <c r="M252" s="727"/>
      <c r="N252" s="727"/>
      <c r="O252" s="727"/>
      <c r="P252" s="727"/>
      <c r="Q252" s="727"/>
      <c r="R252" s="727"/>
      <c r="S252" s="727"/>
      <c r="T252" s="727"/>
      <c r="U252" s="727"/>
      <c r="V252" s="727"/>
      <c r="W252" s="727"/>
      <c r="X252" s="727"/>
      <c r="Y252" s="727"/>
    </row>
    <row r="253" spans="1:25">
      <c r="A253" s="727"/>
      <c r="B253" s="727"/>
      <c r="C253" s="727"/>
      <c r="D253" s="729"/>
      <c r="E253" s="726"/>
      <c r="F253" s="727"/>
      <c r="G253" s="727"/>
      <c r="H253" s="727"/>
      <c r="I253" s="727"/>
      <c r="J253" s="727"/>
      <c r="K253" s="727"/>
      <c r="L253" s="727"/>
      <c r="M253" s="727"/>
      <c r="N253" s="727"/>
      <c r="O253" s="727"/>
      <c r="P253" s="727"/>
      <c r="Q253" s="727"/>
      <c r="R253" s="727"/>
      <c r="S253" s="727"/>
      <c r="T253" s="727"/>
      <c r="U253" s="727"/>
      <c r="V253" s="727"/>
      <c r="W253" s="727"/>
      <c r="X253" s="727"/>
      <c r="Y253" s="727"/>
    </row>
    <row r="254" spans="1:25">
      <c r="A254" s="727"/>
      <c r="B254" s="727"/>
      <c r="C254" s="727"/>
      <c r="D254" s="729"/>
      <c r="E254" s="726"/>
      <c r="F254" s="727"/>
      <c r="G254" s="727"/>
      <c r="H254" s="727"/>
      <c r="I254" s="727"/>
      <c r="J254" s="727"/>
      <c r="K254" s="727"/>
      <c r="L254" s="727"/>
      <c r="M254" s="727"/>
      <c r="N254" s="727"/>
      <c r="O254" s="727"/>
      <c r="P254" s="727"/>
      <c r="Q254" s="727"/>
      <c r="R254" s="727"/>
      <c r="S254" s="727"/>
      <c r="T254" s="727"/>
      <c r="U254" s="727"/>
      <c r="V254" s="727"/>
      <c r="W254" s="727"/>
      <c r="X254" s="727"/>
      <c r="Y254" s="727"/>
    </row>
    <row r="255" spans="1:25">
      <c r="A255" s="727"/>
      <c r="B255" s="727"/>
      <c r="C255" s="727"/>
      <c r="D255" s="729"/>
      <c r="E255" s="726"/>
      <c r="F255" s="727"/>
      <c r="G255" s="727"/>
      <c r="H255" s="727"/>
      <c r="I255" s="727"/>
      <c r="J255" s="727"/>
      <c r="K255" s="727"/>
      <c r="L255" s="727"/>
      <c r="M255" s="727"/>
      <c r="N255" s="727"/>
      <c r="O255" s="727"/>
      <c r="P255" s="727"/>
      <c r="Q255" s="727"/>
      <c r="R255" s="727"/>
      <c r="S255" s="727"/>
      <c r="T255" s="727"/>
      <c r="U255" s="727"/>
      <c r="V255" s="727"/>
      <c r="W255" s="727"/>
      <c r="X255" s="727"/>
      <c r="Y255" s="727"/>
    </row>
    <row r="256" spans="1:25">
      <c r="A256" s="727"/>
      <c r="B256" s="727"/>
      <c r="C256" s="727"/>
      <c r="D256" s="729"/>
      <c r="E256" s="726"/>
      <c r="F256" s="727"/>
      <c r="G256" s="727"/>
      <c r="H256" s="727"/>
      <c r="I256" s="727"/>
      <c r="J256" s="727"/>
      <c r="K256" s="727"/>
      <c r="L256" s="727"/>
      <c r="M256" s="727"/>
      <c r="N256" s="727"/>
      <c r="O256" s="727"/>
      <c r="P256" s="727"/>
      <c r="Q256" s="727"/>
      <c r="R256" s="727"/>
      <c r="S256" s="727"/>
      <c r="T256" s="727"/>
      <c r="U256" s="727"/>
      <c r="V256" s="727"/>
      <c r="W256" s="727"/>
      <c r="X256" s="727"/>
      <c r="Y256" s="727"/>
    </row>
    <row r="257" spans="1:25">
      <c r="A257" s="727"/>
      <c r="B257" s="727"/>
      <c r="C257" s="727"/>
      <c r="D257" s="729"/>
      <c r="E257" s="726"/>
      <c r="F257" s="727"/>
      <c r="G257" s="727"/>
      <c r="H257" s="727"/>
      <c r="I257" s="727"/>
      <c r="J257" s="727"/>
      <c r="K257" s="727"/>
      <c r="L257" s="727"/>
      <c r="M257" s="727"/>
      <c r="N257" s="727"/>
      <c r="O257" s="727"/>
      <c r="P257" s="727"/>
      <c r="Q257" s="727"/>
      <c r="R257" s="727"/>
      <c r="S257" s="727"/>
      <c r="T257" s="727"/>
      <c r="U257" s="727"/>
      <c r="V257" s="727"/>
      <c r="W257" s="727"/>
      <c r="X257" s="727"/>
      <c r="Y257" s="727"/>
    </row>
    <row r="258" spans="1:25">
      <c r="A258" s="727"/>
      <c r="B258" s="727"/>
      <c r="C258" s="727"/>
      <c r="D258" s="729"/>
      <c r="E258" s="726"/>
      <c r="F258" s="727"/>
      <c r="G258" s="727"/>
      <c r="H258" s="727"/>
      <c r="I258" s="727"/>
      <c r="J258" s="727"/>
      <c r="K258" s="727"/>
      <c r="L258" s="727"/>
      <c r="M258" s="727"/>
      <c r="N258" s="727"/>
      <c r="O258" s="727"/>
      <c r="P258" s="727"/>
      <c r="Q258" s="727"/>
      <c r="R258" s="727"/>
      <c r="S258" s="727"/>
      <c r="T258" s="727"/>
      <c r="U258" s="727"/>
      <c r="V258" s="727"/>
      <c r="W258" s="727"/>
      <c r="X258" s="727"/>
      <c r="Y258" s="727"/>
    </row>
    <row r="259" spans="1:25">
      <c r="A259" s="727"/>
      <c r="B259" s="727"/>
      <c r="C259" s="727"/>
      <c r="D259" s="729"/>
      <c r="E259" s="726"/>
      <c r="F259" s="727"/>
      <c r="G259" s="727"/>
      <c r="H259" s="727"/>
      <c r="I259" s="727"/>
      <c r="J259" s="727"/>
      <c r="K259" s="727"/>
      <c r="L259" s="727"/>
      <c r="M259" s="727"/>
      <c r="N259" s="727"/>
      <c r="O259" s="727"/>
      <c r="P259" s="727"/>
      <c r="Q259" s="727"/>
      <c r="R259" s="727"/>
      <c r="S259" s="727"/>
      <c r="T259" s="727"/>
      <c r="U259" s="727"/>
      <c r="V259" s="727"/>
      <c r="W259" s="727"/>
      <c r="X259" s="727"/>
      <c r="Y259" s="727"/>
    </row>
    <row r="260" spans="1:25">
      <c r="A260" s="727"/>
      <c r="B260" s="727"/>
      <c r="C260" s="727"/>
      <c r="D260" s="729"/>
      <c r="E260" s="726"/>
      <c r="F260" s="727"/>
      <c r="G260" s="727"/>
      <c r="H260" s="727"/>
      <c r="I260" s="727"/>
      <c r="J260" s="727"/>
      <c r="K260" s="727"/>
      <c r="L260" s="727"/>
      <c r="M260" s="727"/>
      <c r="N260" s="727"/>
      <c r="O260" s="727"/>
      <c r="P260" s="727"/>
      <c r="Q260" s="727"/>
      <c r="R260" s="727"/>
      <c r="S260" s="727"/>
      <c r="T260" s="727"/>
      <c r="U260" s="727"/>
      <c r="V260" s="727"/>
      <c r="W260" s="727"/>
      <c r="X260" s="727"/>
      <c r="Y260" s="727"/>
    </row>
    <row r="261" spans="1:25">
      <c r="A261" s="727"/>
      <c r="B261" s="727"/>
      <c r="C261" s="727"/>
      <c r="D261" s="729"/>
      <c r="E261" s="726"/>
      <c r="F261" s="727"/>
      <c r="G261" s="727"/>
      <c r="H261" s="727"/>
      <c r="I261" s="727"/>
      <c r="J261" s="727"/>
      <c r="K261" s="727"/>
      <c r="L261" s="727"/>
      <c r="M261" s="727"/>
      <c r="N261" s="727"/>
      <c r="O261" s="727"/>
      <c r="P261" s="727"/>
      <c r="Q261" s="727"/>
      <c r="R261" s="727"/>
      <c r="S261" s="727"/>
      <c r="T261" s="727"/>
      <c r="U261" s="727"/>
      <c r="V261" s="727"/>
      <c r="W261" s="727"/>
      <c r="X261" s="727"/>
      <c r="Y261" s="727"/>
    </row>
    <row r="262" spans="1:25">
      <c r="A262" s="727"/>
      <c r="B262" s="727"/>
      <c r="C262" s="727"/>
      <c r="D262" s="729"/>
      <c r="E262" s="726"/>
      <c r="F262" s="727"/>
      <c r="G262" s="727"/>
      <c r="H262" s="727"/>
      <c r="I262" s="727"/>
      <c r="J262" s="727"/>
      <c r="K262" s="727"/>
      <c r="L262" s="727"/>
      <c r="M262" s="727"/>
      <c r="N262" s="727"/>
      <c r="O262" s="727"/>
      <c r="P262" s="727"/>
      <c r="Q262" s="727"/>
      <c r="R262" s="727"/>
      <c r="S262" s="727"/>
      <c r="T262" s="727"/>
      <c r="U262" s="727"/>
      <c r="V262" s="727"/>
      <c r="W262" s="727"/>
      <c r="X262" s="727"/>
      <c r="Y262" s="727"/>
    </row>
    <row r="263" spans="1:25">
      <c r="A263" s="727"/>
      <c r="B263" s="727"/>
      <c r="C263" s="727"/>
      <c r="D263" s="729"/>
      <c r="E263" s="726"/>
      <c r="F263" s="727"/>
      <c r="G263" s="727"/>
      <c r="H263" s="727"/>
      <c r="I263" s="727"/>
      <c r="J263" s="727"/>
      <c r="K263" s="727"/>
      <c r="L263" s="727"/>
      <c r="M263" s="727"/>
      <c r="N263" s="727"/>
      <c r="O263" s="727"/>
      <c r="P263" s="727"/>
      <c r="Q263" s="727"/>
      <c r="R263" s="727"/>
      <c r="S263" s="727"/>
      <c r="T263" s="727"/>
      <c r="U263" s="727"/>
      <c r="V263" s="727"/>
      <c r="W263" s="727"/>
      <c r="X263" s="727"/>
      <c r="Y263" s="727"/>
    </row>
    <row r="264" spans="1:25">
      <c r="A264" s="727"/>
      <c r="B264" s="727"/>
      <c r="C264" s="727"/>
      <c r="D264" s="729"/>
      <c r="E264" s="726"/>
      <c r="F264" s="727"/>
      <c r="G264" s="727"/>
      <c r="H264" s="727"/>
      <c r="I264" s="727"/>
      <c r="J264" s="727"/>
      <c r="K264" s="727"/>
      <c r="L264" s="727"/>
      <c r="M264" s="727"/>
      <c r="N264" s="727"/>
      <c r="O264" s="727"/>
      <c r="P264" s="727"/>
      <c r="Q264" s="727"/>
      <c r="R264" s="727"/>
      <c r="S264" s="727"/>
      <c r="T264" s="727"/>
      <c r="U264" s="727"/>
      <c r="V264" s="727"/>
      <c r="W264" s="727"/>
      <c r="X264" s="727"/>
      <c r="Y264" s="727"/>
    </row>
    <row r="265" spans="1:25">
      <c r="A265" s="727"/>
      <c r="B265" s="727"/>
      <c r="C265" s="727"/>
      <c r="D265" s="729"/>
      <c r="E265" s="726"/>
      <c r="F265" s="727"/>
      <c r="G265" s="727"/>
      <c r="H265" s="727"/>
      <c r="I265" s="727"/>
      <c r="J265" s="727"/>
      <c r="K265" s="727"/>
      <c r="L265" s="727"/>
      <c r="M265" s="727"/>
      <c r="N265" s="727"/>
      <c r="O265" s="727"/>
      <c r="P265" s="727"/>
      <c r="Q265" s="727"/>
      <c r="R265" s="727"/>
      <c r="S265" s="727"/>
      <c r="T265" s="727"/>
      <c r="U265" s="727"/>
      <c r="V265" s="727"/>
      <c r="W265" s="727"/>
      <c r="X265" s="727"/>
      <c r="Y265" s="727"/>
    </row>
    <row r="266" spans="1:25">
      <c r="A266" s="727"/>
      <c r="B266" s="727"/>
      <c r="C266" s="727"/>
      <c r="D266" s="729"/>
      <c r="E266" s="726"/>
      <c r="F266" s="727"/>
      <c r="G266" s="727"/>
      <c r="H266" s="727"/>
      <c r="I266" s="727"/>
      <c r="J266" s="727"/>
      <c r="K266" s="727"/>
      <c r="L266" s="727"/>
      <c r="M266" s="727"/>
      <c r="N266" s="727"/>
      <c r="O266" s="727"/>
      <c r="P266" s="727"/>
      <c r="Q266" s="727"/>
      <c r="R266" s="727"/>
      <c r="S266" s="727"/>
      <c r="T266" s="727"/>
      <c r="U266" s="727"/>
      <c r="V266" s="727"/>
      <c r="W266" s="727"/>
      <c r="X266" s="727"/>
      <c r="Y266" s="727"/>
    </row>
    <row r="267" spans="1:25">
      <c r="A267" s="727"/>
      <c r="B267" s="727"/>
      <c r="C267" s="727"/>
      <c r="D267" s="729"/>
      <c r="E267" s="726"/>
      <c r="F267" s="727"/>
      <c r="G267" s="727"/>
      <c r="H267" s="727"/>
      <c r="I267" s="727"/>
      <c r="J267" s="727"/>
      <c r="K267" s="727"/>
      <c r="L267" s="727"/>
      <c r="M267" s="727"/>
      <c r="N267" s="727"/>
      <c r="O267" s="727"/>
      <c r="P267" s="727"/>
      <c r="Q267" s="727"/>
      <c r="R267" s="727"/>
      <c r="S267" s="727"/>
      <c r="T267" s="727"/>
      <c r="U267" s="727"/>
      <c r="V267" s="727"/>
      <c r="W267" s="727"/>
      <c r="X267" s="727"/>
      <c r="Y267" s="727"/>
    </row>
    <row r="268" spans="1:25">
      <c r="A268" s="727"/>
      <c r="B268" s="727"/>
      <c r="C268" s="727"/>
      <c r="D268" s="729"/>
      <c r="E268" s="726"/>
      <c r="F268" s="727"/>
      <c r="G268" s="727"/>
      <c r="H268" s="727"/>
      <c r="I268" s="727"/>
      <c r="J268" s="727"/>
      <c r="K268" s="727"/>
      <c r="L268" s="727"/>
      <c r="M268" s="727"/>
      <c r="N268" s="727"/>
      <c r="O268" s="727"/>
      <c r="P268" s="727"/>
      <c r="Q268" s="727"/>
      <c r="R268" s="727"/>
      <c r="S268" s="727"/>
      <c r="T268" s="727"/>
      <c r="U268" s="727"/>
      <c r="V268" s="727"/>
      <c r="W268" s="727"/>
      <c r="X268" s="727"/>
      <c r="Y268" s="727"/>
    </row>
    <row r="269" spans="1:25">
      <c r="A269" s="727"/>
      <c r="B269" s="727"/>
      <c r="C269" s="727"/>
      <c r="D269" s="729"/>
      <c r="E269" s="726"/>
      <c r="F269" s="727"/>
      <c r="G269" s="727"/>
      <c r="H269" s="727"/>
      <c r="I269" s="727"/>
      <c r="J269" s="727"/>
      <c r="K269" s="727"/>
      <c r="L269" s="727"/>
      <c r="M269" s="727"/>
      <c r="N269" s="727"/>
      <c r="O269" s="727"/>
      <c r="P269" s="727"/>
      <c r="Q269" s="727"/>
      <c r="R269" s="727"/>
      <c r="S269" s="727"/>
      <c r="T269" s="727"/>
      <c r="U269" s="727"/>
      <c r="V269" s="727"/>
      <c r="W269" s="727"/>
      <c r="X269" s="727"/>
      <c r="Y269" s="727"/>
    </row>
    <row r="270" spans="1:25">
      <c r="A270" s="727"/>
      <c r="B270" s="727"/>
      <c r="C270" s="727"/>
      <c r="D270" s="729"/>
      <c r="E270" s="726"/>
      <c r="F270" s="727"/>
      <c r="G270" s="727"/>
      <c r="H270" s="727"/>
      <c r="I270" s="727"/>
      <c r="J270" s="727"/>
      <c r="K270" s="727"/>
      <c r="L270" s="727"/>
      <c r="M270" s="727"/>
      <c r="N270" s="727"/>
      <c r="O270" s="727"/>
      <c r="P270" s="727"/>
      <c r="Q270" s="727"/>
      <c r="R270" s="727"/>
      <c r="S270" s="727"/>
      <c r="T270" s="727"/>
      <c r="U270" s="727"/>
      <c r="V270" s="727"/>
      <c r="W270" s="727"/>
      <c r="X270" s="727"/>
      <c r="Y270" s="727"/>
    </row>
    <row r="271" spans="1:25">
      <c r="A271" s="727"/>
      <c r="B271" s="727"/>
      <c r="C271" s="727"/>
      <c r="D271" s="729"/>
      <c r="E271" s="726"/>
      <c r="F271" s="727"/>
      <c r="G271" s="727"/>
      <c r="H271" s="727"/>
      <c r="I271" s="727"/>
      <c r="J271" s="727"/>
      <c r="K271" s="727"/>
      <c r="L271" s="727"/>
      <c r="M271" s="727"/>
      <c r="N271" s="727"/>
      <c r="O271" s="727"/>
      <c r="P271" s="727"/>
      <c r="Q271" s="727"/>
      <c r="R271" s="727"/>
      <c r="S271" s="727"/>
      <c r="T271" s="727"/>
      <c r="U271" s="727"/>
      <c r="V271" s="727"/>
      <c r="W271" s="727"/>
      <c r="X271" s="727"/>
      <c r="Y271" s="727"/>
    </row>
    <row r="272" spans="1:25">
      <c r="A272" s="727"/>
      <c r="B272" s="727"/>
      <c r="C272" s="727"/>
      <c r="D272" s="729"/>
      <c r="E272" s="726"/>
      <c r="F272" s="727"/>
      <c r="G272" s="727"/>
      <c r="H272" s="727"/>
      <c r="I272" s="727"/>
      <c r="J272" s="727"/>
      <c r="K272" s="727"/>
      <c r="L272" s="727"/>
      <c r="M272" s="727"/>
      <c r="N272" s="727"/>
      <c r="O272" s="727"/>
      <c r="P272" s="727"/>
      <c r="Q272" s="727"/>
      <c r="R272" s="727"/>
      <c r="S272" s="727"/>
      <c r="T272" s="727"/>
      <c r="U272" s="727"/>
      <c r="V272" s="727"/>
      <c r="W272" s="727"/>
      <c r="X272" s="727"/>
      <c r="Y272" s="727"/>
    </row>
    <row r="273" spans="1:25">
      <c r="A273" s="727"/>
      <c r="B273" s="727"/>
      <c r="C273" s="727"/>
      <c r="D273" s="729"/>
      <c r="E273" s="726"/>
      <c r="F273" s="727"/>
      <c r="G273" s="727"/>
      <c r="H273" s="727"/>
      <c r="I273" s="727"/>
      <c r="J273" s="727"/>
      <c r="K273" s="727"/>
      <c r="L273" s="727"/>
      <c r="M273" s="727"/>
      <c r="N273" s="727"/>
      <c r="O273" s="727"/>
      <c r="P273" s="727"/>
      <c r="Q273" s="727"/>
      <c r="R273" s="727"/>
      <c r="S273" s="727"/>
      <c r="T273" s="727"/>
      <c r="U273" s="727"/>
      <c r="V273" s="727"/>
      <c r="W273" s="727"/>
      <c r="X273" s="727"/>
      <c r="Y273" s="727"/>
    </row>
    <row r="274" spans="1:25">
      <c r="A274" s="727"/>
      <c r="B274" s="727"/>
      <c r="C274" s="727"/>
      <c r="D274" s="729"/>
      <c r="E274" s="726"/>
      <c r="F274" s="727"/>
      <c r="G274" s="727"/>
      <c r="H274" s="727"/>
      <c r="I274" s="727"/>
      <c r="J274" s="727"/>
      <c r="K274" s="727"/>
      <c r="L274" s="727"/>
      <c r="M274" s="727"/>
      <c r="N274" s="727"/>
      <c r="O274" s="727"/>
      <c r="P274" s="727"/>
      <c r="Q274" s="727"/>
      <c r="R274" s="727"/>
      <c r="S274" s="727"/>
      <c r="T274" s="727"/>
      <c r="U274" s="727"/>
      <c r="V274" s="727"/>
      <c r="W274" s="727"/>
      <c r="X274" s="727"/>
      <c r="Y274" s="727"/>
    </row>
    <row r="275" spans="1:25">
      <c r="A275" s="727"/>
      <c r="B275" s="727"/>
      <c r="C275" s="727"/>
      <c r="D275" s="729"/>
      <c r="E275" s="726"/>
      <c r="F275" s="727"/>
      <c r="G275" s="727"/>
      <c r="H275" s="727"/>
      <c r="I275" s="727"/>
      <c r="J275" s="727"/>
      <c r="K275" s="727"/>
      <c r="L275" s="727"/>
      <c r="M275" s="727"/>
      <c r="N275" s="727"/>
      <c r="O275" s="727"/>
      <c r="P275" s="727"/>
      <c r="Q275" s="727"/>
      <c r="R275" s="727"/>
      <c r="S275" s="727"/>
      <c r="T275" s="727"/>
      <c r="U275" s="727"/>
      <c r="V275" s="727"/>
      <c r="W275" s="727"/>
      <c r="X275" s="727"/>
      <c r="Y275" s="727"/>
    </row>
    <row r="276" spans="1:25">
      <c r="A276" s="727"/>
      <c r="B276" s="727"/>
      <c r="C276" s="727"/>
      <c r="D276" s="729"/>
      <c r="E276" s="726"/>
      <c r="F276" s="727"/>
      <c r="G276" s="727"/>
      <c r="H276" s="727"/>
      <c r="I276" s="727"/>
      <c r="J276" s="727"/>
      <c r="K276" s="727"/>
      <c r="L276" s="727"/>
      <c r="M276" s="727"/>
      <c r="N276" s="727"/>
      <c r="O276" s="727"/>
      <c r="P276" s="727"/>
      <c r="Q276" s="727"/>
      <c r="R276" s="727"/>
      <c r="S276" s="727"/>
      <c r="T276" s="727"/>
      <c r="U276" s="727"/>
      <c r="V276" s="727"/>
      <c r="W276" s="727"/>
      <c r="X276" s="727"/>
      <c r="Y276" s="727"/>
    </row>
    <row r="277" spans="1:25">
      <c r="A277" s="727"/>
      <c r="B277" s="727"/>
      <c r="C277" s="727"/>
      <c r="D277" s="729"/>
      <c r="E277" s="726"/>
      <c r="F277" s="727"/>
      <c r="G277" s="727"/>
      <c r="H277" s="727"/>
      <c r="I277" s="727"/>
      <c r="J277" s="727"/>
      <c r="K277" s="727"/>
      <c r="L277" s="727"/>
      <c r="M277" s="727"/>
      <c r="N277" s="727"/>
      <c r="O277" s="727"/>
      <c r="P277" s="727"/>
      <c r="Q277" s="727"/>
      <c r="R277" s="727"/>
      <c r="S277" s="727"/>
      <c r="T277" s="727"/>
      <c r="U277" s="727"/>
      <c r="V277" s="727"/>
      <c r="W277" s="727"/>
      <c r="X277" s="727"/>
      <c r="Y277" s="727"/>
    </row>
    <row r="278" spans="1:25">
      <c r="A278" s="727"/>
      <c r="B278" s="727"/>
      <c r="C278" s="727"/>
      <c r="D278" s="729"/>
      <c r="E278" s="726"/>
      <c r="F278" s="727"/>
      <c r="G278" s="727"/>
      <c r="H278" s="727"/>
      <c r="I278" s="727"/>
      <c r="J278" s="727"/>
      <c r="K278" s="727"/>
      <c r="L278" s="727"/>
      <c r="M278" s="727"/>
      <c r="N278" s="727"/>
      <c r="O278" s="727"/>
      <c r="P278" s="727"/>
      <c r="Q278" s="727"/>
      <c r="R278" s="727"/>
      <c r="S278" s="727"/>
      <c r="T278" s="727"/>
      <c r="U278" s="727"/>
      <c r="V278" s="727"/>
      <c r="W278" s="727"/>
      <c r="X278" s="727"/>
      <c r="Y278" s="727"/>
    </row>
    <row r="279" spans="1:25">
      <c r="A279" s="727"/>
      <c r="B279" s="727"/>
      <c r="C279" s="727"/>
      <c r="D279" s="729"/>
      <c r="E279" s="726"/>
      <c r="F279" s="727"/>
      <c r="G279" s="727"/>
      <c r="H279" s="727"/>
      <c r="I279" s="727"/>
      <c r="J279" s="727"/>
      <c r="K279" s="727"/>
      <c r="L279" s="727"/>
      <c r="M279" s="727"/>
      <c r="N279" s="727"/>
      <c r="O279" s="727"/>
      <c r="P279" s="727"/>
      <c r="Q279" s="727"/>
      <c r="R279" s="727"/>
      <c r="S279" s="727"/>
      <c r="T279" s="727"/>
      <c r="U279" s="727"/>
      <c r="V279" s="727"/>
      <c r="W279" s="727"/>
      <c r="X279" s="727"/>
      <c r="Y279" s="727"/>
    </row>
    <row r="280" spans="1:25">
      <c r="A280" s="727"/>
      <c r="B280" s="727"/>
      <c r="C280" s="727"/>
      <c r="D280" s="729"/>
      <c r="E280" s="726"/>
      <c r="F280" s="727"/>
      <c r="G280" s="727"/>
      <c r="H280" s="727"/>
      <c r="I280" s="727"/>
      <c r="J280" s="727"/>
      <c r="K280" s="727"/>
      <c r="L280" s="727"/>
      <c r="M280" s="727"/>
      <c r="N280" s="727"/>
      <c r="O280" s="727"/>
      <c r="P280" s="727"/>
      <c r="Q280" s="727"/>
      <c r="R280" s="727"/>
      <c r="S280" s="727"/>
      <c r="T280" s="727"/>
      <c r="U280" s="727"/>
      <c r="V280" s="727"/>
      <c r="W280" s="727"/>
      <c r="X280" s="727"/>
      <c r="Y280" s="727"/>
    </row>
    <row r="281" spans="1:25">
      <c r="A281" s="727"/>
      <c r="B281" s="727"/>
      <c r="C281" s="727"/>
      <c r="D281" s="729"/>
      <c r="E281" s="726"/>
      <c r="F281" s="727"/>
      <c r="G281" s="727"/>
      <c r="H281" s="727"/>
      <c r="I281" s="727"/>
      <c r="J281" s="727"/>
      <c r="K281" s="727"/>
      <c r="L281" s="727"/>
      <c r="M281" s="727"/>
      <c r="N281" s="727"/>
      <c r="O281" s="727"/>
      <c r="P281" s="727"/>
      <c r="Q281" s="727"/>
      <c r="R281" s="727"/>
      <c r="S281" s="727"/>
      <c r="T281" s="727"/>
      <c r="U281" s="727"/>
      <c r="V281" s="727"/>
      <c r="W281" s="727"/>
      <c r="X281" s="727"/>
      <c r="Y281" s="727"/>
    </row>
    <row r="282" spans="1:25">
      <c r="A282" s="727"/>
      <c r="B282" s="727"/>
      <c r="C282" s="727"/>
      <c r="D282" s="729"/>
      <c r="E282" s="726"/>
      <c r="F282" s="727"/>
      <c r="G282" s="727"/>
      <c r="H282" s="727"/>
      <c r="I282" s="727"/>
      <c r="J282" s="727"/>
      <c r="K282" s="727"/>
      <c r="L282" s="727"/>
      <c r="M282" s="727"/>
      <c r="N282" s="727"/>
      <c r="O282" s="727"/>
      <c r="P282" s="727"/>
      <c r="Q282" s="727"/>
      <c r="R282" s="727"/>
      <c r="S282" s="727"/>
      <c r="T282" s="727"/>
      <c r="U282" s="727"/>
      <c r="V282" s="727"/>
      <c r="W282" s="727"/>
      <c r="X282" s="727"/>
      <c r="Y282" s="727"/>
    </row>
    <row r="283" spans="1:25">
      <c r="A283" s="727"/>
      <c r="B283" s="727"/>
      <c r="C283" s="727"/>
      <c r="D283" s="729"/>
      <c r="E283" s="726"/>
      <c r="F283" s="727"/>
      <c r="G283" s="727"/>
      <c r="H283" s="727"/>
      <c r="I283" s="727"/>
      <c r="J283" s="727"/>
      <c r="K283" s="727"/>
      <c r="L283" s="727"/>
      <c r="M283" s="727"/>
      <c r="N283" s="727"/>
      <c r="O283" s="727"/>
      <c r="P283" s="727"/>
      <c r="Q283" s="727"/>
      <c r="R283" s="727"/>
      <c r="S283" s="727"/>
      <c r="T283" s="727"/>
      <c r="U283" s="727"/>
      <c r="V283" s="727"/>
      <c r="W283" s="727"/>
      <c r="X283" s="727"/>
      <c r="Y283" s="727"/>
    </row>
    <row r="284" spans="1:25">
      <c r="A284" s="727"/>
      <c r="B284" s="727"/>
      <c r="C284" s="727"/>
      <c r="D284" s="729"/>
      <c r="E284" s="726"/>
      <c r="F284" s="727"/>
      <c r="G284" s="727"/>
      <c r="H284" s="727"/>
      <c r="I284" s="727"/>
      <c r="J284" s="727"/>
      <c r="K284" s="727"/>
      <c r="L284" s="727"/>
      <c r="M284" s="727"/>
      <c r="N284" s="727"/>
      <c r="O284" s="727"/>
      <c r="P284" s="727"/>
      <c r="Q284" s="727"/>
      <c r="R284" s="727"/>
      <c r="S284" s="727"/>
      <c r="T284" s="727"/>
      <c r="U284" s="727"/>
      <c r="V284" s="727"/>
      <c r="W284" s="727"/>
      <c r="X284" s="727"/>
      <c r="Y284" s="727"/>
    </row>
    <row r="285" spans="1:25">
      <c r="A285" s="727"/>
      <c r="B285" s="727"/>
      <c r="C285" s="727"/>
      <c r="D285" s="729"/>
      <c r="E285" s="726"/>
      <c r="F285" s="727"/>
      <c r="G285" s="727"/>
      <c r="H285" s="727"/>
      <c r="I285" s="727"/>
      <c r="J285" s="727"/>
      <c r="K285" s="727"/>
      <c r="L285" s="727"/>
      <c r="M285" s="727"/>
      <c r="N285" s="727"/>
      <c r="O285" s="727"/>
      <c r="P285" s="727"/>
      <c r="Q285" s="727"/>
      <c r="R285" s="727"/>
      <c r="S285" s="727"/>
      <c r="T285" s="727"/>
      <c r="U285" s="727"/>
      <c r="V285" s="727"/>
      <c r="W285" s="727"/>
      <c r="X285" s="727"/>
      <c r="Y285" s="727"/>
    </row>
    <row r="286" spans="1:25">
      <c r="A286" s="727"/>
      <c r="B286" s="727"/>
      <c r="C286" s="727"/>
      <c r="D286" s="729"/>
      <c r="E286" s="726"/>
      <c r="F286" s="727"/>
      <c r="G286" s="727"/>
      <c r="H286" s="727"/>
      <c r="I286" s="727"/>
      <c r="J286" s="727"/>
      <c r="K286" s="727"/>
      <c r="L286" s="727"/>
      <c r="M286" s="727"/>
      <c r="N286" s="727"/>
      <c r="O286" s="727"/>
      <c r="P286" s="727"/>
      <c r="Q286" s="727"/>
      <c r="R286" s="727"/>
      <c r="S286" s="727"/>
      <c r="T286" s="727"/>
      <c r="U286" s="727"/>
      <c r="V286" s="727"/>
      <c r="W286" s="727"/>
      <c r="X286" s="727"/>
      <c r="Y286" s="727"/>
    </row>
    <row r="287" spans="1:25">
      <c r="A287" s="727"/>
      <c r="B287" s="727"/>
      <c r="C287" s="727"/>
      <c r="D287" s="729"/>
      <c r="E287" s="726"/>
      <c r="F287" s="727"/>
      <c r="G287" s="727"/>
      <c r="H287" s="727"/>
      <c r="I287" s="727"/>
      <c r="J287" s="727"/>
      <c r="K287" s="727"/>
      <c r="L287" s="727"/>
      <c r="M287" s="727"/>
      <c r="N287" s="727"/>
      <c r="O287" s="727"/>
      <c r="P287" s="727"/>
      <c r="Q287" s="727"/>
      <c r="R287" s="727"/>
      <c r="S287" s="727"/>
      <c r="T287" s="727"/>
      <c r="U287" s="727"/>
      <c r="V287" s="727"/>
      <c r="W287" s="727"/>
      <c r="X287" s="727"/>
      <c r="Y287" s="727"/>
    </row>
    <row r="288" spans="1:25">
      <c r="A288" s="727"/>
      <c r="B288" s="727"/>
      <c r="C288" s="727"/>
      <c r="D288" s="729"/>
      <c r="E288" s="726"/>
      <c r="F288" s="727"/>
      <c r="G288" s="727"/>
      <c r="H288" s="727"/>
      <c r="I288" s="727"/>
      <c r="J288" s="727"/>
      <c r="K288" s="727"/>
      <c r="L288" s="727"/>
      <c r="M288" s="727"/>
      <c r="N288" s="727"/>
      <c r="O288" s="727"/>
      <c r="P288" s="727"/>
      <c r="Q288" s="727"/>
      <c r="R288" s="727"/>
      <c r="S288" s="727"/>
      <c r="T288" s="727"/>
      <c r="U288" s="727"/>
      <c r="V288" s="727"/>
      <c r="W288" s="727"/>
      <c r="X288" s="727"/>
      <c r="Y288" s="727"/>
    </row>
    <row r="289" spans="1:25">
      <c r="A289" s="727"/>
      <c r="B289" s="727"/>
      <c r="C289" s="727"/>
      <c r="D289" s="729"/>
      <c r="E289" s="726"/>
      <c r="F289" s="727"/>
      <c r="G289" s="727"/>
      <c r="H289" s="727"/>
      <c r="I289" s="727"/>
      <c r="J289" s="727"/>
      <c r="K289" s="727"/>
      <c r="L289" s="727"/>
      <c r="M289" s="727"/>
      <c r="N289" s="727"/>
      <c r="O289" s="727"/>
      <c r="P289" s="727"/>
      <c r="Q289" s="727"/>
      <c r="R289" s="727"/>
      <c r="S289" s="727"/>
      <c r="T289" s="727"/>
      <c r="U289" s="727"/>
      <c r="V289" s="727"/>
      <c r="W289" s="727"/>
      <c r="X289" s="727"/>
      <c r="Y289" s="727"/>
    </row>
    <row r="290" spans="1:25">
      <c r="A290" s="727"/>
      <c r="B290" s="727"/>
      <c r="C290" s="727"/>
      <c r="D290" s="729"/>
      <c r="E290" s="726"/>
      <c r="F290" s="727"/>
      <c r="G290" s="727"/>
      <c r="H290" s="727"/>
      <c r="I290" s="727"/>
      <c r="J290" s="727"/>
      <c r="K290" s="727"/>
      <c r="L290" s="727"/>
      <c r="M290" s="727"/>
      <c r="N290" s="727"/>
      <c r="O290" s="727"/>
      <c r="P290" s="727"/>
      <c r="Q290" s="727"/>
      <c r="R290" s="727"/>
      <c r="S290" s="727"/>
      <c r="T290" s="727"/>
      <c r="U290" s="727"/>
      <c r="V290" s="727"/>
      <c r="W290" s="727"/>
      <c r="X290" s="727"/>
      <c r="Y290" s="727"/>
    </row>
    <row r="291" spans="1:25">
      <c r="A291" s="727"/>
      <c r="B291" s="727"/>
      <c r="C291" s="727"/>
      <c r="D291" s="729"/>
      <c r="E291" s="726"/>
      <c r="F291" s="727"/>
      <c r="G291" s="727"/>
      <c r="H291" s="727"/>
      <c r="I291" s="727"/>
      <c r="J291" s="727"/>
      <c r="K291" s="727"/>
      <c r="L291" s="727"/>
      <c r="M291" s="727"/>
      <c r="N291" s="727"/>
      <c r="O291" s="727"/>
      <c r="P291" s="727"/>
      <c r="Q291" s="727"/>
      <c r="R291" s="727"/>
      <c r="S291" s="727"/>
      <c r="T291" s="727"/>
      <c r="U291" s="727"/>
      <c r="V291" s="727"/>
      <c r="W291" s="727"/>
      <c r="X291" s="727"/>
      <c r="Y291" s="727"/>
    </row>
    <row r="292" spans="1:25">
      <c r="A292" s="727"/>
      <c r="B292" s="727"/>
      <c r="C292" s="727"/>
      <c r="D292" s="729"/>
      <c r="E292" s="726"/>
      <c r="F292" s="727"/>
      <c r="G292" s="727"/>
      <c r="H292" s="727"/>
      <c r="I292" s="727"/>
      <c r="J292" s="727"/>
      <c r="K292" s="727"/>
      <c r="L292" s="727"/>
      <c r="M292" s="727"/>
      <c r="N292" s="727"/>
      <c r="O292" s="727"/>
      <c r="P292" s="727"/>
      <c r="Q292" s="727"/>
      <c r="R292" s="727"/>
      <c r="S292" s="727"/>
      <c r="T292" s="727"/>
      <c r="U292" s="727"/>
      <c r="V292" s="727"/>
      <c r="W292" s="727"/>
      <c r="X292" s="727"/>
      <c r="Y292" s="727"/>
    </row>
    <row r="293" spans="1:25">
      <c r="A293" s="727"/>
      <c r="B293" s="727"/>
      <c r="C293" s="727"/>
      <c r="D293" s="729"/>
      <c r="E293" s="726"/>
      <c r="F293" s="727"/>
      <c r="G293" s="727"/>
      <c r="H293" s="727"/>
      <c r="I293" s="727"/>
      <c r="J293" s="727"/>
      <c r="K293" s="727"/>
      <c r="L293" s="727"/>
      <c r="M293" s="727"/>
      <c r="N293" s="727"/>
      <c r="O293" s="727"/>
      <c r="P293" s="727"/>
      <c r="Q293" s="727"/>
      <c r="R293" s="727"/>
      <c r="S293" s="727"/>
      <c r="T293" s="727"/>
      <c r="U293" s="727"/>
      <c r="V293" s="727"/>
      <c r="W293" s="727"/>
      <c r="X293" s="727"/>
      <c r="Y293" s="727"/>
    </row>
    <row r="294" spans="1:25">
      <c r="A294" s="727"/>
      <c r="B294" s="727"/>
      <c r="C294" s="727"/>
      <c r="D294" s="729"/>
      <c r="E294" s="726"/>
      <c r="F294" s="727"/>
      <c r="G294" s="727"/>
      <c r="H294" s="727"/>
      <c r="I294" s="727"/>
      <c r="J294" s="727"/>
      <c r="K294" s="727"/>
      <c r="L294" s="727"/>
      <c r="M294" s="727"/>
      <c r="N294" s="727"/>
      <c r="O294" s="727"/>
      <c r="P294" s="727"/>
      <c r="Q294" s="727"/>
      <c r="R294" s="727"/>
      <c r="S294" s="727"/>
      <c r="T294" s="727"/>
      <c r="U294" s="727"/>
      <c r="V294" s="727"/>
      <c r="W294" s="727"/>
      <c r="X294" s="727"/>
      <c r="Y294" s="727"/>
    </row>
    <row r="295" spans="1:25">
      <c r="A295" s="727"/>
      <c r="B295" s="727"/>
      <c r="C295" s="727"/>
      <c r="D295" s="729"/>
      <c r="E295" s="726"/>
      <c r="F295" s="727"/>
      <c r="G295" s="727"/>
      <c r="H295" s="727"/>
      <c r="I295" s="727"/>
      <c r="J295" s="727"/>
      <c r="K295" s="727"/>
      <c r="L295" s="727"/>
      <c r="M295" s="727"/>
      <c r="N295" s="727"/>
      <c r="O295" s="727"/>
      <c r="P295" s="727"/>
      <c r="Q295" s="727"/>
      <c r="R295" s="727"/>
      <c r="S295" s="727"/>
      <c r="T295" s="727"/>
      <c r="U295" s="727"/>
      <c r="V295" s="727"/>
      <c r="W295" s="727"/>
      <c r="X295" s="727"/>
      <c r="Y295" s="727"/>
    </row>
    <row r="296" spans="1:25">
      <c r="A296" s="727"/>
      <c r="B296" s="727"/>
      <c r="C296" s="727"/>
      <c r="D296" s="729"/>
      <c r="E296" s="726"/>
      <c r="F296" s="727"/>
      <c r="G296" s="727"/>
      <c r="H296" s="727"/>
      <c r="I296" s="727"/>
      <c r="J296" s="727"/>
      <c r="K296" s="727"/>
      <c r="L296" s="727"/>
      <c r="M296" s="727"/>
      <c r="N296" s="727"/>
      <c r="O296" s="727"/>
      <c r="P296" s="727"/>
      <c r="Q296" s="727"/>
      <c r="R296" s="727"/>
      <c r="S296" s="727"/>
      <c r="T296" s="727"/>
      <c r="U296" s="727"/>
      <c r="V296" s="727"/>
      <c r="W296" s="727"/>
      <c r="X296" s="727"/>
      <c r="Y296" s="727"/>
    </row>
    <row r="297" spans="1:25">
      <c r="A297" s="727"/>
      <c r="B297" s="727"/>
      <c r="C297" s="727"/>
      <c r="D297" s="729"/>
      <c r="E297" s="726"/>
      <c r="F297" s="727"/>
      <c r="G297" s="727"/>
      <c r="H297" s="727"/>
      <c r="I297" s="727"/>
      <c r="J297" s="727"/>
      <c r="K297" s="727"/>
      <c r="L297" s="727"/>
      <c r="M297" s="727"/>
      <c r="N297" s="727"/>
      <c r="O297" s="727"/>
      <c r="P297" s="727"/>
      <c r="Q297" s="727"/>
      <c r="R297" s="727"/>
      <c r="S297" s="727"/>
      <c r="T297" s="727"/>
      <c r="U297" s="727"/>
      <c r="V297" s="727"/>
      <c r="W297" s="727"/>
      <c r="X297" s="727"/>
      <c r="Y297" s="727"/>
    </row>
    <row r="298" spans="1:25">
      <c r="A298" s="727"/>
      <c r="B298" s="727"/>
      <c r="C298" s="727"/>
      <c r="D298" s="729"/>
      <c r="E298" s="726"/>
      <c r="F298" s="727"/>
      <c r="G298" s="727"/>
      <c r="H298" s="727"/>
      <c r="I298" s="727"/>
      <c r="J298" s="727"/>
      <c r="K298" s="727"/>
      <c r="L298" s="727"/>
      <c r="M298" s="727"/>
      <c r="N298" s="727"/>
      <c r="O298" s="727"/>
      <c r="P298" s="727"/>
      <c r="Q298" s="727"/>
      <c r="R298" s="727"/>
      <c r="S298" s="727"/>
      <c r="T298" s="727"/>
      <c r="U298" s="727"/>
      <c r="V298" s="727"/>
      <c r="W298" s="727"/>
      <c r="X298" s="727"/>
      <c r="Y298" s="727"/>
    </row>
    <row r="299" spans="1:25">
      <c r="A299" s="727"/>
      <c r="B299" s="727"/>
      <c r="C299" s="727"/>
      <c r="D299" s="729"/>
      <c r="E299" s="726"/>
      <c r="F299" s="727"/>
      <c r="G299" s="727"/>
      <c r="H299" s="727"/>
      <c r="I299" s="727"/>
      <c r="J299" s="727"/>
      <c r="K299" s="727"/>
      <c r="L299" s="727"/>
      <c r="M299" s="727"/>
      <c r="N299" s="727"/>
      <c r="O299" s="727"/>
      <c r="P299" s="727"/>
      <c r="Q299" s="727"/>
      <c r="R299" s="727"/>
      <c r="S299" s="727"/>
      <c r="T299" s="727"/>
      <c r="U299" s="727"/>
      <c r="V299" s="727"/>
      <c r="W299" s="727"/>
      <c r="X299" s="727"/>
      <c r="Y299" s="727"/>
    </row>
    <row r="300" spans="1:25">
      <c r="A300" s="727"/>
      <c r="B300" s="727"/>
      <c r="C300" s="727"/>
      <c r="D300" s="729"/>
      <c r="E300" s="726"/>
      <c r="F300" s="727"/>
      <c r="G300" s="727"/>
      <c r="H300" s="727"/>
      <c r="I300" s="727"/>
      <c r="J300" s="727"/>
      <c r="K300" s="727"/>
      <c r="L300" s="727"/>
      <c r="M300" s="727"/>
      <c r="N300" s="727"/>
      <c r="O300" s="727"/>
      <c r="P300" s="727"/>
      <c r="Q300" s="727"/>
      <c r="R300" s="727"/>
      <c r="S300" s="727"/>
      <c r="T300" s="727"/>
      <c r="U300" s="727"/>
      <c r="V300" s="727"/>
      <c r="W300" s="727"/>
      <c r="X300" s="727"/>
      <c r="Y300" s="727"/>
    </row>
    <row r="301" spans="1:25">
      <c r="A301" s="727"/>
      <c r="B301" s="727"/>
      <c r="C301" s="727"/>
      <c r="D301" s="729"/>
      <c r="E301" s="726"/>
      <c r="F301" s="727"/>
      <c r="G301" s="727"/>
      <c r="H301" s="727"/>
      <c r="I301" s="727"/>
      <c r="J301" s="727"/>
      <c r="K301" s="727"/>
      <c r="L301" s="727"/>
      <c r="M301" s="727"/>
      <c r="N301" s="727"/>
      <c r="O301" s="727"/>
      <c r="P301" s="727"/>
      <c r="Q301" s="727"/>
      <c r="R301" s="727"/>
      <c r="S301" s="727"/>
      <c r="T301" s="727"/>
      <c r="U301" s="727"/>
      <c r="V301" s="727"/>
      <c r="W301" s="727"/>
      <c r="X301" s="727"/>
      <c r="Y301" s="727"/>
    </row>
    <row r="302" spans="1:25">
      <c r="A302" s="727"/>
      <c r="B302" s="727"/>
      <c r="C302" s="727"/>
      <c r="D302" s="729"/>
      <c r="E302" s="726"/>
      <c r="F302" s="727"/>
      <c r="G302" s="727"/>
      <c r="H302" s="727"/>
      <c r="I302" s="727"/>
      <c r="J302" s="727"/>
      <c r="K302" s="727"/>
      <c r="L302" s="727"/>
      <c r="M302" s="727"/>
      <c r="N302" s="727"/>
      <c r="O302" s="727"/>
      <c r="P302" s="727"/>
      <c r="Q302" s="727"/>
      <c r="R302" s="727"/>
      <c r="S302" s="727"/>
      <c r="T302" s="727"/>
      <c r="U302" s="727"/>
      <c r="V302" s="727"/>
      <c r="W302" s="727"/>
      <c r="X302" s="727"/>
      <c r="Y302" s="727"/>
    </row>
    <row r="303" spans="1:25">
      <c r="A303" s="727"/>
      <c r="B303" s="727"/>
      <c r="C303" s="727"/>
      <c r="D303" s="729"/>
      <c r="E303" s="726"/>
      <c r="F303" s="727"/>
      <c r="G303" s="727"/>
      <c r="H303" s="727"/>
      <c r="I303" s="727"/>
      <c r="J303" s="727"/>
      <c r="K303" s="727"/>
      <c r="L303" s="727"/>
      <c r="M303" s="727"/>
      <c r="N303" s="727"/>
      <c r="O303" s="727"/>
      <c r="P303" s="727"/>
      <c r="Q303" s="727"/>
      <c r="R303" s="727"/>
      <c r="S303" s="727"/>
      <c r="T303" s="727"/>
      <c r="U303" s="727"/>
      <c r="V303" s="727"/>
      <c r="W303" s="727"/>
      <c r="X303" s="727"/>
      <c r="Y303" s="727"/>
    </row>
    <row r="304" spans="1:25">
      <c r="A304" s="727"/>
      <c r="B304" s="727"/>
      <c r="C304" s="727"/>
      <c r="D304" s="729"/>
      <c r="E304" s="726"/>
      <c r="F304" s="727"/>
      <c r="G304" s="727"/>
      <c r="H304" s="727"/>
      <c r="I304" s="727"/>
      <c r="J304" s="727"/>
      <c r="K304" s="727"/>
      <c r="L304" s="727"/>
      <c r="M304" s="727"/>
      <c r="N304" s="727"/>
      <c r="O304" s="727"/>
      <c r="P304" s="727"/>
      <c r="Q304" s="727"/>
      <c r="R304" s="727"/>
      <c r="S304" s="727"/>
      <c r="T304" s="727"/>
      <c r="U304" s="727"/>
      <c r="V304" s="727"/>
      <c r="W304" s="727"/>
      <c r="X304" s="727"/>
      <c r="Y304" s="727"/>
    </row>
    <row r="305" spans="1:25">
      <c r="A305" s="727"/>
      <c r="B305" s="727"/>
      <c r="C305" s="727"/>
      <c r="D305" s="729"/>
      <c r="E305" s="726"/>
      <c r="F305" s="727"/>
      <c r="G305" s="727"/>
      <c r="H305" s="727"/>
      <c r="I305" s="727"/>
      <c r="J305" s="727"/>
      <c r="K305" s="727"/>
      <c r="L305" s="727"/>
      <c r="M305" s="727"/>
      <c r="N305" s="727"/>
      <c r="O305" s="727"/>
      <c r="P305" s="727"/>
      <c r="Q305" s="727"/>
      <c r="R305" s="727"/>
      <c r="S305" s="727"/>
      <c r="T305" s="727"/>
      <c r="U305" s="727"/>
      <c r="V305" s="727"/>
      <c r="W305" s="727"/>
      <c r="X305" s="727"/>
      <c r="Y305" s="727"/>
    </row>
    <row r="306" spans="1:25">
      <c r="A306" s="727"/>
      <c r="B306" s="727"/>
      <c r="C306" s="727"/>
      <c r="D306" s="729"/>
      <c r="E306" s="726"/>
      <c r="F306" s="727"/>
      <c r="G306" s="727"/>
      <c r="H306" s="727"/>
      <c r="I306" s="727"/>
      <c r="J306" s="727"/>
      <c r="K306" s="727"/>
      <c r="L306" s="727"/>
      <c r="M306" s="727"/>
      <c r="N306" s="727"/>
      <c r="O306" s="727"/>
      <c r="P306" s="727"/>
      <c r="Q306" s="727"/>
      <c r="R306" s="727"/>
      <c r="S306" s="727"/>
      <c r="T306" s="727"/>
      <c r="U306" s="727"/>
      <c r="V306" s="727"/>
      <c r="W306" s="727"/>
      <c r="X306" s="727"/>
      <c r="Y306" s="727"/>
    </row>
    <row r="307" spans="1:25">
      <c r="A307" s="727"/>
      <c r="B307" s="727"/>
      <c r="C307" s="727"/>
      <c r="D307" s="729"/>
      <c r="E307" s="726"/>
      <c r="F307" s="727"/>
      <c r="G307" s="727"/>
      <c r="H307" s="727"/>
      <c r="I307" s="727"/>
      <c r="J307" s="727"/>
      <c r="K307" s="727"/>
      <c r="L307" s="727"/>
      <c r="M307" s="727"/>
      <c r="N307" s="727"/>
      <c r="O307" s="727"/>
      <c r="P307" s="727"/>
      <c r="Q307" s="727"/>
      <c r="R307" s="727"/>
      <c r="S307" s="727"/>
      <c r="T307" s="727"/>
      <c r="U307" s="727"/>
      <c r="V307" s="727"/>
      <c r="W307" s="727"/>
      <c r="X307" s="727"/>
      <c r="Y307" s="727"/>
    </row>
    <row r="308" spans="1:25">
      <c r="A308" s="727"/>
      <c r="B308" s="727"/>
      <c r="C308" s="727"/>
      <c r="D308" s="729"/>
      <c r="E308" s="726"/>
      <c r="F308" s="727"/>
      <c r="G308" s="727"/>
      <c r="H308" s="727"/>
      <c r="I308" s="727"/>
      <c r="J308" s="727"/>
      <c r="K308" s="727"/>
      <c r="L308" s="727"/>
      <c r="M308" s="727"/>
      <c r="N308" s="727"/>
      <c r="O308" s="727"/>
      <c r="P308" s="727"/>
      <c r="Q308" s="727"/>
      <c r="R308" s="727"/>
      <c r="S308" s="727"/>
      <c r="T308" s="727"/>
      <c r="U308" s="727"/>
      <c r="V308" s="727"/>
      <c r="W308" s="727"/>
      <c r="X308" s="727"/>
      <c r="Y308" s="727"/>
    </row>
    <row r="309" spans="1:25">
      <c r="A309" s="727"/>
      <c r="B309" s="727"/>
      <c r="C309" s="727"/>
      <c r="D309" s="729"/>
      <c r="E309" s="726"/>
      <c r="F309" s="727"/>
      <c r="G309" s="727"/>
      <c r="H309" s="727"/>
      <c r="I309" s="727"/>
      <c r="J309" s="727"/>
      <c r="K309" s="727"/>
      <c r="L309" s="727"/>
      <c r="M309" s="727"/>
      <c r="N309" s="727"/>
      <c r="O309" s="727"/>
      <c r="P309" s="727"/>
      <c r="Q309" s="727"/>
      <c r="R309" s="727"/>
      <c r="S309" s="727"/>
      <c r="T309" s="727"/>
      <c r="U309" s="727"/>
      <c r="V309" s="727"/>
      <c r="W309" s="727"/>
      <c r="X309" s="727"/>
      <c r="Y309" s="727"/>
    </row>
    <row r="310" spans="1:25">
      <c r="A310" s="727"/>
      <c r="B310" s="727"/>
      <c r="C310" s="727"/>
      <c r="D310" s="729"/>
      <c r="E310" s="726"/>
      <c r="F310" s="727"/>
      <c r="G310" s="727"/>
      <c r="H310" s="727"/>
      <c r="I310" s="727"/>
      <c r="J310" s="727"/>
      <c r="K310" s="727"/>
      <c r="L310" s="727"/>
      <c r="M310" s="727"/>
      <c r="N310" s="727"/>
      <c r="O310" s="727"/>
      <c r="P310" s="727"/>
      <c r="Q310" s="727"/>
      <c r="R310" s="727"/>
      <c r="S310" s="727"/>
      <c r="T310" s="727"/>
      <c r="U310" s="727"/>
      <c r="V310" s="727"/>
      <c r="W310" s="727"/>
      <c r="X310" s="727"/>
      <c r="Y310" s="727"/>
    </row>
    <row r="311" spans="1:25">
      <c r="A311" s="727"/>
      <c r="B311" s="727"/>
      <c r="C311" s="727"/>
      <c r="D311" s="729"/>
      <c r="E311" s="726"/>
      <c r="F311" s="727"/>
      <c r="G311" s="727"/>
      <c r="H311" s="727"/>
      <c r="I311" s="727"/>
      <c r="J311" s="727"/>
      <c r="K311" s="727"/>
      <c r="L311" s="727"/>
      <c r="M311" s="727"/>
      <c r="N311" s="727"/>
      <c r="O311" s="727"/>
      <c r="P311" s="727"/>
      <c r="Q311" s="727"/>
      <c r="R311" s="727"/>
      <c r="S311" s="727"/>
      <c r="T311" s="727"/>
      <c r="U311" s="727"/>
      <c r="V311" s="727"/>
      <c r="W311" s="727"/>
      <c r="X311" s="727"/>
      <c r="Y311" s="727"/>
    </row>
    <row r="312" spans="1:25">
      <c r="A312" s="727"/>
      <c r="B312" s="727"/>
      <c r="C312" s="727"/>
      <c r="D312" s="729"/>
      <c r="E312" s="726"/>
      <c r="F312" s="727"/>
      <c r="G312" s="727"/>
      <c r="H312" s="727"/>
      <c r="I312" s="727"/>
      <c r="J312" s="727"/>
      <c r="K312" s="727"/>
      <c r="L312" s="727"/>
      <c r="M312" s="727"/>
      <c r="N312" s="727"/>
      <c r="O312" s="727"/>
      <c r="P312" s="727"/>
      <c r="Q312" s="727"/>
      <c r="R312" s="727"/>
      <c r="S312" s="727"/>
      <c r="T312" s="727"/>
      <c r="U312" s="727"/>
      <c r="V312" s="727"/>
      <c r="W312" s="727"/>
      <c r="X312" s="727"/>
      <c r="Y312" s="727"/>
    </row>
    <row r="313" spans="1:25">
      <c r="A313" s="727"/>
      <c r="B313" s="727"/>
      <c r="C313" s="727"/>
      <c r="D313" s="729"/>
      <c r="E313" s="726"/>
      <c r="F313" s="727"/>
      <c r="G313" s="727"/>
      <c r="H313" s="727"/>
      <c r="I313" s="727"/>
      <c r="J313" s="727"/>
      <c r="K313" s="727"/>
      <c r="L313" s="727"/>
      <c r="M313" s="727"/>
      <c r="N313" s="727"/>
      <c r="O313" s="727"/>
      <c r="P313" s="727"/>
      <c r="Q313" s="727"/>
      <c r="R313" s="727"/>
      <c r="S313" s="727"/>
      <c r="T313" s="727"/>
      <c r="U313" s="727"/>
      <c r="V313" s="727"/>
      <c r="W313" s="727"/>
      <c r="X313" s="727"/>
      <c r="Y313" s="727"/>
    </row>
    <row r="314" spans="1:25">
      <c r="A314" s="727"/>
      <c r="B314" s="727"/>
      <c r="C314" s="727"/>
      <c r="D314" s="729"/>
      <c r="E314" s="726"/>
      <c r="F314" s="727"/>
      <c r="G314" s="727"/>
      <c r="H314" s="727"/>
      <c r="I314" s="727"/>
      <c r="J314" s="727"/>
      <c r="K314" s="727"/>
      <c r="L314" s="727"/>
      <c r="M314" s="727"/>
      <c r="N314" s="727"/>
      <c r="O314" s="727"/>
      <c r="P314" s="727"/>
      <c r="Q314" s="727"/>
      <c r="R314" s="727"/>
      <c r="S314" s="727"/>
      <c r="T314" s="727"/>
      <c r="U314" s="727"/>
      <c r="V314" s="727"/>
      <c r="W314" s="727"/>
      <c r="X314" s="727"/>
      <c r="Y314" s="727"/>
    </row>
    <row r="315" spans="1:25">
      <c r="A315" s="727"/>
      <c r="B315" s="727"/>
      <c r="C315" s="727"/>
      <c r="D315" s="729"/>
      <c r="E315" s="726"/>
      <c r="F315" s="727"/>
      <c r="G315" s="727"/>
      <c r="H315" s="727"/>
      <c r="I315" s="727"/>
      <c r="J315" s="727"/>
      <c r="K315" s="727"/>
      <c r="L315" s="727"/>
      <c r="M315" s="727"/>
      <c r="N315" s="727"/>
      <c r="O315" s="727"/>
      <c r="P315" s="727"/>
      <c r="Q315" s="727"/>
      <c r="R315" s="727"/>
      <c r="S315" s="727"/>
      <c r="T315" s="727"/>
      <c r="U315" s="727"/>
      <c r="V315" s="727"/>
      <c r="W315" s="727"/>
      <c r="X315" s="727"/>
      <c r="Y315" s="727"/>
    </row>
    <row r="316" spans="1:25">
      <c r="A316" s="727"/>
      <c r="B316" s="727"/>
      <c r="C316" s="727"/>
      <c r="D316" s="729"/>
      <c r="E316" s="726"/>
      <c r="F316" s="727"/>
      <c r="G316" s="727"/>
      <c r="H316" s="727"/>
      <c r="I316" s="727"/>
      <c r="J316" s="727"/>
      <c r="K316" s="727"/>
      <c r="L316" s="727"/>
      <c r="M316" s="727"/>
      <c r="N316" s="727"/>
      <c r="O316" s="727"/>
      <c r="P316" s="727"/>
      <c r="Q316" s="727"/>
      <c r="R316" s="727"/>
      <c r="S316" s="727"/>
      <c r="T316" s="727"/>
      <c r="U316" s="727"/>
      <c r="V316" s="727"/>
      <c r="W316" s="727"/>
      <c r="X316" s="727"/>
      <c r="Y316" s="727"/>
    </row>
    <row r="317" spans="1:25">
      <c r="A317" s="727"/>
      <c r="B317" s="727"/>
      <c r="C317" s="727"/>
      <c r="D317" s="729"/>
      <c r="E317" s="726"/>
      <c r="F317" s="727"/>
      <c r="G317" s="727"/>
      <c r="H317" s="727"/>
      <c r="I317" s="727"/>
      <c r="J317" s="727"/>
      <c r="K317" s="727"/>
      <c r="L317" s="727"/>
      <c r="M317" s="727"/>
      <c r="N317" s="727"/>
      <c r="O317" s="727"/>
      <c r="P317" s="727"/>
      <c r="Q317" s="727"/>
      <c r="R317" s="727"/>
      <c r="S317" s="727"/>
      <c r="T317" s="727"/>
      <c r="U317" s="727"/>
      <c r="V317" s="727"/>
      <c r="W317" s="727"/>
      <c r="X317" s="727"/>
      <c r="Y317" s="727"/>
    </row>
    <row r="318" spans="1:25">
      <c r="A318" s="727"/>
      <c r="B318" s="727"/>
      <c r="C318" s="727"/>
      <c r="D318" s="729"/>
      <c r="E318" s="726"/>
      <c r="F318" s="727"/>
      <c r="G318" s="727"/>
      <c r="H318" s="727"/>
      <c r="I318" s="727"/>
      <c r="J318" s="727"/>
      <c r="K318" s="727"/>
      <c r="L318" s="727"/>
      <c r="M318" s="727"/>
      <c r="N318" s="727"/>
      <c r="O318" s="727"/>
      <c r="P318" s="727"/>
      <c r="Q318" s="727"/>
      <c r="R318" s="727"/>
      <c r="S318" s="727"/>
      <c r="T318" s="727"/>
      <c r="U318" s="727"/>
      <c r="V318" s="727"/>
      <c r="W318" s="727"/>
      <c r="X318" s="727"/>
      <c r="Y318" s="727"/>
    </row>
    <row r="319" spans="1:25">
      <c r="A319" s="727"/>
      <c r="B319" s="727"/>
      <c r="C319" s="727"/>
      <c r="D319" s="729"/>
      <c r="E319" s="726"/>
      <c r="F319" s="727"/>
      <c r="G319" s="727"/>
      <c r="H319" s="727"/>
      <c r="I319" s="727"/>
      <c r="J319" s="727"/>
      <c r="K319" s="727"/>
      <c r="L319" s="727"/>
      <c r="M319" s="727"/>
      <c r="N319" s="727"/>
      <c r="O319" s="727"/>
      <c r="P319" s="727"/>
      <c r="Q319" s="727"/>
      <c r="R319" s="727"/>
      <c r="S319" s="727"/>
      <c r="T319" s="727"/>
      <c r="U319" s="727"/>
      <c r="V319" s="727"/>
      <c r="W319" s="727"/>
      <c r="X319" s="727"/>
      <c r="Y319" s="727"/>
    </row>
    <row r="320" spans="1:25">
      <c r="A320" s="727"/>
      <c r="B320" s="727"/>
      <c r="C320" s="727"/>
      <c r="D320" s="729"/>
      <c r="E320" s="726"/>
      <c r="F320" s="727"/>
      <c r="G320" s="727"/>
      <c r="H320" s="727"/>
      <c r="I320" s="727"/>
      <c r="J320" s="727"/>
      <c r="K320" s="727"/>
      <c r="L320" s="727"/>
      <c r="M320" s="727"/>
      <c r="N320" s="727"/>
      <c r="O320" s="727"/>
      <c r="P320" s="727"/>
      <c r="Q320" s="727"/>
      <c r="R320" s="727"/>
      <c r="S320" s="727"/>
      <c r="T320" s="727"/>
      <c r="U320" s="727"/>
      <c r="V320" s="727"/>
      <c r="W320" s="727"/>
      <c r="X320" s="727"/>
      <c r="Y320" s="727"/>
    </row>
    <row r="321" spans="1:25">
      <c r="A321" s="727"/>
      <c r="B321" s="727"/>
      <c r="C321" s="727"/>
      <c r="D321" s="729"/>
      <c r="E321" s="726"/>
      <c r="F321" s="727"/>
      <c r="G321" s="727"/>
      <c r="H321" s="727"/>
      <c r="I321" s="727"/>
      <c r="J321" s="727"/>
      <c r="K321" s="727"/>
      <c r="L321" s="727"/>
      <c r="M321" s="727"/>
      <c r="N321" s="727"/>
      <c r="O321" s="727"/>
      <c r="P321" s="727"/>
      <c r="Q321" s="727"/>
      <c r="R321" s="727"/>
      <c r="S321" s="727"/>
      <c r="T321" s="727"/>
      <c r="U321" s="727"/>
      <c r="V321" s="727"/>
      <c r="W321" s="727"/>
      <c r="X321" s="727"/>
      <c r="Y321" s="727"/>
    </row>
    <row r="322" spans="1:25">
      <c r="A322" s="727"/>
      <c r="B322" s="727"/>
      <c r="C322" s="727"/>
      <c r="D322" s="729"/>
      <c r="E322" s="726"/>
      <c r="F322" s="727"/>
      <c r="G322" s="727"/>
      <c r="H322" s="727"/>
      <c r="I322" s="727"/>
      <c r="J322" s="727"/>
      <c r="K322" s="727"/>
      <c r="L322" s="727"/>
      <c r="M322" s="727"/>
      <c r="N322" s="727"/>
      <c r="O322" s="727"/>
      <c r="P322" s="727"/>
      <c r="Q322" s="727"/>
      <c r="R322" s="727"/>
      <c r="S322" s="727"/>
      <c r="T322" s="727"/>
      <c r="U322" s="727"/>
      <c r="V322" s="727"/>
      <c r="W322" s="727"/>
      <c r="X322" s="727"/>
      <c r="Y322" s="727"/>
    </row>
    <row r="323" spans="1:25">
      <c r="A323" s="727"/>
      <c r="B323" s="727"/>
      <c r="C323" s="727"/>
      <c r="D323" s="729"/>
      <c r="E323" s="726"/>
      <c r="F323" s="727"/>
      <c r="G323" s="727"/>
      <c r="H323" s="727"/>
      <c r="I323" s="727"/>
      <c r="J323" s="727"/>
      <c r="K323" s="727"/>
      <c r="L323" s="727"/>
      <c r="M323" s="727"/>
      <c r="N323" s="727"/>
      <c r="O323" s="727"/>
      <c r="P323" s="727"/>
      <c r="Q323" s="727"/>
      <c r="R323" s="727"/>
      <c r="S323" s="727"/>
      <c r="T323" s="727"/>
      <c r="U323" s="727"/>
      <c r="V323" s="727"/>
      <c r="W323" s="727"/>
      <c r="X323" s="727"/>
      <c r="Y323" s="727"/>
    </row>
    <row r="324" spans="1:25">
      <c r="A324" s="727"/>
      <c r="B324" s="727"/>
      <c r="C324" s="727"/>
      <c r="D324" s="729"/>
      <c r="E324" s="726"/>
      <c r="F324" s="727"/>
      <c r="G324" s="727"/>
      <c r="H324" s="727"/>
      <c r="I324" s="727"/>
      <c r="J324" s="727"/>
      <c r="K324" s="727"/>
      <c r="L324" s="727"/>
      <c r="M324" s="727"/>
      <c r="N324" s="727"/>
      <c r="O324" s="727"/>
      <c r="P324" s="727"/>
      <c r="Q324" s="727"/>
      <c r="R324" s="727"/>
      <c r="S324" s="727"/>
      <c r="T324" s="727"/>
      <c r="U324" s="727"/>
      <c r="V324" s="727"/>
      <c r="W324" s="727"/>
      <c r="X324" s="727"/>
      <c r="Y324" s="727"/>
    </row>
    <row r="325" spans="1:25">
      <c r="A325" s="727"/>
      <c r="B325" s="727"/>
      <c r="C325" s="727"/>
      <c r="D325" s="729"/>
      <c r="E325" s="726"/>
      <c r="F325" s="727"/>
      <c r="G325" s="727"/>
      <c r="H325" s="727"/>
      <c r="I325" s="727"/>
      <c r="J325" s="727"/>
      <c r="K325" s="727"/>
      <c r="L325" s="727"/>
      <c r="M325" s="727"/>
      <c r="N325" s="727"/>
      <c r="O325" s="727"/>
      <c r="P325" s="727"/>
      <c r="Q325" s="727"/>
      <c r="R325" s="727"/>
      <c r="S325" s="727"/>
      <c r="T325" s="727"/>
      <c r="U325" s="727"/>
      <c r="V325" s="727"/>
      <c r="W325" s="727"/>
      <c r="X325" s="727"/>
      <c r="Y325" s="727"/>
    </row>
    <row r="326" spans="1:25">
      <c r="A326" s="727"/>
      <c r="B326" s="727"/>
      <c r="C326" s="727"/>
      <c r="D326" s="729"/>
      <c r="E326" s="726"/>
      <c r="F326" s="727"/>
      <c r="G326" s="727"/>
      <c r="H326" s="727"/>
      <c r="I326" s="727"/>
      <c r="J326" s="727"/>
      <c r="K326" s="727"/>
      <c r="L326" s="727"/>
      <c r="M326" s="727"/>
      <c r="N326" s="727"/>
      <c r="O326" s="727"/>
      <c r="P326" s="727"/>
      <c r="Q326" s="727"/>
      <c r="R326" s="727"/>
      <c r="S326" s="727"/>
      <c r="T326" s="727"/>
      <c r="U326" s="727"/>
      <c r="V326" s="727"/>
      <c r="W326" s="727"/>
      <c r="X326" s="727"/>
      <c r="Y326" s="727"/>
    </row>
    <row r="327" spans="1:25">
      <c r="A327" s="727"/>
      <c r="B327" s="727"/>
      <c r="C327" s="727"/>
      <c r="D327" s="729"/>
      <c r="E327" s="726"/>
      <c r="F327" s="727"/>
      <c r="G327" s="727"/>
      <c r="H327" s="727"/>
      <c r="I327" s="727"/>
      <c r="J327" s="727"/>
      <c r="K327" s="727"/>
      <c r="L327" s="727"/>
      <c r="M327" s="727"/>
      <c r="N327" s="727"/>
      <c r="O327" s="727"/>
      <c r="P327" s="727"/>
      <c r="Q327" s="727"/>
      <c r="R327" s="727"/>
      <c r="S327" s="727"/>
      <c r="T327" s="727"/>
      <c r="U327" s="727"/>
      <c r="V327" s="727"/>
      <c r="W327" s="727"/>
      <c r="X327" s="727"/>
      <c r="Y327" s="727"/>
    </row>
    <row r="328" spans="1:25">
      <c r="A328" s="727"/>
      <c r="B328" s="727"/>
      <c r="C328" s="727"/>
      <c r="D328" s="729"/>
      <c r="E328" s="726"/>
      <c r="F328" s="727"/>
      <c r="G328" s="727"/>
      <c r="H328" s="727"/>
      <c r="I328" s="727"/>
      <c r="J328" s="727"/>
      <c r="K328" s="727"/>
      <c r="L328" s="727"/>
      <c r="M328" s="727"/>
      <c r="N328" s="727"/>
      <c r="O328" s="727"/>
      <c r="P328" s="727"/>
      <c r="Q328" s="727"/>
      <c r="R328" s="727"/>
      <c r="S328" s="727"/>
      <c r="T328" s="727"/>
      <c r="U328" s="727"/>
      <c r="V328" s="727"/>
      <c r="W328" s="727"/>
      <c r="X328" s="727"/>
      <c r="Y328" s="727"/>
    </row>
    <row r="329" spans="1:25">
      <c r="A329" s="727"/>
      <c r="B329" s="727"/>
      <c r="C329" s="727"/>
      <c r="D329" s="729"/>
      <c r="E329" s="726"/>
      <c r="F329" s="727"/>
      <c r="G329" s="727"/>
      <c r="H329" s="727"/>
      <c r="I329" s="727"/>
      <c r="J329" s="727"/>
      <c r="K329" s="727"/>
      <c r="L329" s="727"/>
      <c r="M329" s="727"/>
      <c r="N329" s="727"/>
      <c r="O329" s="727"/>
      <c r="P329" s="727"/>
      <c r="Q329" s="727"/>
      <c r="R329" s="727"/>
      <c r="S329" s="727"/>
      <c r="T329" s="727"/>
      <c r="U329" s="727"/>
      <c r="V329" s="727"/>
      <c r="W329" s="727"/>
      <c r="X329" s="727"/>
      <c r="Y329" s="727"/>
    </row>
    <row r="330" spans="1:25">
      <c r="A330" s="727"/>
      <c r="B330" s="727"/>
      <c r="C330" s="727"/>
      <c r="D330" s="729"/>
      <c r="E330" s="726"/>
      <c r="F330" s="727"/>
      <c r="G330" s="727"/>
      <c r="H330" s="727"/>
      <c r="I330" s="727"/>
      <c r="J330" s="727"/>
      <c r="K330" s="727"/>
      <c r="L330" s="727"/>
      <c r="M330" s="727"/>
      <c r="N330" s="727"/>
      <c r="O330" s="727"/>
      <c r="P330" s="727"/>
      <c r="Q330" s="727"/>
      <c r="R330" s="727"/>
      <c r="S330" s="727"/>
      <c r="T330" s="727"/>
      <c r="U330" s="727"/>
      <c r="V330" s="727"/>
      <c r="W330" s="727"/>
      <c r="X330" s="727"/>
      <c r="Y330" s="727"/>
    </row>
    <row r="331" spans="1:25">
      <c r="A331" s="727"/>
      <c r="B331" s="727"/>
      <c r="C331" s="727"/>
      <c r="D331" s="729"/>
      <c r="E331" s="726"/>
      <c r="F331" s="727"/>
      <c r="G331" s="727"/>
      <c r="H331" s="727"/>
      <c r="I331" s="727"/>
      <c r="J331" s="727"/>
      <c r="K331" s="727"/>
      <c r="L331" s="727"/>
      <c r="M331" s="727"/>
      <c r="N331" s="727"/>
      <c r="O331" s="727"/>
      <c r="P331" s="727"/>
      <c r="Q331" s="727"/>
      <c r="R331" s="727"/>
      <c r="S331" s="727"/>
      <c r="T331" s="727"/>
      <c r="U331" s="727"/>
      <c r="V331" s="727"/>
      <c r="W331" s="727"/>
      <c r="X331" s="727"/>
      <c r="Y331" s="727"/>
    </row>
    <row r="332" spans="1:25">
      <c r="A332" s="727"/>
      <c r="B332" s="727"/>
      <c r="C332" s="727"/>
      <c r="D332" s="729"/>
      <c r="E332" s="726"/>
      <c r="F332" s="727"/>
      <c r="G332" s="727"/>
      <c r="H332" s="727"/>
      <c r="I332" s="727"/>
      <c r="J332" s="727"/>
      <c r="K332" s="727"/>
      <c r="L332" s="727"/>
      <c r="M332" s="727"/>
      <c r="N332" s="727"/>
      <c r="O332" s="727"/>
      <c r="P332" s="727"/>
      <c r="Q332" s="727"/>
      <c r="R332" s="727"/>
      <c r="S332" s="727"/>
      <c r="T332" s="727"/>
      <c r="U332" s="727"/>
      <c r="V332" s="727"/>
      <c r="W332" s="727"/>
      <c r="X332" s="727"/>
      <c r="Y332" s="727"/>
    </row>
    <row r="333" spans="1:25">
      <c r="A333" s="727"/>
      <c r="B333" s="727"/>
      <c r="C333" s="727"/>
      <c r="D333" s="729"/>
      <c r="E333" s="726"/>
      <c r="F333" s="727"/>
      <c r="G333" s="727"/>
      <c r="H333" s="727"/>
      <c r="I333" s="727"/>
      <c r="J333" s="727"/>
      <c r="K333" s="727"/>
      <c r="L333" s="727"/>
      <c r="M333" s="727"/>
      <c r="N333" s="727"/>
      <c r="O333" s="727"/>
      <c r="P333" s="727"/>
      <c r="Q333" s="727"/>
      <c r="R333" s="727"/>
      <c r="S333" s="727"/>
      <c r="T333" s="727"/>
      <c r="U333" s="727"/>
      <c r="V333" s="727"/>
      <c r="W333" s="727"/>
      <c r="X333" s="727"/>
      <c r="Y333" s="727"/>
    </row>
    <row r="334" spans="1:25">
      <c r="A334" s="727"/>
      <c r="B334" s="727"/>
      <c r="C334" s="727"/>
      <c r="D334" s="729"/>
      <c r="E334" s="726"/>
      <c r="F334" s="727"/>
      <c r="G334" s="727"/>
      <c r="H334" s="727"/>
      <c r="I334" s="727"/>
      <c r="J334" s="727"/>
      <c r="K334" s="727"/>
      <c r="L334" s="727"/>
      <c r="M334" s="727"/>
      <c r="N334" s="727"/>
      <c r="O334" s="727"/>
      <c r="P334" s="727"/>
      <c r="Q334" s="727"/>
      <c r="R334" s="727"/>
      <c r="S334" s="727"/>
      <c r="T334" s="727"/>
      <c r="U334" s="727"/>
      <c r="V334" s="727"/>
      <c r="W334" s="727"/>
      <c r="X334" s="727"/>
      <c r="Y334" s="727"/>
    </row>
    <row r="335" spans="1:25">
      <c r="A335" s="727"/>
      <c r="B335" s="727"/>
      <c r="C335" s="727"/>
      <c r="D335" s="729"/>
      <c r="E335" s="726"/>
      <c r="F335" s="727"/>
      <c r="G335" s="727"/>
      <c r="H335" s="727"/>
      <c r="I335" s="727"/>
      <c r="J335" s="727"/>
      <c r="K335" s="727"/>
      <c r="L335" s="727"/>
      <c r="M335" s="727"/>
      <c r="N335" s="727"/>
      <c r="O335" s="727"/>
      <c r="P335" s="727"/>
      <c r="Q335" s="727"/>
      <c r="R335" s="727"/>
      <c r="S335" s="727"/>
      <c r="T335" s="727"/>
      <c r="U335" s="727"/>
      <c r="V335" s="727"/>
      <c r="W335" s="727"/>
      <c r="X335" s="727"/>
      <c r="Y335" s="727"/>
    </row>
    <row r="336" spans="1:25">
      <c r="A336" s="727"/>
      <c r="B336" s="727"/>
      <c r="C336" s="727"/>
      <c r="D336" s="729"/>
      <c r="E336" s="726"/>
      <c r="F336" s="727"/>
      <c r="G336" s="727"/>
      <c r="H336" s="727"/>
      <c r="I336" s="727"/>
      <c r="J336" s="727"/>
      <c r="K336" s="727"/>
      <c r="L336" s="727"/>
      <c r="M336" s="727"/>
      <c r="N336" s="727"/>
      <c r="O336" s="727"/>
      <c r="P336" s="727"/>
      <c r="Q336" s="727"/>
      <c r="R336" s="727"/>
      <c r="S336" s="727"/>
      <c r="T336" s="727"/>
      <c r="U336" s="727"/>
      <c r="V336" s="727"/>
      <c r="W336" s="727"/>
      <c r="X336" s="727"/>
      <c r="Y336" s="727"/>
    </row>
    <row r="337" spans="1:25">
      <c r="A337" s="727"/>
      <c r="B337" s="727"/>
      <c r="C337" s="727"/>
      <c r="D337" s="729"/>
      <c r="E337" s="726"/>
      <c r="F337" s="727"/>
      <c r="G337" s="727"/>
      <c r="H337" s="727"/>
      <c r="I337" s="727"/>
      <c r="J337" s="727"/>
      <c r="K337" s="727"/>
      <c r="L337" s="727"/>
      <c r="M337" s="727"/>
      <c r="N337" s="727"/>
      <c r="O337" s="727"/>
      <c r="P337" s="727"/>
      <c r="Q337" s="727"/>
      <c r="R337" s="727"/>
      <c r="S337" s="727"/>
      <c r="T337" s="727"/>
      <c r="U337" s="727"/>
      <c r="V337" s="727"/>
      <c r="W337" s="727"/>
      <c r="X337" s="727"/>
      <c r="Y337" s="727"/>
    </row>
    <row r="338" spans="1:25">
      <c r="A338" s="727"/>
      <c r="B338" s="727"/>
      <c r="C338" s="727"/>
      <c r="D338" s="729"/>
      <c r="E338" s="726"/>
      <c r="F338" s="727"/>
      <c r="G338" s="727"/>
      <c r="H338" s="727"/>
      <c r="I338" s="727"/>
      <c r="J338" s="727"/>
      <c r="K338" s="727"/>
      <c r="L338" s="727"/>
      <c r="M338" s="727"/>
      <c r="N338" s="727"/>
      <c r="O338" s="727"/>
      <c r="P338" s="727"/>
      <c r="Q338" s="727"/>
      <c r="R338" s="727"/>
      <c r="S338" s="727"/>
      <c r="T338" s="727"/>
      <c r="U338" s="727"/>
      <c r="V338" s="727"/>
      <c r="W338" s="727"/>
      <c r="X338" s="727"/>
      <c r="Y338" s="727"/>
    </row>
    <row r="339" spans="1:25">
      <c r="A339" s="727"/>
      <c r="B339" s="727"/>
      <c r="C339" s="727"/>
      <c r="D339" s="729"/>
      <c r="E339" s="726"/>
      <c r="F339" s="727"/>
      <c r="G339" s="727"/>
      <c r="H339" s="727"/>
      <c r="I339" s="727"/>
      <c r="J339" s="727"/>
      <c r="K339" s="727"/>
      <c r="L339" s="727"/>
      <c r="M339" s="727"/>
      <c r="N339" s="727"/>
      <c r="O339" s="727"/>
      <c r="P339" s="727"/>
      <c r="Q339" s="727"/>
      <c r="R339" s="727"/>
      <c r="S339" s="727"/>
      <c r="T339" s="727"/>
      <c r="U339" s="727"/>
      <c r="V339" s="727"/>
      <c r="W339" s="727"/>
      <c r="X339" s="727"/>
      <c r="Y339" s="727"/>
    </row>
    <row r="340" spans="1:25">
      <c r="A340" s="727"/>
      <c r="B340" s="727"/>
      <c r="C340" s="727"/>
      <c r="D340" s="729"/>
      <c r="E340" s="726"/>
      <c r="F340" s="727"/>
      <c r="G340" s="727"/>
      <c r="H340" s="727"/>
      <c r="I340" s="727"/>
      <c r="J340" s="727"/>
      <c r="K340" s="727"/>
      <c r="L340" s="727"/>
      <c r="M340" s="727"/>
      <c r="N340" s="727"/>
      <c r="O340" s="727"/>
      <c r="P340" s="727"/>
      <c r="Q340" s="727"/>
      <c r="R340" s="727"/>
      <c r="S340" s="727"/>
      <c r="T340" s="727"/>
      <c r="U340" s="727"/>
      <c r="V340" s="727"/>
      <c r="W340" s="727"/>
      <c r="X340" s="727"/>
      <c r="Y340" s="727"/>
    </row>
    <row r="341" spans="1:25">
      <c r="A341" s="727"/>
      <c r="B341" s="727"/>
      <c r="C341" s="727"/>
      <c r="D341" s="729"/>
      <c r="E341" s="726"/>
      <c r="F341" s="727"/>
      <c r="G341" s="727"/>
      <c r="H341" s="727"/>
      <c r="I341" s="727"/>
      <c r="J341" s="727"/>
      <c r="K341" s="727"/>
      <c r="L341" s="727"/>
      <c r="M341" s="727"/>
      <c r="N341" s="727"/>
      <c r="O341" s="727"/>
      <c r="P341" s="727"/>
      <c r="Q341" s="727"/>
      <c r="R341" s="727"/>
      <c r="S341" s="727"/>
      <c r="T341" s="727"/>
      <c r="U341" s="727"/>
      <c r="V341" s="727"/>
      <c r="W341" s="727"/>
      <c r="X341" s="727"/>
      <c r="Y341" s="727"/>
    </row>
    <row r="342" spans="1:25">
      <c r="A342" s="727"/>
      <c r="B342" s="727"/>
      <c r="C342" s="727"/>
      <c r="D342" s="729"/>
      <c r="E342" s="726"/>
      <c r="F342" s="727"/>
      <c r="G342" s="727"/>
      <c r="H342" s="727"/>
      <c r="I342" s="727"/>
      <c r="J342" s="727"/>
      <c r="K342" s="727"/>
      <c r="L342" s="727"/>
      <c r="M342" s="727"/>
      <c r="N342" s="727"/>
      <c r="O342" s="727"/>
      <c r="P342" s="727"/>
      <c r="Q342" s="727"/>
      <c r="R342" s="727"/>
      <c r="S342" s="727"/>
      <c r="T342" s="727"/>
      <c r="U342" s="727"/>
      <c r="V342" s="727"/>
      <c r="W342" s="727"/>
      <c r="X342" s="727"/>
      <c r="Y342" s="727"/>
    </row>
    <row r="343" spans="1:25">
      <c r="A343" s="727"/>
      <c r="B343" s="727"/>
      <c r="C343" s="727"/>
      <c r="D343" s="729"/>
      <c r="E343" s="726"/>
      <c r="F343" s="727"/>
      <c r="G343" s="727"/>
      <c r="H343" s="727"/>
      <c r="I343" s="727"/>
      <c r="J343" s="727"/>
      <c r="K343" s="727"/>
      <c r="L343" s="727"/>
      <c r="M343" s="727"/>
      <c r="N343" s="727"/>
      <c r="O343" s="727"/>
      <c r="P343" s="727"/>
      <c r="Q343" s="727"/>
      <c r="R343" s="727"/>
      <c r="S343" s="727"/>
      <c r="T343" s="727"/>
      <c r="U343" s="727"/>
      <c r="V343" s="727"/>
      <c r="W343" s="727"/>
      <c r="X343" s="727"/>
      <c r="Y343" s="727"/>
    </row>
    <row r="344" spans="1:25">
      <c r="A344" s="727"/>
      <c r="B344" s="727"/>
      <c r="C344" s="727"/>
      <c r="D344" s="729"/>
      <c r="E344" s="726"/>
      <c r="F344" s="727"/>
      <c r="G344" s="727"/>
      <c r="H344" s="727"/>
      <c r="I344" s="727"/>
      <c r="J344" s="727"/>
      <c r="K344" s="727"/>
      <c r="L344" s="727"/>
      <c r="M344" s="727"/>
      <c r="N344" s="727"/>
      <c r="O344" s="727"/>
      <c r="P344" s="727"/>
      <c r="Q344" s="727"/>
      <c r="R344" s="727"/>
      <c r="S344" s="727"/>
      <c r="T344" s="727"/>
      <c r="U344" s="727"/>
      <c r="V344" s="727"/>
      <c r="W344" s="727"/>
      <c r="X344" s="727"/>
      <c r="Y344" s="727"/>
    </row>
    <row r="345" spans="1:25">
      <c r="A345" s="727"/>
      <c r="B345" s="727"/>
      <c r="C345" s="727"/>
      <c r="D345" s="729"/>
      <c r="E345" s="726"/>
      <c r="F345" s="727"/>
      <c r="G345" s="727"/>
      <c r="H345" s="727"/>
      <c r="I345" s="727"/>
      <c r="J345" s="727"/>
      <c r="K345" s="727"/>
      <c r="L345" s="727"/>
      <c r="M345" s="727"/>
      <c r="N345" s="727"/>
      <c r="O345" s="727"/>
      <c r="P345" s="727"/>
      <c r="Q345" s="727"/>
      <c r="R345" s="727"/>
      <c r="S345" s="727"/>
      <c r="T345" s="727"/>
      <c r="U345" s="727"/>
      <c r="V345" s="727"/>
      <c r="W345" s="727"/>
      <c r="X345" s="727"/>
      <c r="Y345" s="727"/>
    </row>
    <row r="346" spans="1:25">
      <c r="A346" s="727"/>
      <c r="B346" s="727"/>
      <c r="C346" s="727"/>
      <c r="D346" s="729"/>
      <c r="E346" s="726"/>
      <c r="F346" s="727"/>
      <c r="G346" s="727"/>
      <c r="H346" s="727"/>
      <c r="I346" s="727"/>
      <c r="J346" s="727"/>
      <c r="K346" s="727"/>
      <c r="L346" s="727"/>
      <c r="M346" s="727"/>
      <c r="N346" s="727"/>
      <c r="O346" s="727"/>
      <c r="P346" s="727"/>
      <c r="Q346" s="727"/>
      <c r="R346" s="727"/>
      <c r="S346" s="727"/>
      <c r="T346" s="727"/>
      <c r="U346" s="727"/>
      <c r="V346" s="727"/>
      <c r="W346" s="727"/>
      <c r="X346" s="727"/>
      <c r="Y346" s="727"/>
    </row>
    <row r="347" spans="1:25">
      <c r="A347" s="727"/>
      <c r="B347" s="727"/>
      <c r="C347" s="727"/>
      <c r="D347" s="729"/>
      <c r="E347" s="726"/>
      <c r="F347" s="727"/>
      <c r="G347" s="727"/>
      <c r="H347" s="727"/>
      <c r="I347" s="727"/>
      <c r="J347" s="727"/>
      <c r="K347" s="727"/>
      <c r="L347" s="727"/>
      <c r="M347" s="727"/>
      <c r="N347" s="727"/>
      <c r="O347" s="727"/>
      <c r="P347" s="727"/>
      <c r="Q347" s="727"/>
      <c r="R347" s="727"/>
      <c r="S347" s="727"/>
      <c r="T347" s="727"/>
      <c r="U347" s="727"/>
      <c r="V347" s="727"/>
      <c r="W347" s="727"/>
      <c r="X347" s="727"/>
      <c r="Y347" s="727"/>
    </row>
    <row r="348" spans="1:25">
      <c r="A348" s="727"/>
      <c r="B348" s="727"/>
      <c r="C348" s="727"/>
      <c r="D348" s="729"/>
      <c r="E348" s="726"/>
      <c r="F348" s="727"/>
      <c r="G348" s="727"/>
      <c r="H348" s="727"/>
      <c r="I348" s="727"/>
      <c r="J348" s="727"/>
      <c r="K348" s="727"/>
      <c r="L348" s="727"/>
      <c r="M348" s="727"/>
      <c r="N348" s="727"/>
      <c r="O348" s="727"/>
      <c r="P348" s="727"/>
      <c r="Q348" s="727"/>
      <c r="R348" s="727"/>
      <c r="S348" s="727"/>
      <c r="T348" s="727"/>
      <c r="U348" s="727"/>
      <c r="V348" s="727"/>
      <c r="W348" s="727"/>
      <c r="X348" s="727"/>
      <c r="Y348" s="727"/>
    </row>
    <row r="349" spans="1:25">
      <c r="A349" s="727"/>
      <c r="B349" s="727"/>
      <c r="C349" s="727"/>
      <c r="D349" s="729"/>
      <c r="E349" s="726"/>
      <c r="F349" s="727"/>
      <c r="G349" s="727"/>
      <c r="H349" s="727"/>
      <c r="I349" s="727"/>
      <c r="J349" s="727"/>
      <c r="K349" s="727"/>
      <c r="L349" s="727"/>
      <c r="M349" s="727"/>
      <c r="N349" s="727"/>
      <c r="O349" s="727"/>
      <c r="P349" s="727"/>
      <c r="Q349" s="727"/>
      <c r="R349" s="727"/>
      <c r="S349" s="727"/>
      <c r="T349" s="727"/>
      <c r="U349" s="727"/>
      <c r="V349" s="727"/>
      <c r="W349" s="727"/>
      <c r="X349" s="727"/>
      <c r="Y349" s="727"/>
    </row>
    <row r="350" spans="1:25">
      <c r="A350" s="727"/>
      <c r="B350" s="727"/>
      <c r="C350" s="727"/>
      <c r="D350" s="729"/>
      <c r="E350" s="726"/>
      <c r="F350" s="727"/>
      <c r="G350" s="727"/>
      <c r="H350" s="727"/>
      <c r="I350" s="727"/>
      <c r="J350" s="727"/>
      <c r="K350" s="727"/>
      <c r="L350" s="727"/>
      <c r="M350" s="727"/>
      <c r="N350" s="727"/>
      <c r="O350" s="727"/>
      <c r="P350" s="727"/>
      <c r="Q350" s="727"/>
      <c r="R350" s="727"/>
      <c r="S350" s="727"/>
      <c r="T350" s="727"/>
      <c r="U350" s="727"/>
      <c r="V350" s="727"/>
      <c r="W350" s="727"/>
      <c r="X350" s="727"/>
      <c r="Y350" s="727"/>
    </row>
    <row r="351" spans="1:25">
      <c r="A351" s="727"/>
      <c r="B351" s="727"/>
      <c r="C351" s="727"/>
      <c r="D351" s="729"/>
      <c r="E351" s="726"/>
      <c r="F351" s="727"/>
      <c r="G351" s="727"/>
      <c r="H351" s="727"/>
      <c r="I351" s="727"/>
      <c r="J351" s="727"/>
      <c r="K351" s="727"/>
      <c r="L351" s="727"/>
      <c r="M351" s="727"/>
      <c r="N351" s="727"/>
      <c r="O351" s="727"/>
      <c r="P351" s="727"/>
      <c r="Q351" s="727"/>
      <c r="R351" s="727"/>
      <c r="S351" s="727"/>
      <c r="T351" s="727"/>
      <c r="U351" s="727"/>
      <c r="V351" s="727"/>
      <c r="W351" s="727"/>
      <c r="X351" s="727"/>
      <c r="Y351" s="727"/>
    </row>
    <row r="352" spans="1:25">
      <c r="A352" s="727"/>
      <c r="B352" s="727"/>
      <c r="C352" s="727"/>
      <c r="D352" s="729"/>
      <c r="E352" s="726"/>
      <c r="F352" s="727"/>
      <c r="G352" s="727"/>
      <c r="H352" s="727"/>
      <c r="I352" s="727"/>
      <c r="J352" s="727"/>
      <c r="K352" s="727"/>
      <c r="L352" s="727"/>
      <c r="M352" s="727"/>
      <c r="N352" s="727"/>
      <c r="O352" s="727"/>
      <c r="P352" s="727"/>
      <c r="Q352" s="727"/>
      <c r="R352" s="727"/>
      <c r="S352" s="727"/>
      <c r="T352" s="727"/>
      <c r="U352" s="727"/>
      <c r="V352" s="727"/>
      <c r="W352" s="727"/>
      <c r="X352" s="727"/>
      <c r="Y352" s="727"/>
    </row>
    <row r="353" spans="1:25">
      <c r="A353" s="727"/>
      <c r="B353" s="727"/>
      <c r="C353" s="727"/>
      <c r="D353" s="729"/>
      <c r="E353" s="726"/>
      <c r="F353" s="727"/>
      <c r="G353" s="727"/>
      <c r="H353" s="727"/>
      <c r="I353" s="727"/>
      <c r="J353" s="727"/>
      <c r="K353" s="727"/>
      <c r="L353" s="727"/>
      <c r="M353" s="727"/>
      <c r="N353" s="727"/>
      <c r="O353" s="727"/>
      <c r="P353" s="727"/>
      <c r="Q353" s="727"/>
      <c r="R353" s="727"/>
      <c r="S353" s="727"/>
      <c r="T353" s="727"/>
      <c r="U353" s="727"/>
      <c r="V353" s="727"/>
      <c r="W353" s="727"/>
      <c r="X353" s="727"/>
      <c r="Y353" s="727"/>
    </row>
    <row r="354" spans="1:25">
      <c r="A354" s="727"/>
      <c r="B354" s="727"/>
      <c r="C354" s="727"/>
      <c r="D354" s="729"/>
      <c r="E354" s="726"/>
      <c r="F354" s="727"/>
      <c r="G354" s="727"/>
      <c r="H354" s="727"/>
      <c r="I354" s="727"/>
      <c r="J354" s="727"/>
      <c r="K354" s="727"/>
      <c r="L354" s="727"/>
      <c r="M354" s="727"/>
      <c r="N354" s="727"/>
      <c r="O354" s="727"/>
      <c r="P354" s="727"/>
      <c r="Q354" s="727"/>
      <c r="R354" s="727"/>
      <c r="S354" s="727"/>
      <c r="T354" s="727"/>
      <c r="U354" s="727"/>
      <c r="V354" s="727"/>
      <c r="W354" s="727"/>
      <c r="X354" s="727"/>
      <c r="Y354" s="727"/>
    </row>
    <row r="355" spans="1:25">
      <c r="A355" s="727"/>
      <c r="B355" s="727"/>
      <c r="C355" s="727"/>
      <c r="D355" s="729"/>
      <c r="E355" s="726"/>
      <c r="F355" s="727"/>
      <c r="G355" s="727"/>
      <c r="H355" s="727"/>
      <c r="I355" s="727"/>
      <c r="J355" s="727"/>
      <c r="K355" s="727"/>
      <c r="L355" s="727"/>
      <c r="M355" s="727"/>
      <c r="N355" s="727"/>
      <c r="O355" s="727"/>
      <c r="P355" s="727"/>
      <c r="Q355" s="727"/>
      <c r="R355" s="727"/>
      <c r="S355" s="727"/>
      <c r="T355" s="727"/>
      <c r="U355" s="727"/>
      <c r="V355" s="727"/>
      <c r="W355" s="727"/>
      <c r="X355" s="727"/>
      <c r="Y355" s="727"/>
    </row>
    <row r="356" spans="1:25">
      <c r="A356" s="727"/>
      <c r="B356" s="727"/>
      <c r="C356" s="727"/>
      <c r="D356" s="729"/>
      <c r="E356" s="726"/>
      <c r="F356" s="727"/>
      <c r="G356" s="727"/>
      <c r="H356" s="727"/>
      <c r="I356" s="727"/>
      <c r="J356" s="727"/>
      <c r="K356" s="727"/>
      <c r="L356" s="727"/>
      <c r="M356" s="727"/>
      <c r="N356" s="727"/>
      <c r="O356" s="727"/>
      <c r="P356" s="727"/>
      <c r="Q356" s="727"/>
      <c r="R356" s="727"/>
      <c r="S356" s="727"/>
      <c r="T356" s="727"/>
      <c r="U356" s="727"/>
      <c r="V356" s="727"/>
      <c r="W356" s="727"/>
      <c r="X356" s="727"/>
      <c r="Y356" s="727"/>
    </row>
    <row r="357" spans="1:25">
      <c r="A357" s="727"/>
      <c r="B357" s="727"/>
      <c r="C357" s="727"/>
      <c r="D357" s="729"/>
      <c r="E357" s="726"/>
      <c r="F357" s="727"/>
      <c r="G357" s="727"/>
      <c r="H357" s="727"/>
      <c r="I357" s="727"/>
      <c r="J357" s="727"/>
      <c r="K357" s="727"/>
      <c r="L357" s="727"/>
      <c r="M357" s="727"/>
      <c r="N357" s="727"/>
      <c r="O357" s="727"/>
      <c r="P357" s="727"/>
      <c r="Q357" s="727"/>
      <c r="R357" s="727"/>
      <c r="S357" s="727"/>
      <c r="T357" s="727"/>
      <c r="U357" s="727"/>
      <c r="V357" s="727"/>
      <c r="W357" s="727"/>
      <c r="X357" s="727"/>
      <c r="Y357" s="727"/>
    </row>
    <row r="358" spans="1:25">
      <c r="A358" s="727"/>
      <c r="B358" s="727"/>
      <c r="C358" s="727"/>
      <c r="D358" s="729"/>
      <c r="E358" s="726"/>
      <c r="F358" s="727"/>
      <c r="G358" s="727"/>
      <c r="H358" s="727"/>
      <c r="I358" s="727"/>
      <c r="J358" s="727"/>
      <c r="K358" s="727"/>
      <c r="L358" s="727"/>
      <c r="M358" s="727"/>
      <c r="N358" s="727"/>
      <c r="O358" s="727"/>
      <c r="P358" s="727"/>
      <c r="Q358" s="727"/>
      <c r="R358" s="727"/>
      <c r="S358" s="727"/>
      <c r="T358" s="727"/>
      <c r="U358" s="727"/>
      <c r="V358" s="727"/>
      <c r="W358" s="727"/>
      <c r="X358" s="727"/>
      <c r="Y358" s="727"/>
    </row>
    <row r="359" spans="1:25">
      <c r="A359" s="727"/>
      <c r="B359" s="727"/>
      <c r="C359" s="727"/>
      <c r="D359" s="729"/>
      <c r="E359" s="726"/>
      <c r="F359" s="727"/>
      <c r="G359" s="727"/>
      <c r="H359" s="727"/>
      <c r="I359" s="727"/>
      <c r="J359" s="727"/>
      <c r="K359" s="727"/>
      <c r="L359" s="727"/>
      <c r="M359" s="727"/>
      <c r="N359" s="727"/>
      <c r="O359" s="727"/>
      <c r="P359" s="727"/>
      <c r="Q359" s="727"/>
      <c r="R359" s="727"/>
      <c r="S359" s="727"/>
      <c r="T359" s="727"/>
      <c r="U359" s="727"/>
      <c r="V359" s="727"/>
      <c r="W359" s="727"/>
      <c r="X359" s="727"/>
      <c r="Y359" s="727"/>
    </row>
    <row r="360" spans="1:25">
      <c r="A360" s="727"/>
      <c r="B360" s="727"/>
      <c r="C360" s="727"/>
      <c r="D360" s="729"/>
      <c r="E360" s="726"/>
      <c r="F360" s="727"/>
      <c r="G360" s="727"/>
      <c r="H360" s="727"/>
      <c r="I360" s="727"/>
      <c r="J360" s="727"/>
      <c r="K360" s="727"/>
      <c r="L360" s="727"/>
      <c r="M360" s="727"/>
      <c r="N360" s="727"/>
      <c r="O360" s="727"/>
      <c r="P360" s="727"/>
      <c r="Q360" s="727"/>
      <c r="R360" s="727"/>
      <c r="S360" s="727"/>
      <c r="T360" s="727"/>
      <c r="U360" s="727"/>
      <c r="V360" s="727"/>
      <c r="W360" s="727"/>
      <c r="X360" s="727"/>
      <c r="Y360" s="727"/>
    </row>
    <row r="361" spans="1:25">
      <c r="A361" s="727"/>
      <c r="B361" s="727"/>
      <c r="C361" s="727"/>
      <c r="D361" s="729"/>
      <c r="E361" s="726"/>
      <c r="F361" s="727"/>
      <c r="G361" s="727"/>
      <c r="H361" s="727"/>
      <c r="I361" s="727"/>
      <c r="J361" s="727"/>
      <c r="K361" s="727"/>
      <c r="L361" s="727"/>
      <c r="M361" s="727"/>
      <c r="N361" s="727"/>
      <c r="O361" s="727"/>
      <c r="P361" s="727"/>
      <c r="Q361" s="727"/>
      <c r="R361" s="727"/>
      <c r="S361" s="727"/>
      <c r="T361" s="727"/>
      <c r="U361" s="727"/>
      <c r="V361" s="727"/>
      <c r="W361" s="727"/>
      <c r="X361" s="727"/>
      <c r="Y361" s="727"/>
    </row>
    <row r="362" spans="1:25">
      <c r="A362" s="727"/>
      <c r="B362" s="727"/>
      <c r="C362" s="727"/>
      <c r="D362" s="729"/>
      <c r="E362" s="726"/>
      <c r="F362" s="727"/>
      <c r="G362" s="727"/>
      <c r="H362" s="727"/>
      <c r="I362" s="727"/>
      <c r="J362" s="727"/>
      <c r="K362" s="727"/>
      <c r="L362" s="727"/>
      <c r="M362" s="727"/>
      <c r="N362" s="727"/>
      <c r="O362" s="727"/>
      <c r="P362" s="727"/>
      <c r="Q362" s="727"/>
      <c r="R362" s="727"/>
      <c r="S362" s="727"/>
      <c r="T362" s="727"/>
      <c r="U362" s="727"/>
      <c r="V362" s="727"/>
      <c r="W362" s="727"/>
      <c r="X362" s="727"/>
      <c r="Y362" s="727"/>
    </row>
    <row r="363" spans="1:25">
      <c r="A363" s="727"/>
      <c r="B363" s="727"/>
      <c r="C363" s="727"/>
      <c r="D363" s="729"/>
      <c r="E363" s="726"/>
      <c r="F363" s="727"/>
      <c r="G363" s="727"/>
      <c r="H363" s="727"/>
      <c r="I363" s="727"/>
      <c r="J363" s="727"/>
      <c r="K363" s="727"/>
      <c r="L363" s="727"/>
      <c r="M363" s="727"/>
      <c r="N363" s="727"/>
      <c r="O363" s="727"/>
      <c r="P363" s="727"/>
      <c r="Q363" s="727"/>
      <c r="R363" s="727"/>
      <c r="S363" s="727"/>
      <c r="T363" s="727"/>
      <c r="U363" s="727"/>
      <c r="V363" s="727"/>
      <c r="W363" s="727"/>
      <c r="X363" s="727"/>
      <c r="Y363" s="727"/>
    </row>
    <row r="364" spans="1:25">
      <c r="A364" s="727"/>
      <c r="B364" s="727"/>
      <c r="C364" s="727"/>
      <c r="D364" s="729"/>
      <c r="E364" s="726"/>
      <c r="F364" s="727"/>
      <c r="G364" s="727"/>
      <c r="H364" s="727"/>
      <c r="I364" s="727"/>
      <c r="J364" s="727"/>
      <c r="K364" s="727"/>
      <c r="L364" s="727"/>
      <c r="M364" s="727"/>
      <c r="N364" s="727"/>
      <c r="O364" s="727"/>
      <c r="P364" s="727"/>
      <c r="Q364" s="727"/>
      <c r="R364" s="727"/>
      <c r="S364" s="727"/>
      <c r="T364" s="727"/>
      <c r="U364" s="727"/>
      <c r="V364" s="727"/>
      <c r="W364" s="727"/>
      <c r="X364" s="727"/>
      <c r="Y364" s="727"/>
    </row>
    <row r="365" spans="1:25">
      <c r="A365" s="727"/>
      <c r="B365" s="727"/>
      <c r="C365" s="727"/>
      <c r="D365" s="729"/>
      <c r="E365" s="726"/>
      <c r="F365" s="727"/>
      <c r="G365" s="727"/>
      <c r="H365" s="727"/>
      <c r="I365" s="727"/>
      <c r="J365" s="727"/>
      <c r="K365" s="727"/>
      <c r="L365" s="727"/>
      <c r="M365" s="727"/>
      <c r="N365" s="727"/>
      <c r="O365" s="727"/>
      <c r="P365" s="727"/>
      <c r="Q365" s="727"/>
      <c r="R365" s="727"/>
      <c r="S365" s="727"/>
      <c r="T365" s="727"/>
      <c r="U365" s="727"/>
      <c r="V365" s="727"/>
      <c r="W365" s="727"/>
      <c r="X365" s="727"/>
      <c r="Y365" s="727"/>
    </row>
    <row r="366" spans="1:25">
      <c r="A366" s="727"/>
      <c r="B366" s="727"/>
      <c r="C366" s="727"/>
      <c r="D366" s="729"/>
      <c r="E366" s="726"/>
      <c r="F366" s="727"/>
      <c r="G366" s="727"/>
      <c r="H366" s="727"/>
      <c r="I366" s="727"/>
      <c r="J366" s="727"/>
      <c r="K366" s="727"/>
      <c r="L366" s="727"/>
      <c r="M366" s="727"/>
      <c r="N366" s="727"/>
      <c r="O366" s="727"/>
      <c r="P366" s="727"/>
      <c r="Q366" s="727"/>
      <c r="R366" s="727"/>
      <c r="S366" s="727"/>
      <c r="T366" s="727"/>
      <c r="U366" s="727"/>
      <c r="V366" s="727"/>
      <c r="W366" s="727"/>
      <c r="X366" s="727"/>
      <c r="Y366" s="727"/>
    </row>
    <row r="367" spans="1:25">
      <c r="A367" s="727"/>
      <c r="B367" s="727"/>
      <c r="C367" s="727"/>
      <c r="D367" s="729"/>
      <c r="E367" s="726"/>
      <c r="F367" s="727"/>
      <c r="G367" s="727"/>
      <c r="H367" s="727"/>
      <c r="I367" s="727"/>
      <c r="J367" s="727"/>
      <c r="K367" s="727"/>
      <c r="L367" s="727"/>
      <c r="M367" s="727"/>
      <c r="N367" s="727"/>
      <c r="O367" s="727"/>
      <c r="P367" s="727"/>
      <c r="Q367" s="727"/>
      <c r="R367" s="727"/>
      <c r="S367" s="727"/>
      <c r="T367" s="727"/>
      <c r="U367" s="727"/>
      <c r="V367" s="727"/>
      <c r="W367" s="727"/>
      <c r="X367" s="727"/>
      <c r="Y367" s="727"/>
    </row>
    <row r="368" spans="1:25">
      <c r="A368" s="727"/>
      <c r="B368" s="727"/>
      <c r="C368" s="727"/>
      <c r="D368" s="729"/>
      <c r="E368" s="726"/>
      <c r="F368" s="727"/>
      <c r="G368" s="727"/>
      <c r="H368" s="727"/>
      <c r="I368" s="727"/>
      <c r="J368" s="727"/>
      <c r="K368" s="727"/>
      <c r="L368" s="727"/>
      <c r="M368" s="727"/>
      <c r="N368" s="727"/>
      <c r="O368" s="727"/>
      <c r="P368" s="727"/>
      <c r="Q368" s="727"/>
      <c r="R368" s="727"/>
      <c r="S368" s="727"/>
      <c r="T368" s="727"/>
      <c r="U368" s="727"/>
      <c r="V368" s="727"/>
      <c r="W368" s="727"/>
      <c r="X368" s="727"/>
      <c r="Y368" s="727"/>
    </row>
    <row r="369" spans="1:25">
      <c r="A369" s="727"/>
      <c r="B369" s="727"/>
      <c r="C369" s="727"/>
      <c r="D369" s="729"/>
      <c r="E369" s="726"/>
      <c r="F369" s="727"/>
      <c r="G369" s="727"/>
      <c r="H369" s="727"/>
      <c r="I369" s="727"/>
      <c r="J369" s="727"/>
      <c r="K369" s="727"/>
      <c r="L369" s="727"/>
      <c r="M369" s="727"/>
      <c r="N369" s="727"/>
      <c r="O369" s="727"/>
      <c r="P369" s="727"/>
      <c r="Q369" s="727"/>
      <c r="R369" s="727"/>
      <c r="S369" s="727"/>
      <c r="T369" s="727"/>
      <c r="U369" s="727"/>
      <c r="V369" s="727"/>
      <c r="W369" s="727"/>
      <c r="X369" s="727"/>
      <c r="Y369" s="727"/>
    </row>
    <row r="370" spans="1:25">
      <c r="A370" s="727"/>
      <c r="B370" s="727"/>
      <c r="C370" s="727"/>
      <c r="D370" s="729"/>
      <c r="E370" s="726"/>
      <c r="F370" s="727"/>
      <c r="G370" s="727"/>
      <c r="H370" s="727"/>
      <c r="I370" s="727"/>
      <c r="J370" s="727"/>
      <c r="K370" s="727"/>
      <c r="L370" s="727"/>
      <c r="M370" s="727"/>
      <c r="N370" s="727"/>
      <c r="O370" s="727"/>
      <c r="P370" s="727"/>
      <c r="Q370" s="727"/>
      <c r="R370" s="727"/>
      <c r="S370" s="727"/>
      <c r="T370" s="727"/>
      <c r="U370" s="727"/>
      <c r="V370" s="727"/>
      <c r="W370" s="727"/>
      <c r="X370" s="727"/>
      <c r="Y370" s="727"/>
    </row>
    <row r="371" spans="1:25">
      <c r="A371" s="727"/>
      <c r="B371" s="727"/>
      <c r="C371" s="727"/>
      <c r="D371" s="729"/>
      <c r="E371" s="726"/>
      <c r="F371" s="727"/>
      <c r="G371" s="727"/>
      <c r="H371" s="727"/>
      <c r="I371" s="727"/>
      <c r="J371" s="727"/>
      <c r="K371" s="727"/>
      <c r="L371" s="727"/>
      <c r="M371" s="727"/>
      <c r="N371" s="727"/>
      <c r="O371" s="727"/>
      <c r="P371" s="727"/>
      <c r="Q371" s="727"/>
      <c r="R371" s="727"/>
      <c r="S371" s="727"/>
      <c r="T371" s="727"/>
      <c r="U371" s="727"/>
      <c r="V371" s="727"/>
      <c r="W371" s="727"/>
      <c r="X371" s="727"/>
      <c r="Y371" s="727"/>
    </row>
    <row r="372" spans="1:25">
      <c r="A372" s="727"/>
      <c r="B372" s="727"/>
      <c r="C372" s="727"/>
      <c r="D372" s="729"/>
      <c r="E372" s="726"/>
      <c r="F372" s="727"/>
      <c r="G372" s="727"/>
      <c r="H372" s="727"/>
      <c r="I372" s="727"/>
      <c r="J372" s="727"/>
      <c r="K372" s="727"/>
      <c r="L372" s="727"/>
      <c r="M372" s="727"/>
      <c r="N372" s="727"/>
      <c r="O372" s="727"/>
      <c r="P372" s="727"/>
      <c r="Q372" s="727"/>
      <c r="R372" s="727"/>
      <c r="S372" s="727"/>
      <c r="T372" s="727"/>
      <c r="U372" s="727"/>
      <c r="V372" s="727"/>
      <c r="W372" s="727"/>
      <c r="X372" s="727"/>
      <c r="Y372" s="727"/>
    </row>
    <row r="373" spans="1:25">
      <c r="A373" s="727"/>
      <c r="B373" s="727"/>
      <c r="C373" s="727"/>
      <c r="D373" s="729"/>
      <c r="E373" s="726"/>
      <c r="F373" s="727"/>
      <c r="G373" s="727"/>
      <c r="H373" s="727"/>
      <c r="I373" s="727"/>
      <c r="J373" s="727"/>
      <c r="K373" s="727"/>
      <c r="L373" s="727"/>
      <c r="M373" s="727"/>
      <c r="N373" s="727"/>
      <c r="O373" s="727"/>
      <c r="P373" s="727"/>
      <c r="Q373" s="727"/>
      <c r="R373" s="727"/>
      <c r="S373" s="727"/>
      <c r="T373" s="727"/>
      <c r="U373" s="727"/>
      <c r="V373" s="727"/>
      <c r="W373" s="727"/>
      <c r="X373" s="727"/>
      <c r="Y373" s="727"/>
    </row>
    <row r="374" spans="1:25">
      <c r="A374" s="727"/>
      <c r="B374" s="727"/>
      <c r="C374" s="727"/>
      <c r="D374" s="729"/>
      <c r="E374" s="726"/>
      <c r="F374" s="727"/>
      <c r="G374" s="727"/>
      <c r="H374" s="727"/>
      <c r="I374" s="727"/>
      <c r="J374" s="727"/>
      <c r="K374" s="727"/>
      <c r="L374" s="727"/>
      <c r="M374" s="727"/>
      <c r="N374" s="727"/>
      <c r="O374" s="727"/>
      <c r="P374" s="727"/>
      <c r="Q374" s="727"/>
      <c r="R374" s="727"/>
      <c r="S374" s="727"/>
      <c r="T374" s="727"/>
      <c r="U374" s="727"/>
      <c r="V374" s="727"/>
      <c r="W374" s="727"/>
      <c r="X374" s="727"/>
      <c r="Y374" s="727"/>
    </row>
    <row r="375" spans="1:25">
      <c r="A375" s="727"/>
      <c r="B375" s="727"/>
      <c r="C375" s="727"/>
      <c r="D375" s="729"/>
      <c r="E375" s="726"/>
      <c r="F375" s="727"/>
      <c r="G375" s="727"/>
      <c r="H375" s="727"/>
      <c r="I375" s="727"/>
      <c r="J375" s="727"/>
      <c r="K375" s="727"/>
      <c r="L375" s="727"/>
      <c r="M375" s="727"/>
      <c r="N375" s="727"/>
      <c r="O375" s="727"/>
      <c r="P375" s="727"/>
      <c r="Q375" s="727"/>
      <c r="R375" s="727"/>
      <c r="S375" s="727"/>
      <c r="T375" s="727"/>
      <c r="U375" s="727"/>
      <c r="V375" s="727"/>
      <c r="W375" s="727"/>
      <c r="X375" s="727"/>
      <c r="Y375" s="727"/>
    </row>
    <row r="376" spans="1:25">
      <c r="A376" s="727"/>
      <c r="B376" s="727"/>
      <c r="C376" s="727"/>
      <c r="D376" s="729"/>
      <c r="E376" s="726"/>
      <c r="F376" s="727"/>
      <c r="G376" s="727"/>
      <c r="H376" s="727"/>
      <c r="I376" s="727"/>
      <c r="J376" s="727"/>
      <c r="K376" s="727"/>
      <c r="L376" s="727"/>
      <c r="M376" s="727"/>
      <c r="N376" s="727"/>
      <c r="O376" s="727"/>
      <c r="P376" s="727"/>
      <c r="Q376" s="727"/>
      <c r="R376" s="727"/>
      <c r="S376" s="727"/>
      <c r="T376" s="727"/>
      <c r="U376" s="727"/>
      <c r="V376" s="727"/>
      <c r="W376" s="727"/>
      <c r="X376" s="727"/>
      <c r="Y376" s="727"/>
    </row>
    <row r="377" spans="1:25">
      <c r="A377" s="727"/>
      <c r="B377" s="727"/>
      <c r="C377" s="727"/>
      <c r="D377" s="729"/>
      <c r="E377" s="726"/>
      <c r="F377" s="727"/>
      <c r="G377" s="727"/>
      <c r="H377" s="727"/>
      <c r="I377" s="727"/>
      <c r="J377" s="727"/>
      <c r="K377" s="727"/>
      <c r="L377" s="727"/>
      <c r="M377" s="727"/>
      <c r="N377" s="727"/>
      <c r="O377" s="727"/>
      <c r="P377" s="727"/>
      <c r="Q377" s="727"/>
      <c r="R377" s="727"/>
      <c r="S377" s="727"/>
      <c r="T377" s="727"/>
      <c r="U377" s="727"/>
      <c r="V377" s="727"/>
      <c r="W377" s="727"/>
      <c r="X377" s="727"/>
      <c r="Y377" s="727"/>
    </row>
    <row r="378" spans="1:25">
      <c r="A378" s="727"/>
      <c r="B378" s="727"/>
      <c r="C378" s="727"/>
      <c r="D378" s="729"/>
      <c r="E378" s="726"/>
      <c r="F378" s="727"/>
      <c r="G378" s="727"/>
      <c r="H378" s="727"/>
      <c r="I378" s="727"/>
      <c r="J378" s="727"/>
      <c r="K378" s="727"/>
      <c r="L378" s="727"/>
      <c r="M378" s="727"/>
      <c r="N378" s="727"/>
      <c r="O378" s="727"/>
      <c r="P378" s="727"/>
      <c r="Q378" s="727"/>
      <c r="R378" s="727"/>
      <c r="S378" s="727"/>
      <c r="T378" s="727"/>
      <c r="U378" s="727"/>
      <c r="V378" s="727"/>
      <c r="W378" s="727"/>
      <c r="X378" s="727"/>
      <c r="Y378" s="727"/>
    </row>
    <row r="379" spans="1:25">
      <c r="A379" s="727"/>
      <c r="B379" s="727"/>
      <c r="C379" s="727"/>
      <c r="D379" s="729"/>
      <c r="E379" s="726"/>
      <c r="F379" s="727"/>
      <c r="G379" s="727"/>
      <c r="H379" s="727"/>
      <c r="I379" s="727"/>
      <c r="J379" s="727"/>
      <c r="K379" s="727"/>
      <c r="L379" s="727"/>
      <c r="M379" s="727"/>
      <c r="N379" s="727"/>
      <c r="O379" s="727"/>
      <c r="P379" s="727"/>
      <c r="Q379" s="727"/>
      <c r="R379" s="727"/>
      <c r="S379" s="727"/>
      <c r="T379" s="727"/>
      <c r="U379" s="727"/>
      <c r="V379" s="727"/>
      <c r="W379" s="727"/>
      <c r="X379" s="727"/>
      <c r="Y379" s="727"/>
    </row>
    <row r="380" spans="1:25">
      <c r="A380" s="727"/>
      <c r="B380" s="727"/>
      <c r="C380" s="727"/>
      <c r="D380" s="729"/>
      <c r="E380" s="726"/>
      <c r="F380" s="727"/>
      <c r="G380" s="727"/>
      <c r="H380" s="727"/>
      <c r="I380" s="727"/>
      <c r="J380" s="727"/>
      <c r="K380" s="727"/>
      <c r="L380" s="727"/>
      <c r="M380" s="727"/>
      <c r="N380" s="727"/>
      <c r="O380" s="727"/>
      <c r="P380" s="727"/>
      <c r="Q380" s="727"/>
      <c r="R380" s="727"/>
      <c r="S380" s="727"/>
      <c r="T380" s="727"/>
      <c r="U380" s="727"/>
      <c r="V380" s="727"/>
      <c r="W380" s="727"/>
      <c r="X380" s="727"/>
      <c r="Y380" s="727"/>
    </row>
    <row r="381" spans="1:25">
      <c r="A381" s="727"/>
      <c r="B381" s="727"/>
      <c r="C381" s="727"/>
      <c r="D381" s="729"/>
      <c r="E381" s="726"/>
      <c r="F381" s="727"/>
      <c r="G381" s="727"/>
      <c r="H381" s="727"/>
      <c r="I381" s="727"/>
      <c r="J381" s="727"/>
      <c r="K381" s="727"/>
      <c r="L381" s="727"/>
      <c r="M381" s="727"/>
      <c r="N381" s="727"/>
      <c r="O381" s="727"/>
      <c r="P381" s="727"/>
      <c r="Q381" s="727"/>
      <c r="R381" s="727"/>
      <c r="S381" s="727"/>
      <c r="T381" s="727"/>
      <c r="U381" s="727"/>
      <c r="V381" s="727"/>
      <c r="W381" s="727"/>
      <c r="X381" s="727"/>
      <c r="Y381" s="727"/>
    </row>
    <row r="382" spans="1:25">
      <c r="A382" s="727"/>
      <c r="B382" s="727"/>
      <c r="C382" s="727"/>
      <c r="D382" s="729"/>
      <c r="E382" s="726"/>
      <c r="F382" s="727"/>
      <c r="G382" s="727"/>
      <c r="H382" s="727"/>
      <c r="I382" s="727"/>
      <c r="J382" s="727"/>
      <c r="K382" s="727"/>
      <c r="L382" s="727"/>
      <c r="M382" s="727"/>
      <c r="N382" s="727"/>
      <c r="O382" s="727"/>
      <c r="P382" s="727"/>
      <c r="Q382" s="727"/>
      <c r="R382" s="727"/>
      <c r="S382" s="727"/>
      <c r="T382" s="727"/>
      <c r="U382" s="727"/>
      <c r="V382" s="727"/>
      <c r="W382" s="727"/>
      <c r="X382" s="727"/>
      <c r="Y382" s="727"/>
    </row>
    <row r="383" spans="1:25">
      <c r="A383" s="727"/>
      <c r="B383" s="727"/>
      <c r="C383" s="727"/>
      <c r="D383" s="729"/>
      <c r="E383" s="726"/>
      <c r="F383" s="727"/>
      <c r="G383" s="727"/>
      <c r="H383" s="727"/>
      <c r="I383" s="727"/>
      <c r="J383" s="727"/>
      <c r="K383" s="727"/>
      <c r="L383" s="727"/>
      <c r="M383" s="727"/>
      <c r="N383" s="727"/>
      <c r="O383" s="727"/>
      <c r="P383" s="727"/>
      <c r="Q383" s="727"/>
      <c r="R383" s="727"/>
      <c r="S383" s="727"/>
      <c r="T383" s="727"/>
      <c r="U383" s="727"/>
      <c r="V383" s="727"/>
      <c r="W383" s="727"/>
      <c r="X383" s="727"/>
      <c r="Y383" s="727"/>
    </row>
    <row r="384" spans="1:25">
      <c r="A384" s="727"/>
      <c r="B384" s="727"/>
      <c r="C384" s="727"/>
      <c r="D384" s="729"/>
      <c r="E384" s="726"/>
      <c r="F384" s="727"/>
      <c r="G384" s="727"/>
      <c r="H384" s="727"/>
      <c r="I384" s="727"/>
      <c r="J384" s="727"/>
      <c r="K384" s="727"/>
      <c r="L384" s="727"/>
      <c r="M384" s="727"/>
      <c r="N384" s="727"/>
      <c r="O384" s="727"/>
      <c r="P384" s="727"/>
      <c r="Q384" s="727"/>
      <c r="R384" s="727"/>
      <c r="S384" s="727"/>
      <c r="T384" s="727"/>
      <c r="U384" s="727"/>
      <c r="V384" s="727"/>
      <c r="W384" s="727"/>
      <c r="X384" s="727"/>
      <c r="Y384" s="727"/>
    </row>
    <row r="385" spans="1:25">
      <c r="A385" s="727"/>
      <c r="B385" s="727"/>
      <c r="C385" s="727"/>
      <c r="D385" s="729"/>
      <c r="E385" s="726"/>
      <c r="F385" s="727"/>
      <c r="G385" s="727"/>
      <c r="H385" s="727"/>
      <c r="I385" s="727"/>
      <c r="J385" s="727"/>
      <c r="K385" s="727"/>
      <c r="L385" s="727"/>
      <c r="M385" s="727"/>
      <c r="N385" s="727"/>
      <c r="O385" s="727"/>
      <c r="P385" s="727"/>
      <c r="Q385" s="727"/>
      <c r="R385" s="727"/>
      <c r="S385" s="727"/>
      <c r="T385" s="727"/>
      <c r="U385" s="727"/>
      <c r="V385" s="727"/>
      <c r="W385" s="727"/>
      <c r="X385" s="727"/>
      <c r="Y385" s="727"/>
    </row>
    <row r="386" spans="1:25">
      <c r="A386" s="727"/>
      <c r="B386" s="727"/>
      <c r="C386" s="727"/>
      <c r="D386" s="729"/>
      <c r="E386" s="726"/>
      <c r="F386" s="727"/>
      <c r="G386" s="727"/>
      <c r="H386" s="727"/>
      <c r="I386" s="727"/>
      <c r="J386" s="727"/>
      <c r="K386" s="727"/>
      <c r="L386" s="727"/>
      <c r="M386" s="727"/>
      <c r="N386" s="727"/>
      <c r="O386" s="727"/>
      <c r="P386" s="727"/>
      <c r="Q386" s="727"/>
      <c r="R386" s="727"/>
      <c r="S386" s="727"/>
      <c r="T386" s="727"/>
      <c r="U386" s="727"/>
      <c r="V386" s="727"/>
      <c r="W386" s="727"/>
      <c r="X386" s="727"/>
      <c r="Y386" s="727"/>
    </row>
    <row r="387" spans="1:25">
      <c r="A387" s="727"/>
      <c r="B387" s="727"/>
      <c r="C387" s="727"/>
      <c r="D387" s="729"/>
      <c r="E387" s="726"/>
      <c r="F387" s="727"/>
      <c r="G387" s="727"/>
      <c r="H387" s="727"/>
      <c r="I387" s="727"/>
      <c r="J387" s="727"/>
      <c r="K387" s="727"/>
      <c r="L387" s="727"/>
      <c r="M387" s="727"/>
      <c r="N387" s="727"/>
      <c r="O387" s="727"/>
      <c r="P387" s="727"/>
      <c r="Q387" s="727"/>
      <c r="R387" s="727"/>
      <c r="S387" s="727"/>
      <c r="T387" s="727"/>
      <c r="U387" s="727"/>
      <c r="V387" s="727"/>
      <c r="W387" s="727"/>
      <c r="X387" s="727"/>
      <c r="Y387" s="727"/>
    </row>
    <row r="388" spans="1:25">
      <c r="A388" s="727"/>
      <c r="B388" s="727"/>
      <c r="C388" s="727"/>
      <c r="D388" s="729"/>
      <c r="E388" s="726"/>
      <c r="F388" s="727"/>
      <c r="G388" s="727"/>
      <c r="H388" s="727"/>
      <c r="I388" s="727"/>
      <c r="J388" s="727"/>
      <c r="K388" s="727"/>
      <c r="L388" s="727"/>
      <c r="M388" s="727"/>
      <c r="N388" s="727"/>
      <c r="O388" s="727"/>
      <c r="P388" s="727"/>
      <c r="Q388" s="727"/>
      <c r="R388" s="727"/>
      <c r="S388" s="727"/>
      <c r="T388" s="727"/>
      <c r="U388" s="727"/>
      <c r="V388" s="727"/>
      <c r="W388" s="727"/>
      <c r="X388" s="727"/>
      <c r="Y388" s="727"/>
    </row>
    <row r="389" spans="1:25">
      <c r="A389" s="727"/>
      <c r="B389" s="727"/>
      <c r="C389" s="727"/>
      <c r="D389" s="729"/>
      <c r="E389" s="726"/>
      <c r="F389" s="727"/>
      <c r="G389" s="727"/>
      <c r="H389" s="727"/>
      <c r="I389" s="727"/>
      <c r="J389" s="727"/>
      <c r="K389" s="727"/>
      <c r="L389" s="727"/>
      <c r="M389" s="727"/>
      <c r="N389" s="727"/>
      <c r="O389" s="727"/>
      <c r="P389" s="727"/>
      <c r="Q389" s="727"/>
      <c r="R389" s="727"/>
      <c r="S389" s="727"/>
      <c r="T389" s="727"/>
      <c r="U389" s="727"/>
      <c r="V389" s="727"/>
      <c r="W389" s="727"/>
      <c r="X389" s="727"/>
      <c r="Y389" s="727"/>
    </row>
    <row r="390" spans="1:25">
      <c r="A390" s="727"/>
      <c r="B390" s="727"/>
      <c r="C390" s="727"/>
      <c r="D390" s="729"/>
      <c r="E390" s="726"/>
      <c r="F390" s="727"/>
      <c r="G390" s="727"/>
      <c r="H390" s="727"/>
      <c r="I390" s="727"/>
      <c r="J390" s="727"/>
      <c r="K390" s="727"/>
      <c r="L390" s="727"/>
      <c r="M390" s="727"/>
      <c r="N390" s="727"/>
      <c r="O390" s="727"/>
      <c r="P390" s="727"/>
      <c r="Q390" s="727"/>
      <c r="R390" s="727"/>
      <c r="S390" s="727"/>
      <c r="T390" s="727"/>
      <c r="U390" s="727"/>
      <c r="V390" s="727"/>
      <c r="W390" s="727"/>
      <c r="X390" s="727"/>
      <c r="Y390" s="727"/>
    </row>
    <row r="391" spans="1:25">
      <c r="A391" s="727"/>
      <c r="B391" s="727"/>
      <c r="C391" s="727"/>
      <c r="D391" s="729"/>
      <c r="E391" s="726"/>
      <c r="F391" s="727"/>
      <c r="G391" s="727"/>
      <c r="H391" s="727"/>
      <c r="I391" s="727"/>
      <c r="J391" s="727"/>
      <c r="K391" s="727"/>
      <c r="L391" s="727"/>
      <c r="M391" s="727"/>
      <c r="N391" s="727"/>
      <c r="O391" s="727"/>
      <c r="P391" s="727"/>
      <c r="Q391" s="727"/>
      <c r="R391" s="727"/>
      <c r="S391" s="727"/>
      <c r="T391" s="727"/>
      <c r="U391" s="727"/>
      <c r="V391" s="727"/>
      <c r="W391" s="727"/>
      <c r="X391" s="727"/>
      <c r="Y391" s="727"/>
    </row>
    <row r="392" spans="1:25">
      <c r="A392" s="727"/>
      <c r="B392" s="727"/>
      <c r="C392" s="727"/>
      <c r="D392" s="729"/>
      <c r="E392" s="726"/>
      <c r="F392" s="727"/>
      <c r="G392" s="727"/>
      <c r="H392" s="727"/>
      <c r="I392" s="727"/>
      <c r="J392" s="727"/>
      <c r="K392" s="727"/>
      <c r="L392" s="727"/>
      <c r="M392" s="727"/>
      <c r="N392" s="727"/>
      <c r="O392" s="727"/>
      <c r="P392" s="727"/>
      <c r="Q392" s="727"/>
      <c r="R392" s="727"/>
      <c r="S392" s="727"/>
      <c r="T392" s="727"/>
      <c r="U392" s="727"/>
      <c r="V392" s="727"/>
      <c r="W392" s="727"/>
      <c r="X392" s="727"/>
      <c r="Y392" s="727"/>
    </row>
    <row r="393" spans="1:25">
      <c r="A393" s="727"/>
      <c r="B393" s="727"/>
      <c r="C393" s="727"/>
      <c r="D393" s="729"/>
      <c r="E393" s="726"/>
      <c r="F393" s="727"/>
      <c r="G393" s="727"/>
      <c r="H393" s="727"/>
      <c r="I393" s="727"/>
      <c r="J393" s="727"/>
      <c r="K393" s="727"/>
      <c r="L393" s="727"/>
      <c r="M393" s="727"/>
      <c r="N393" s="727"/>
      <c r="O393" s="727"/>
      <c r="P393" s="727"/>
      <c r="Q393" s="727"/>
      <c r="R393" s="727"/>
      <c r="S393" s="727"/>
      <c r="T393" s="727"/>
      <c r="U393" s="727"/>
      <c r="V393" s="727"/>
      <c r="W393" s="727"/>
      <c r="X393" s="727"/>
      <c r="Y393" s="727"/>
    </row>
    <row r="394" spans="1:25">
      <c r="A394" s="727"/>
      <c r="B394" s="727"/>
      <c r="C394" s="727"/>
      <c r="D394" s="729"/>
      <c r="E394" s="726"/>
      <c r="F394" s="727"/>
      <c r="G394" s="727"/>
      <c r="H394" s="727"/>
      <c r="I394" s="727"/>
      <c r="J394" s="727"/>
      <c r="K394" s="727"/>
      <c r="L394" s="727"/>
      <c r="M394" s="727"/>
      <c r="N394" s="727"/>
      <c r="O394" s="727"/>
      <c r="P394" s="727"/>
      <c r="Q394" s="727"/>
      <c r="R394" s="727"/>
      <c r="S394" s="727"/>
      <c r="T394" s="727"/>
      <c r="U394" s="727"/>
      <c r="V394" s="727"/>
      <c r="W394" s="727"/>
      <c r="X394" s="727"/>
      <c r="Y394" s="727"/>
    </row>
    <row r="395" spans="1:25">
      <c r="A395" s="727"/>
      <c r="B395" s="727"/>
      <c r="C395" s="727"/>
      <c r="D395" s="729"/>
      <c r="E395" s="726"/>
      <c r="F395" s="727"/>
      <c r="G395" s="727"/>
      <c r="H395" s="727"/>
      <c r="I395" s="727"/>
      <c r="J395" s="727"/>
      <c r="K395" s="727"/>
      <c r="L395" s="727"/>
      <c r="M395" s="727"/>
      <c r="N395" s="727"/>
      <c r="O395" s="727"/>
      <c r="P395" s="727"/>
      <c r="Q395" s="727"/>
      <c r="R395" s="727"/>
      <c r="S395" s="727"/>
      <c r="T395" s="727"/>
      <c r="U395" s="727"/>
      <c r="V395" s="727"/>
      <c r="W395" s="727"/>
      <c r="X395" s="727"/>
      <c r="Y395" s="727"/>
    </row>
    <row r="396" spans="1:25">
      <c r="A396" s="727"/>
      <c r="B396" s="727"/>
      <c r="C396" s="727"/>
      <c r="D396" s="729"/>
      <c r="E396" s="726"/>
      <c r="F396" s="727"/>
      <c r="G396" s="727"/>
      <c r="H396" s="727"/>
      <c r="I396" s="727"/>
      <c r="J396" s="727"/>
      <c r="K396" s="727"/>
      <c r="L396" s="727"/>
      <c r="M396" s="727"/>
      <c r="N396" s="727"/>
      <c r="O396" s="727"/>
      <c r="P396" s="727"/>
      <c r="Q396" s="727"/>
      <c r="R396" s="727"/>
      <c r="S396" s="727"/>
      <c r="T396" s="727"/>
      <c r="U396" s="727"/>
      <c r="V396" s="727"/>
      <c r="W396" s="727"/>
      <c r="X396" s="727"/>
      <c r="Y396" s="727"/>
    </row>
    <row r="397" spans="1:25">
      <c r="A397" s="727"/>
      <c r="B397" s="727"/>
      <c r="C397" s="727"/>
      <c r="D397" s="729"/>
      <c r="E397" s="726"/>
      <c r="F397" s="727"/>
      <c r="G397" s="727"/>
      <c r="H397" s="727"/>
      <c r="I397" s="727"/>
      <c r="J397" s="727"/>
      <c r="K397" s="727"/>
      <c r="L397" s="727"/>
      <c r="M397" s="727"/>
      <c r="N397" s="727"/>
      <c r="O397" s="727"/>
      <c r="P397" s="727"/>
      <c r="Q397" s="727"/>
      <c r="R397" s="727"/>
      <c r="S397" s="727"/>
      <c r="T397" s="727"/>
      <c r="U397" s="727"/>
      <c r="V397" s="727"/>
      <c r="W397" s="727"/>
      <c r="X397" s="727"/>
      <c r="Y397" s="727"/>
    </row>
    <row r="398" spans="1:25">
      <c r="A398" s="727"/>
      <c r="B398" s="727"/>
      <c r="C398" s="727"/>
      <c r="D398" s="729"/>
      <c r="E398" s="726"/>
      <c r="F398" s="727"/>
      <c r="G398" s="727"/>
      <c r="H398" s="727"/>
      <c r="I398" s="727"/>
      <c r="J398" s="727"/>
      <c r="K398" s="727"/>
      <c r="L398" s="727"/>
      <c r="M398" s="727"/>
      <c r="N398" s="727"/>
      <c r="O398" s="727"/>
      <c r="P398" s="727"/>
      <c r="Q398" s="727"/>
      <c r="R398" s="727"/>
      <c r="S398" s="727"/>
      <c r="T398" s="727"/>
      <c r="U398" s="727"/>
      <c r="V398" s="727"/>
      <c r="W398" s="727"/>
      <c r="X398" s="727"/>
      <c r="Y398" s="727"/>
    </row>
    <row r="399" spans="1:25">
      <c r="A399" s="727"/>
      <c r="B399" s="727"/>
      <c r="C399" s="727"/>
      <c r="D399" s="729"/>
      <c r="E399" s="726"/>
      <c r="F399" s="727"/>
      <c r="G399" s="727"/>
      <c r="H399" s="727"/>
      <c r="I399" s="727"/>
      <c r="J399" s="727"/>
      <c r="K399" s="727"/>
      <c r="L399" s="727"/>
      <c r="M399" s="727"/>
      <c r="N399" s="727"/>
      <c r="O399" s="727"/>
      <c r="P399" s="727"/>
      <c r="Q399" s="727"/>
      <c r="R399" s="727"/>
      <c r="S399" s="727"/>
      <c r="T399" s="727"/>
      <c r="U399" s="727"/>
      <c r="V399" s="727"/>
      <c r="W399" s="727"/>
      <c r="X399" s="727"/>
      <c r="Y399" s="727"/>
    </row>
    <row r="400" spans="1:25">
      <c r="A400" s="727"/>
      <c r="B400" s="727"/>
      <c r="C400" s="727"/>
      <c r="D400" s="729"/>
      <c r="E400" s="726"/>
      <c r="F400" s="727"/>
      <c r="G400" s="727"/>
      <c r="H400" s="727"/>
      <c r="I400" s="727"/>
      <c r="J400" s="727"/>
      <c r="K400" s="727"/>
      <c r="L400" s="727"/>
      <c r="M400" s="727"/>
      <c r="N400" s="727"/>
      <c r="O400" s="727"/>
      <c r="P400" s="727"/>
      <c r="Q400" s="727"/>
      <c r="R400" s="727"/>
      <c r="S400" s="727"/>
      <c r="T400" s="727"/>
      <c r="U400" s="727"/>
      <c r="V400" s="727"/>
      <c r="W400" s="727"/>
      <c r="X400" s="727"/>
      <c r="Y400" s="727"/>
    </row>
    <row r="401" spans="1:25">
      <c r="A401" s="727"/>
      <c r="B401" s="727"/>
      <c r="C401" s="727"/>
      <c r="D401" s="729"/>
      <c r="E401" s="726"/>
      <c r="F401" s="727"/>
      <c r="G401" s="727"/>
      <c r="H401" s="727"/>
      <c r="I401" s="727"/>
      <c r="J401" s="727"/>
      <c r="K401" s="727"/>
      <c r="L401" s="727"/>
      <c r="M401" s="727"/>
      <c r="N401" s="727"/>
      <c r="O401" s="727"/>
      <c r="P401" s="727"/>
      <c r="Q401" s="727"/>
      <c r="R401" s="727"/>
      <c r="S401" s="727"/>
      <c r="T401" s="727"/>
      <c r="U401" s="727"/>
      <c r="V401" s="727"/>
      <c r="W401" s="727"/>
      <c r="X401" s="727"/>
      <c r="Y401" s="727"/>
    </row>
    <row r="402" spans="1:25">
      <c r="A402" s="727"/>
      <c r="B402" s="727"/>
      <c r="C402" s="727"/>
      <c r="D402" s="729"/>
      <c r="E402" s="726"/>
      <c r="F402" s="727"/>
      <c r="G402" s="727"/>
      <c r="H402" s="727"/>
      <c r="I402" s="727"/>
      <c r="J402" s="727"/>
      <c r="K402" s="727"/>
      <c r="L402" s="727"/>
      <c r="M402" s="727"/>
      <c r="N402" s="727"/>
      <c r="O402" s="727"/>
      <c r="P402" s="727"/>
      <c r="Q402" s="727"/>
      <c r="R402" s="727"/>
      <c r="S402" s="727"/>
      <c r="T402" s="727"/>
      <c r="U402" s="727"/>
      <c r="V402" s="727"/>
      <c r="W402" s="727"/>
      <c r="X402" s="727"/>
      <c r="Y402" s="727"/>
    </row>
    <row r="403" spans="1:25">
      <c r="A403" s="727"/>
      <c r="B403" s="727"/>
      <c r="C403" s="727"/>
      <c r="D403" s="729"/>
      <c r="E403" s="726"/>
      <c r="F403" s="727"/>
      <c r="G403" s="727"/>
      <c r="H403" s="727"/>
      <c r="I403" s="727"/>
      <c r="J403" s="727"/>
      <c r="K403" s="727"/>
      <c r="L403" s="727"/>
      <c r="M403" s="727"/>
      <c r="N403" s="727"/>
      <c r="O403" s="727"/>
      <c r="P403" s="727"/>
      <c r="Q403" s="727"/>
      <c r="R403" s="727"/>
      <c r="S403" s="727"/>
      <c r="T403" s="727"/>
      <c r="U403" s="727"/>
      <c r="V403" s="727"/>
      <c r="W403" s="727"/>
      <c r="X403" s="727"/>
      <c r="Y403" s="727"/>
    </row>
    <row r="404" spans="1:25">
      <c r="A404" s="727"/>
      <c r="B404" s="727"/>
      <c r="C404" s="727"/>
      <c r="D404" s="729"/>
      <c r="E404" s="726"/>
      <c r="F404" s="727"/>
      <c r="G404" s="727"/>
      <c r="H404" s="727"/>
      <c r="I404" s="727"/>
      <c r="J404" s="727"/>
      <c r="K404" s="727"/>
      <c r="L404" s="727"/>
      <c r="M404" s="727"/>
      <c r="N404" s="727"/>
      <c r="O404" s="727"/>
      <c r="P404" s="727"/>
      <c r="Q404" s="727"/>
      <c r="R404" s="727"/>
      <c r="S404" s="727"/>
      <c r="T404" s="727"/>
      <c r="U404" s="727"/>
      <c r="V404" s="727"/>
      <c r="W404" s="727"/>
      <c r="X404" s="727"/>
      <c r="Y404" s="727"/>
    </row>
    <row r="405" spans="1:25">
      <c r="A405" s="727"/>
      <c r="B405" s="727"/>
      <c r="C405" s="727"/>
      <c r="D405" s="729"/>
      <c r="E405" s="726"/>
      <c r="F405" s="727"/>
      <c r="G405" s="727"/>
      <c r="H405" s="727"/>
      <c r="I405" s="727"/>
      <c r="J405" s="727"/>
      <c r="K405" s="727"/>
      <c r="L405" s="727"/>
      <c r="M405" s="727"/>
      <c r="N405" s="727"/>
      <c r="O405" s="727"/>
      <c r="P405" s="727"/>
      <c r="Q405" s="727"/>
      <c r="R405" s="727"/>
      <c r="S405" s="727"/>
      <c r="T405" s="727"/>
      <c r="U405" s="727"/>
      <c r="V405" s="727"/>
      <c r="W405" s="727"/>
      <c r="X405" s="727"/>
      <c r="Y405" s="727"/>
    </row>
    <row r="406" spans="1:25">
      <c r="A406" s="727"/>
      <c r="B406" s="727"/>
      <c r="C406" s="727"/>
      <c r="D406" s="729"/>
      <c r="E406" s="726"/>
      <c r="F406" s="727"/>
      <c r="G406" s="727"/>
      <c r="H406" s="727"/>
      <c r="I406" s="727"/>
      <c r="J406" s="727"/>
      <c r="K406" s="727"/>
      <c r="L406" s="727"/>
      <c r="M406" s="727"/>
      <c r="N406" s="727"/>
      <c r="O406" s="727"/>
      <c r="P406" s="727"/>
      <c r="Q406" s="727"/>
      <c r="R406" s="727"/>
      <c r="S406" s="727"/>
      <c r="T406" s="727"/>
      <c r="U406" s="727"/>
      <c r="V406" s="727"/>
      <c r="W406" s="727"/>
      <c r="X406" s="727"/>
      <c r="Y406" s="727"/>
    </row>
    <row r="407" spans="1:25">
      <c r="A407" s="727"/>
      <c r="B407" s="727"/>
      <c r="C407" s="727"/>
      <c r="D407" s="729"/>
      <c r="E407" s="726"/>
      <c r="F407" s="727"/>
      <c r="G407" s="727"/>
      <c r="H407" s="727"/>
      <c r="I407" s="727"/>
      <c r="J407" s="727"/>
      <c r="K407" s="727"/>
      <c r="L407" s="727"/>
      <c r="M407" s="727"/>
      <c r="N407" s="727"/>
      <c r="O407" s="727"/>
      <c r="P407" s="727"/>
      <c r="Q407" s="727"/>
      <c r="R407" s="727"/>
      <c r="S407" s="727"/>
      <c r="T407" s="727"/>
      <c r="U407" s="727"/>
      <c r="V407" s="727"/>
      <c r="W407" s="727"/>
      <c r="X407" s="727"/>
      <c r="Y407" s="727"/>
    </row>
    <row r="408" spans="1:25">
      <c r="A408" s="727"/>
      <c r="B408" s="727"/>
      <c r="C408" s="727"/>
      <c r="D408" s="729"/>
      <c r="E408" s="726"/>
      <c r="F408" s="727"/>
      <c r="G408" s="727"/>
      <c r="H408" s="727"/>
      <c r="I408" s="727"/>
      <c r="J408" s="727"/>
      <c r="K408" s="727"/>
      <c r="L408" s="727"/>
      <c r="M408" s="727"/>
      <c r="N408" s="727"/>
      <c r="O408" s="727"/>
      <c r="P408" s="727"/>
      <c r="Q408" s="727"/>
      <c r="R408" s="727"/>
      <c r="S408" s="727"/>
      <c r="T408" s="727"/>
      <c r="U408" s="727"/>
      <c r="V408" s="727"/>
      <c r="W408" s="727"/>
      <c r="X408" s="727"/>
      <c r="Y408" s="727"/>
    </row>
    <row r="409" spans="1:25">
      <c r="A409" s="727"/>
      <c r="B409" s="727"/>
      <c r="C409" s="727"/>
      <c r="D409" s="729"/>
      <c r="E409" s="726"/>
      <c r="F409" s="727"/>
      <c r="G409" s="727"/>
      <c r="H409" s="727"/>
      <c r="I409" s="727"/>
      <c r="J409" s="727"/>
      <c r="K409" s="727"/>
      <c r="L409" s="727"/>
      <c r="M409" s="727"/>
      <c r="N409" s="727"/>
      <c r="O409" s="727"/>
      <c r="P409" s="727"/>
      <c r="Q409" s="727"/>
      <c r="R409" s="727"/>
      <c r="S409" s="727"/>
      <c r="T409" s="727"/>
      <c r="U409" s="727"/>
      <c r="V409" s="727"/>
      <c r="W409" s="727"/>
      <c r="X409" s="727"/>
      <c r="Y409" s="727"/>
    </row>
    <row r="410" spans="1:25">
      <c r="A410" s="727"/>
      <c r="B410" s="727"/>
      <c r="C410" s="727"/>
      <c r="D410" s="729"/>
      <c r="E410" s="726"/>
      <c r="F410" s="727"/>
      <c r="G410" s="727"/>
      <c r="H410" s="727"/>
      <c r="I410" s="727"/>
      <c r="J410" s="727"/>
      <c r="K410" s="727"/>
      <c r="L410" s="727"/>
      <c r="M410" s="727"/>
      <c r="N410" s="727"/>
      <c r="O410" s="727"/>
      <c r="P410" s="727"/>
      <c r="Q410" s="727"/>
      <c r="R410" s="727"/>
      <c r="S410" s="727"/>
      <c r="T410" s="727"/>
      <c r="U410" s="727"/>
      <c r="V410" s="727"/>
      <c r="W410" s="727"/>
      <c r="X410" s="727"/>
      <c r="Y410" s="727"/>
    </row>
    <row r="411" spans="1:25">
      <c r="A411" s="727"/>
      <c r="B411" s="727"/>
      <c r="C411" s="727"/>
      <c r="D411" s="729"/>
      <c r="E411" s="726"/>
      <c r="F411" s="727"/>
      <c r="G411" s="727"/>
      <c r="H411" s="727"/>
      <c r="I411" s="727"/>
      <c r="J411" s="727"/>
      <c r="K411" s="727"/>
      <c r="L411" s="727"/>
      <c r="M411" s="727"/>
      <c r="N411" s="727"/>
      <c r="O411" s="727"/>
      <c r="P411" s="727"/>
      <c r="Q411" s="727"/>
      <c r="R411" s="727"/>
      <c r="S411" s="727"/>
      <c r="T411" s="727"/>
      <c r="U411" s="727"/>
      <c r="V411" s="727"/>
      <c r="W411" s="727"/>
      <c r="X411" s="727"/>
      <c r="Y411" s="727"/>
    </row>
    <row r="412" spans="1:25">
      <c r="A412" s="727"/>
      <c r="B412" s="727"/>
      <c r="C412" s="727"/>
      <c r="D412" s="729"/>
      <c r="E412" s="726"/>
      <c r="F412" s="727"/>
      <c r="G412" s="727"/>
      <c r="H412" s="727"/>
      <c r="I412" s="727"/>
      <c r="J412" s="727"/>
      <c r="K412" s="727"/>
      <c r="L412" s="727"/>
      <c r="M412" s="727"/>
      <c r="N412" s="727"/>
      <c r="O412" s="727"/>
      <c r="P412" s="727"/>
      <c r="Q412" s="727"/>
      <c r="R412" s="727"/>
      <c r="S412" s="727"/>
      <c r="T412" s="727"/>
      <c r="U412" s="727"/>
      <c r="V412" s="727"/>
      <c r="W412" s="727"/>
      <c r="X412" s="727"/>
      <c r="Y412" s="727"/>
    </row>
    <row r="413" spans="1:25">
      <c r="A413" s="727"/>
      <c r="B413" s="727"/>
      <c r="C413" s="727"/>
      <c r="D413" s="729"/>
      <c r="E413" s="726"/>
      <c r="F413" s="727"/>
      <c r="G413" s="727"/>
      <c r="H413" s="727"/>
      <c r="I413" s="727"/>
      <c r="J413" s="727"/>
      <c r="K413" s="727"/>
      <c r="L413" s="727"/>
      <c r="M413" s="727"/>
      <c r="N413" s="727"/>
      <c r="O413" s="727"/>
      <c r="P413" s="727"/>
      <c r="Q413" s="727"/>
      <c r="R413" s="727"/>
      <c r="S413" s="727"/>
      <c r="T413" s="727"/>
      <c r="U413" s="727"/>
      <c r="V413" s="727"/>
      <c r="W413" s="727"/>
      <c r="X413" s="727"/>
      <c r="Y413" s="727"/>
    </row>
    <row r="414" spans="1:25">
      <c r="A414" s="727"/>
      <c r="B414" s="727"/>
      <c r="C414" s="727"/>
      <c r="D414" s="729"/>
      <c r="E414" s="726"/>
      <c r="F414" s="727"/>
      <c r="G414" s="727"/>
      <c r="H414" s="727"/>
      <c r="I414" s="727"/>
      <c r="J414" s="727"/>
      <c r="K414" s="727"/>
      <c r="L414" s="727"/>
      <c r="M414" s="727"/>
      <c r="N414" s="727"/>
      <c r="O414" s="727"/>
      <c r="P414" s="727"/>
      <c r="Q414" s="727"/>
      <c r="R414" s="727"/>
      <c r="S414" s="727"/>
      <c r="T414" s="727"/>
      <c r="U414" s="727"/>
      <c r="V414" s="727"/>
      <c r="W414" s="727"/>
      <c r="X414" s="727"/>
      <c r="Y414" s="727"/>
    </row>
    <row r="415" spans="1:25">
      <c r="A415" s="727"/>
      <c r="B415" s="727"/>
      <c r="C415" s="727"/>
      <c r="D415" s="729"/>
      <c r="E415" s="726"/>
      <c r="F415" s="727"/>
      <c r="G415" s="727"/>
      <c r="H415" s="727"/>
      <c r="I415" s="727"/>
      <c r="J415" s="727"/>
      <c r="K415" s="727"/>
      <c r="L415" s="727"/>
      <c r="M415" s="727"/>
      <c r="N415" s="727"/>
      <c r="O415" s="727"/>
      <c r="P415" s="727"/>
      <c r="Q415" s="727"/>
      <c r="R415" s="727"/>
      <c r="S415" s="727"/>
      <c r="T415" s="727"/>
      <c r="U415" s="727"/>
      <c r="V415" s="727"/>
      <c r="W415" s="727"/>
      <c r="X415" s="727"/>
      <c r="Y415" s="727"/>
    </row>
    <row r="416" spans="1:25">
      <c r="A416" s="727"/>
      <c r="B416" s="727"/>
      <c r="C416" s="727"/>
      <c r="D416" s="729"/>
      <c r="E416" s="726"/>
      <c r="F416" s="727"/>
      <c r="G416" s="727"/>
      <c r="H416" s="727"/>
      <c r="I416" s="727"/>
      <c r="J416" s="727"/>
      <c r="K416" s="727"/>
      <c r="L416" s="727"/>
      <c r="M416" s="727"/>
      <c r="N416" s="727"/>
      <c r="O416" s="727"/>
      <c r="P416" s="727"/>
      <c r="Q416" s="727"/>
      <c r="R416" s="727"/>
      <c r="S416" s="727"/>
      <c r="T416" s="727"/>
      <c r="U416" s="727"/>
      <c r="V416" s="727"/>
      <c r="W416" s="727"/>
      <c r="X416" s="727"/>
      <c r="Y416" s="727"/>
    </row>
    <row r="417" spans="1:25">
      <c r="A417" s="727"/>
      <c r="B417" s="727"/>
      <c r="C417" s="727"/>
      <c r="D417" s="729"/>
      <c r="E417" s="726"/>
      <c r="F417" s="727"/>
      <c r="G417" s="727"/>
      <c r="H417" s="727"/>
      <c r="I417" s="727"/>
      <c r="J417" s="727"/>
      <c r="K417" s="727"/>
      <c r="L417" s="727"/>
      <c r="M417" s="727"/>
      <c r="N417" s="727"/>
      <c r="O417" s="727"/>
      <c r="P417" s="727"/>
      <c r="Q417" s="727"/>
      <c r="R417" s="727"/>
      <c r="S417" s="727"/>
      <c r="T417" s="727"/>
      <c r="U417" s="727"/>
      <c r="V417" s="727"/>
      <c r="W417" s="727"/>
      <c r="X417" s="727"/>
      <c r="Y417" s="727"/>
    </row>
    <row r="418" spans="1:25">
      <c r="A418" s="727"/>
      <c r="B418" s="727"/>
      <c r="C418" s="727"/>
      <c r="D418" s="729"/>
      <c r="E418" s="726"/>
      <c r="F418" s="727"/>
      <c r="G418" s="727"/>
      <c r="H418" s="727"/>
      <c r="I418" s="727"/>
      <c r="J418" s="727"/>
      <c r="K418" s="727"/>
      <c r="L418" s="727"/>
      <c r="M418" s="727"/>
      <c r="N418" s="727"/>
      <c r="O418" s="727"/>
      <c r="P418" s="727"/>
      <c r="Q418" s="727"/>
      <c r="R418" s="727"/>
      <c r="S418" s="727"/>
      <c r="T418" s="727"/>
      <c r="U418" s="727"/>
      <c r="V418" s="727"/>
      <c r="W418" s="727"/>
      <c r="X418" s="727"/>
      <c r="Y418" s="727"/>
    </row>
    <row r="419" spans="1:25">
      <c r="A419" s="727"/>
      <c r="B419" s="727"/>
      <c r="C419" s="727"/>
      <c r="D419" s="729"/>
      <c r="E419" s="726"/>
      <c r="F419" s="727"/>
      <c r="G419" s="727"/>
      <c r="H419" s="727"/>
      <c r="I419" s="727"/>
      <c r="J419" s="727"/>
      <c r="K419" s="727"/>
      <c r="L419" s="727"/>
      <c r="M419" s="727"/>
      <c r="N419" s="727"/>
      <c r="O419" s="727"/>
      <c r="P419" s="727"/>
      <c r="Q419" s="727"/>
      <c r="R419" s="727"/>
      <c r="S419" s="727"/>
      <c r="T419" s="727"/>
      <c r="U419" s="727"/>
      <c r="V419" s="727"/>
      <c r="W419" s="727"/>
      <c r="X419" s="727"/>
      <c r="Y419" s="727"/>
    </row>
    <row r="420" spans="1:25">
      <c r="A420" s="727"/>
      <c r="B420" s="727"/>
      <c r="C420" s="727"/>
      <c r="D420" s="729"/>
      <c r="E420" s="726"/>
      <c r="F420" s="727"/>
      <c r="G420" s="727"/>
      <c r="H420" s="727"/>
      <c r="I420" s="727"/>
      <c r="J420" s="727"/>
      <c r="K420" s="727"/>
      <c r="L420" s="727"/>
      <c r="M420" s="727"/>
      <c r="N420" s="727"/>
      <c r="O420" s="727"/>
      <c r="P420" s="727"/>
      <c r="Q420" s="727"/>
      <c r="R420" s="727"/>
      <c r="S420" s="727"/>
      <c r="T420" s="727"/>
      <c r="U420" s="727"/>
      <c r="V420" s="727"/>
      <c r="W420" s="727"/>
      <c r="X420" s="727"/>
      <c r="Y420" s="727"/>
    </row>
    <row r="421" spans="1:25">
      <c r="A421" s="727"/>
      <c r="B421" s="727"/>
      <c r="C421" s="727"/>
      <c r="D421" s="729"/>
      <c r="E421" s="726"/>
      <c r="F421" s="727"/>
      <c r="G421" s="727"/>
      <c r="H421" s="727"/>
      <c r="I421" s="727"/>
      <c r="J421" s="727"/>
      <c r="K421" s="727"/>
      <c r="L421" s="727"/>
      <c r="M421" s="727"/>
      <c r="N421" s="727"/>
      <c r="O421" s="727"/>
      <c r="P421" s="727"/>
      <c r="Q421" s="727"/>
      <c r="R421" s="727"/>
      <c r="S421" s="727"/>
      <c r="T421" s="727"/>
      <c r="U421" s="727"/>
      <c r="V421" s="727"/>
      <c r="W421" s="727"/>
      <c r="X421" s="727"/>
      <c r="Y421" s="727"/>
    </row>
    <row r="422" spans="1:25">
      <c r="A422" s="727"/>
      <c r="B422" s="727"/>
      <c r="C422" s="727"/>
      <c r="D422" s="729"/>
      <c r="E422" s="726"/>
      <c r="F422" s="727"/>
      <c r="G422" s="727"/>
      <c r="H422" s="727"/>
      <c r="I422" s="727"/>
      <c r="J422" s="727"/>
      <c r="K422" s="727"/>
      <c r="L422" s="727"/>
      <c r="M422" s="727"/>
      <c r="N422" s="727"/>
      <c r="O422" s="727"/>
      <c r="P422" s="727"/>
      <c r="Q422" s="727"/>
      <c r="R422" s="727"/>
      <c r="S422" s="727"/>
      <c r="T422" s="727"/>
      <c r="U422" s="727"/>
      <c r="V422" s="727"/>
      <c r="W422" s="727"/>
      <c r="X422" s="727"/>
      <c r="Y422" s="727"/>
    </row>
    <row r="423" spans="1:25">
      <c r="A423" s="727"/>
      <c r="B423" s="727"/>
      <c r="C423" s="727"/>
      <c r="D423" s="729"/>
      <c r="E423" s="726"/>
      <c r="F423" s="727"/>
      <c r="G423" s="727"/>
      <c r="H423" s="727"/>
      <c r="I423" s="727"/>
      <c r="J423" s="727"/>
      <c r="K423" s="727"/>
      <c r="L423" s="727"/>
      <c r="M423" s="727"/>
      <c r="N423" s="727"/>
      <c r="O423" s="727"/>
      <c r="P423" s="727"/>
      <c r="Q423" s="727"/>
      <c r="R423" s="727"/>
      <c r="S423" s="727"/>
      <c r="T423" s="727"/>
      <c r="U423" s="727"/>
      <c r="V423" s="727"/>
      <c r="W423" s="727"/>
      <c r="X423" s="727"/>
      <c r="Y423" s="727"/>
    </row>
    <row r="424" spans="1:25">
      <c r="A424" s="727"/>
      <c r="B424" s="727"/>
      <c r="C424" s="727"/>
      <c r="D424" s="729"/>
      <c r="E424" s="726"/>
      <c r="F424" s="727"/>
      <c r="G424" s="727"/>
      <c r="H424" s="727"/>
      <c r="I424" s="727"/>
      <c r="J424" s="727"/>
      <c r="K424" s="727"/>
      <c r="L424" s="727"/>
      <c r="M424" s="727"/>
      <c r="N424" s="727"/>
      <c r="O424" s="727"/>
      <c r="P424" s="727"/>
      <c r="Q424" s="727"/>
      <c r="R424" s="727"/>
      <c r="S424" s="727"/>
      <c r="T424" s="727"/>
      <c r="U424" s="727"/>
      <c r="V424" s="727"/>
      <c r="W424" s="727"/>
      <c r="X424" s="727"/>
      <c r="Y424" s="727"/>
    </row>
    <row r="425" spans="1:25">
      <c r="A425" s="727"/>
      <c r="B425" s="727"/>
      <c r="C425" s="727"/>
      <c r="D425" s="729"/>
      <c r="E425" s="726"/>
      <c r="F425" s="727"/>
      <c r="G425" s="727"/>
      <c r="H425" s="727"/>
      <c r="I425" s="727"/>
      <c r="J425" s="727"/>
      <c r="K425" s="727"/>
      <c r="L425" s="727"/>
      <c r="M425" s="727"/>
      <c r="N425" s="727"/>
      <c r="O425" s="727"/>
      <c r="P425" s="727"/>
      <c r="Q425" s="727"/>
      <c r="R425" s="727"/>
      <c r="S425" s="727"/>
      <c r="T425" s="727"/>
      <c r="U425" s="727"/>
      <c r="V425" s="727"/>
      <c r="W425" s="727"/>
      <c r="X425" s="727"/>
      <c r="Y425" s="727"/>
    </row>
    <row r="426" spans="1:25">
      <c r="A426" s="727"/>
      <c r="B426" s="727"/>
      <c r="C426" s="727"/>
      <c r="D426" s="729"/>
      <c r="E426" s="726"/>
      <c r="F426" s="727"/>
      <c r="G426" s="727"/>
      <c r="H426" s="727"/>
      <c r="I426" s="727"/>
      <c r="J426" s="727"/>
      <c r="K426" s="727"/>
      <c r="L426" s="727"/>
      <c r="M426" s="727"/>
      <c r="N426" s="727"/>
      <c r="O426" s="727"/>
      <c r="P426" s="727"/>
      <c r="Q426" s="727"/>
      <c r="R426" s="727"/>
      <c r="S426" s="727"/>
      <c r="T426" s="727"/>
      <c r="U426" s="727"/>
      <c r="V426" s="727"/>
      <c r="W426" s="727"/>
      <c r="X426" s="727"/>
      <c r="Y426" s="727"/>
    </row>
    <row r="427" spans="1:25">
      <c r="A427" s="727"/>
      <c r="B427" s="727"/>
      <c r="C427" s="727"/>
      <c r="D427" s="729"/>
      <c r="E427" s="726"/>
      <c r="F427" s="727"/>
      <c r="G427" s="727"/>
      <c r="H427" s="727"/>
      <c r="I427" s="727"/>
      <c r="J427" s="727"/>
      <c r="K427" s="727"/>
      <c r="L427" s="727"/>
      <c r="M427" s="727"/>
      <c r="N427" s="727"/>
      <c r="O427" s="727"/>
      <c r="P427" s="727"/>
      <c r="Q427" s="727"/>
      <c r="R427" s="727"/>
      <c r="S427" s="727"/>
      <c r="T427" s="727"/>
      <c r="U427" s="727"/>
      <c r="V427" s="727"/>
      <c r="W427" s="727"/>
      <c r="X427" s="727"/>
      <c r="Y427" s="727"/>
    </row>
    <row r="428" spans="1:25">
      <c r="A428" s="727"/>
      <c r="B428" s="727"/>
      <c r="C428" s="727"/>
      <c r="D428" s="729"/>
      <c r="E428" s="726"/>
      <c r="F428" s="727"/>
      <c r="G428" s="727"/>
      <c r="H428" s="727"/>
      <c r="I428" s="727"/>
      <c r="J428" s="727"/>
      <c r="K428" s="727"/>
      <c r="L428" s="727"/>
      <c r="M428" s="727"/>
      <c r="N428" s="727"/>
      <c r="O428" s="727"/>
      <c r="P428" s="727"/>
      <c r="Q428" s="727"/>
      <c r="R428" s="727"/>
      <c r="S428" s="727"/>
      <c r="T428" s="727"/>
      <c r="U428" s="727"/>
      <c r="V428" s="727"/>
      <c r="W428" s="727"/>
      <c r="X428" s="727"/>
      <c r="Y428" s="727"/>
    </row>
    <row r="429" spans="1:25">
      <c r="A429" s="727"/>
      <c r="B429" s="727"/>
      <c r="C429" s="727"/>
      <c r="D429" s="729"/>
      <c r="E429" s="726"/>
      <c r="F429" s="727"/>
      <c r="G429" s="727"/>
      <c r="H429" s="727"/>
      <c r="I429" s="727"/>
      <c r="J429" s="727"/>
      <c r="K429" s="727"/>
      <c r="L429" s="727"/>
      <c r="M429" s="727"/>
      <c r="N429" s="727"/>
      <c r="O429" s="727"/>
      <c r="P429" s="727"/>
      <c r="Q429" s="727"/>
      <c r="R429" s="727"/>
      <c r="S429" s="727"/>
      <c r="T429" s="727"/>
      <c r="U429" s="727"/>
      <c r="V429" s="727"/>
      <c r="W429" s="727"/>
      <c r="X429" s="727"/>
      <c r="Y429" s="727"/>
    </row>
    <row r="430" spans="1:25">
      <c r="A430" s="727"/>
      <c r="B430" s="727"/>
      <c r="C430" s="727"/>
      <c r="D430" s="729"/>
      <c r="E430" s="726"/>
      <c r="F430" s="727"/>
      <c r="G430" s="727"/>
      <c r="H430" s="727"/>
      <c r="I430" s="727"/>
      <c r="J430" s="727"/>
      <c r="K430" s="727"/>
      <c r="L430" s="727"/>
      <c r="M430" s="727"/>
      <c r="N430" s="727"/>
      <c r="O430" s="727"/>
      <c r="P430" s="727"/>
      <c r="Q430" s="727"/>
      <c r="R430" s="727"/>
      <c r="S430" s="727"/>
      <c r="T430" s="727"/>
      <c r="U430" s="727"/>
      <c r="V430" s="727"/>
      <c r="W430" s="727"/>
      <c r="X430" s="727"/>
      <c r="Y430" s="727"/>
    </row>
    <row r="431" spans="1:25">
      <c r="A431" s="727"/>
      <c r="B431" s="727"/>
      <c r="C431" s="727"/>
      <c r="D431" s="729"/>
      <c r="E431" s="726"/>
      <c r="F431" s="727"/>
      <c r="G431" s="727"/>
      <c r="H431" s="727"/>
      <c r="I431" s="727"/>
      <c r="J431" s="727"/>
      <c r="K431" s="727"/>
      <c r="L431" s="727"/>
      <c r="M431" s="727"/>
      <c r="N431" s="727"/>
      <c r="O431" s="727"/>
      <c r="P431" s="727"/>
      <c r="Q431" s="727"/>
      <c r="R431" s="727"/>
      <c r="S431" s="727"/>
      <c r="T431" s="727"/>
      <c r="U431" s="727"/>
      <c r="V431" s="727"/>
      <c r="W431" s="727"/>
      <c r="X431" s="727"/>
      <c r="Y431" s="727"/>
    </row>
    <row r="432" spans="1:25">
      <c r="A432" s="727"/>
      <c r="B432" s="727"/>
      <c r="C432" s="727"/>
      <c r="D432" s="729"/>
      <c r="E432" s="726"/>
      <c r="F432" s="727"/>
      <c r="G432" s="727"/>
      <c r="H432" s="727"/>
      <c r="I432" s="727"/>
      <c r="J432" s="727"/>
      <c r="K432" s="727"/>
      <c r="L432" s="727"/>
      <c r="M432" s="727"/>
      <c r="N432" s="727"/>
      <c r="O432" s="727"/>
      <c r="P432" s="727"/>
      <c r="Q432" s="727"/>
      <c r="R432" s="727"/>
      <c r="S432" s="727"/>
      <c r="T432" s="727"/>
      <c r="U432" s="727"/>
      <c r="V432" s="727"/>
      <c r="W432" s="727"/>
      <c r="X432" s="727"/>
      <c r="Y432" s="727"/>
    </row>
    <row r="433" spans="1:25">
      <c r="A433" s="727"/>
      <c r="B433" s="727"/>
      <c r="C433" s="727"/>
      <c r="D433" s="729"/>
      <c r="E433" s="726"/>
      <c r="F433" s="727"/>
      <c r="G433" s="727"/>
      <c r="H433" s="727"/>
      <c r="I433" s="727"/>
      <c r="J433" s="727"/>
      <c r="K433" s="727"/>
      <c r="L433" s="727"/>
      <c r="M433" s="727"/>
      <c r="N433" s="727"/>
      <c r="O433" s="727"/>
      <c r="P433" s="727"/>
      <c r="Q433" s="727"/>
      <c r="R433" s="727"/>
      <c r="S433" s="727"/>
      <c r="T433" s="727"/>
      <c r="U433" s="727"/>
      <c r="V433" s="727"/>
      <c r="W433" s="727"/>
      <c r="X433" s="727"/>
      <c r="Y433" s="727"/>
    </row>
    <row r="434" spans="1:25">
      <c r="A434" s="727"/>
      <c r="B434" s="727"/>
      <c r="C434" s="727"/>
      <c r="D434" s="729"/>
      <c r="E434" s="726"/>
      <c r="F434" s="727"/>
      <c r="G434" s="727"/>
      <c r="H434" s="727"/>
      <c r="I434" s="727"/>
      <c r="J434" s="727"/>
      <c r="K434" s="727"/>
      <c r="L434" s="727"/>
      <c r="M434" s="727"/>
      <c r="N434" s="727"/>
      <c r="O434" s="727"/>
      <c r="P434" s="727"/>
      <c r="Q434" s="727"/>
      <c r="R434" s="727"/>
      <c r="S434" s="727"/>
      <c r="T434" s="727"/>
      <c r="U434" s="727"/>
      <c r="V434" s="727"/>
      <c r="W434" s="727"/>
      <c r="X434" s="727"/>
      <c r="Y434" s="727"/>
    </row>
    <row r="435" spans="1:25">
      <c r="A435" s="727"/>
      <c r="B435" s="727"/>
      <c r="C435" s="727"/>
      <c r="D435" s="729"/>
      <c r="E435" s="726"/>
      <c r="F435" s="727"/>
      <c r="G435" s="727"/>
      <c r="H435" s="727"/>
      <c r="I435" s="727"/>
      <c r="J435" s="727"/>
      <c r="K435" s="727"/>
      <c r="L435" s="727"/>
      <c r="M435" s="727"/>
      <c r="N435" s="727"/>
      <c r="O435" s="727"/>
      <c r="P435" s="727"/>
      <c r="Q435" s="727"/>
      <c r="R435" s="727"/>
      <c r="S435" s="727"/>
      <c r="T435" s="727"/>
      <c r="U435" s="727"/>
      <c r="V435" s="727"/>
      <c r="W435" s="727"/>
      <c r="X435" s="727"/>
      <c r="Y435" s="727"/>
    </row>
    <row r="436" spans="1:25">
      <c r="A436" s="727"/>
      <c r="B436" s="727"/>
      <c r="C436" s="727"/>
      <c r="D436" s="729"/>
      <c r="E436" s="726"/>
      <c r="F436" s="727"/>
      <c r="G436" s="727"/>
      <c r="H436" s="727"/>
      <c r="I436" s="727"/>
      <c r="J436" s="727"/>
      <c r="K436" s="727"/>
      <c r="L436" s="727"/>
      <c r="M436" s="727"/>
      <c r="N436" s="727"/>
      <c r="O436" s="727"/>
      <c r="P436" s="727"/>
      <c r="Q436" s="727"/>
      <c r="R436" s="727"/>
      <c r="S436" s="727"/>
      <c r="T436" s="727"/>
      <c r="U436" s="727"/>
      <c r="V436" s="727"/>
      <c r="W436" s="727"/>
      <c r="X436" s="727"/>
      <c r="Y436" s="727"/>
    </row>
    <row r="437" spans="1:25">
      <c r="A437" s="727"/>
      <c r="B437" s="727"/>
      <c r="C437" s="727"/>
      <c r="D437" s="729"/>
      <c r="E437" s="726"/>
      <c r="F437" s="727"/>
      <c r="G437" s="727"/>
      <c r="H437" s="727"/>
      <c r="I437" s="727"/>
      <c r="J437" s="727"/>
      <c r="K437" s="727"/>
      <c r="L437" s="727"/>
      <c r="M437" s="727"/>
      <c r="N437" s="727"/>
      <c r="O437" s="727"/>
      <c r="P437" s="727"/>
      <c r="Q437" s="727"/>
      <c r="R437" s="727"/>
      <c r="S437" s="727"/>
      <c r="T437" s="727"/>
      <c r="U437" s="727"/>
      <c r="V437" s="727"/>
      <c r="W437" s="727"/>
      <c r="X437" s="727"/>
      <c r="Y437" s="727"/>
    </row>
    <row r="438" spans="1:25">
      <c r="A438" s="727"/>
      <c r="B438" s="727"/>
      <c r="C438" s="727"/>
      <c r="D438" s="729"/>
      <c r="E438" s="726"/>
      <c r="F438" s="727"/>
      <c r="G438" s="727"/>
      <c r="H438" s="727"/>
      <c r="I438" s="727"/>
      <c r="J438" s="727"/>
      <c r="K438" s="727"/>
      <c r="L438" s="727"/>
      <c r="M438" s="727"/>
      <c r="N438" s="727"/>
      <c r="O438" s="727"/>
      <c r="P438" s="727"/>
      <c r="Q438" s="727"/>
      <c r="R438" s="727"/>
      <c r="S438" s="727"/>
      <c r="T438" s="727"/>
      <c r="U438" s="727"/>
      <c r="V438" s="727"/>
      <c r="W438" s="727"/>
      <c r="X438" s="727"/>
      <c r="Y438" s="727"/>
    </row>
    <row r="439" spans="1:25">
      <c r="A439" s="727"/>
      <c r="B439" s="727"/>
      <c r="C439" s="727"/>
      <c r="D439" s="729"/>
      <c r="E439" s="726"/>
      <c r="F439" s="727"/>
      <c r="G439" s="727"/>
      <c r="H439" s="727"/>
      <c r="I439" s="727"/>
      <c r="J439" s="727"/>
      <c r="K439" s="727"/>
      <c r="L439" s="727"/>
      <c r="M439" s="727"/>
      <c r="N439" s="727"/>
      <c r="O439" s="727"/>
      <c r="P439" s="727"/>
      <c r="Q439" s="727"/>
      <c r="R439" s="727"/>
      <c r="S439" s="727"/>
      <c r="T439" s="727"/>
      <c r="U439" s="727"/>
      <c r="V439" s="727"/>
      <c r="W439" s="727"/>
      <c r="X439" s="727"/>
      <c r="Y439" s="727"/>
    </row>
    <row r="440" spans="1:25">
      <c r="A440" s="727"/>
      <c r="B440" s="727"/>
      <c r="C440" s="727"/>
      <c r="D440" s="729"/>
      <c r="E440" s="726"/>
      <c r="F440" s="727"/>
      <c r="G440" s="727"/>
      <c r="H440" s="727"/>
      <c r="I440" s="727"/>
      <c r="J440" s="727"/>
      <c r="K440" s="727"/>
      <c r="L440" s="727"/>
      <c r="M440" s="727"/>
      <c r="N440" s="727"/>
      <c r="O440" s="727"/>
      <c r="P440" s="727"/>
      <c r="Q440" s="727"/>
      <c r="R440" s="727"/>
      <c r="S440" s="727"/>
      <c r="T440" s="727"/>
      <c r="U440" s="727"/>
      <c r="V440" s="727"/>
      <c r="W440" s="727"/>
      <c r="X440" s="727"/>
      <c r="Y440" s="727"/>
    </row>
    <row r="441" spans="1:25">
      <c r="A441" s="727"/>
      <c r="B441" s="727"/>
      <c r="C441" s="727"/>
      <c r="D441" s="729"/>
      <c r="E441" s="726"/>
      <c r="F441" s="727"/>
      <c r="G441" s="727"/>
      <c r="H441" s="727"/>
      <c r="I441" s="727"/>
      <c r="J441" s="727"/>
      <c r="K441" s="727"/>
      <c r="L441" s="727"/>
      <c r="M441" s="727"/>
      <c r="N441" s="727"/>
      <c r="O441" s="727"/>
      <c r="P441" s="727"/>
      <c r="Q441" s="727"/>
      <c r="R441" s="727"/>
      <c r="S441" s="727"/>
      <c r="T441" s="727"/>
      <c r="U441" s="727"/>
      <c r="V441" s="727"/>
      <c r="W441" s="727"/>
      <c r="X441" s="727"/>
      <c r="Y441" s="727"/>
    </row>
    <row r="442" spans="1:25">
      <c r="A442" s="727"/>
      <c r="B442" s="727"/>
      <c r="C442" s="727"/>
      <c r="D442" s="729"/>
      <c r="E442" s="726"/>
      <c r="F442" s="727"/>
      <c r="G442" s="727"/>
      <c r="H442" s="727"/>
      <c r="I442" s="727"/>
      <c r="J442" s="727"/>
      <c r="K442" s="727"/>
      <c r="L442" s="727"/>
      <c r="M442" s="727"/>
      <c r="N442" s="727"/>
      <c r="O442" s="727"/>
      <c r="P442" s="727"/>
      <c r="Q442" s="727"/>
      <c r="R442" s="727"/>
      <c r="S442" s="727"/>
      <c r="T442" s="727"/>
      <c r="U442" s="727"/>
      <c r="V442" s="727"/>
      <c r="W442" s="727"/>
      <c r="X442" s="727"/>
      <c r="Y442" s="727"/>
    </row>
    <row r="443" spans="1:25">
      <c r="A443" s="727"/>
      <c r="B443" s="727"/>
      <c r="C443" s="727"/>
      <c r="D443" s="729"/>
      <c r="E443" s="726"/>
      <c r="F443" s="727"/>
      <c r="G443" s="727"/>
      <c r="H443" s="727"/>
      <c r="I443" s="727"/>
      <c r="J443" s="727"/>
      <c r="K443" s="727"/>
      <c r="L443" s="727"/>
      <c r="M443" s="727"/>
      <c r="N443" s="727"/>
      <c r="O443" s="727"/>
      <c r="P443" s="727"/>
      <c r="Q443" s="727"/>
      <c r="R443" s="727"/>
      <c r="S443" s="727"/>
      <c r="T443" s="727"/>
      <c r="U443" s="727"/>
      <c r="V443" s="727"/>
      <c r="W443" s="727"/>
      <c r="X443" s="727"/>
      <c r="Y443" s="727"/>
    </row>
    <row r="444" spans="1:25">
      <c r="A444" s="727"/>
      <c r="B444" s="727"/>
      <c r="C444" s="727"/>
      <c r="D444" s="729"/>
      <c r="E444" s="726"/>
      <c r="F444" s="727"/>
      <c r="G444" s="727"/>
      <c r="H444" s="727"/>
      <c r="I444" s="727"/>
      <c r="J444" s="727"/>
      <c r="K444" s="727"/>
      <c r="L444" s="727"/>
      <c r="M444" s="727"/>
      <c r="N444" s="727"/>
      <c r="O444" s="727"/>
      <c r="P444" s="727"/>
      <c r="Q444" s="727"/>
      <c r="R444" s="727"/>
      <c r="S444" s="727"/>
      <c r="T444" s="727"/>
      <c r="U444" s="727"/>
      <c r="V444" s="727"/>
      <c r="W444" s="727"/>
      <c r="X444" s="727"/>
      <c r="Y444" s="727"/>
    </row>
    <row r="445" spans="1:25">
      <c r="A445" s="727"/>
      <c r="B445" s="727"/>
      <c r="C445" s="727"/>
      <c r="D445" s="729"/>
      <c r="E445" s="726"/>
      <c r="F445" s="727"/>
      <c r="G445" s="727"/>
      <c r="H445" s="727"/>
      <c r="I445" s="727"/>
      <c r="J445" s="727"/>
      <c r="K445" s="727"/>
      <c r="L445" s="727"/>
      <c r="M445" s="727"/>
      <c r="N445" s="727"/>
      <c r="O445" s="727"/>
      <c r="P445" s="727"/>
      <c r="Q445" s="727"/>
      <c r="R445" s="727"/>
      <c r="S445" s="727"/>
      <c r="T445" s="727"/>
      <c r="U445" s="727"/>
      <c r="V445" s="727"/>
      <c r="W445" s="727"/>
      <c r="X445" s="727"/>
      <c r="Y445" s="727"/>
    </row>
    <row r="446" spans="1:25">
      <c r="A446" s="727"/>
      <c r="B446" s="727"/>
      <c r="C446" s="727"/>
      <c r="D446" s="729"/>
      <c r="E446" s="726"/>
      <c r="F446" s="727"/>
      <c r="G446" s="727"/>
      <c r="H446" s="727"/>
      <c r="I446" s="727"/>
      <c r="J446" s="727"/>
      <c r="K446" s="727"/>
      <c r="L446" s="727"/>
      <c r="M446" s="727"/>
      <c r="N446" s="727"/>
      <c r="O446" s="727"/>
      <c r="P446" s="727"/>
      <c r="Q446" s="727"/>
      <c r="R446" s="727"/>
      <c r="S446" s="727"/>
      <c r="T446" s="727"/>
      <c r="U446" s="727"/>
      <c r="V446" s="727"/>
      <c r="W446" s="727"/>
      <c r="X446" s="727"/>
      <c r="Y446" s="727"/>
    </row>
    <row r="447" spans="1:25">
      <c r="A447" s="727"/>
      <c r="B447" s="727"/>
      <c r="C447" s="727"/>
      <c r="D447" s="729"/>
      <c r="E447" s="726"/>
      <c r="F447" s="727"/>
      <c r="G447" s="727"/>
      <c r="H447" s="727"/>
      <c r="I447" s="727"/>
      <c r="J447" s="727"/>
      <c r="K447" s="727"/>
      <c r="L447" s="727"/>
      <c r="M447" s="727"/>
      <c r="N447" s="727"/>
      <c r="O447" s="727"/>
      <c r="P447" s="727"/>
      <c r="Q447" s="727"/>
      <c r="R447" s="727"/>
      <c r="S447" s="727"/>
      <c r="T447" s="727"/>
      <c r="U447" s="727"/>
      <c r="V447" s="727"/>
      <c r="W447" s="727"/>
      <c r="X447" s="727"/>
      <c r="Y447" s="727"/>
    </row>
    <row r="448" spans="1:25">
      <c r="A448" s="727"/>
      <c r="B448" s="727"/>
      <c r="C448" s="727"/>
      <c r="D448" s="729"/>
      <c r="E448" s="726"/>
      <c r="F448" s="727"/>
      <c r="G448" s="727"/>
      <c r="H448" s="727"/>
      <c r="I448" s="727"/>
      <c r="J448" s="727"/>
      <c r="K448" s="727"/>
      <c r="L448" s="727"/>
      <c r="M448" s="727"/>
      <c r="N448" s="727"/>
      <c r="O448" s="727"/>
      <c r="P448" s="727"/>
      <c r="Q448" s="727"/>
      <c r="R448" s="727"/>
      <c r="S448" s="727"/>
      <c r="T448" s="727"/>
      <c r="U448" s="727"/>
      <c r="V448" s="727"/>
      <c r="W448" s="727"/>
      <c r="X448" s="727"/>
      <c r="Y448" s="727"/>
    </row>
    <row r="449" spans="1:25">
      <c r="A449" s="727"/>
      <c r="B449" s="727"/>
      <c r="C449" s="727"/>
      <c r="D449" s="729"/>
      <c r="E449" s="726"/>
      <c r="F449" s="727"/>
      <c r="G449" s="727"/>
      <c r="H449" s="727"/>
      <c r="I449" s="727"/>
      <c r="J449" s="727"/>
      <c r="K449" s="727"/>
      <c r="L449" s="727"/>
      <c r="M449" s="727"/>
      <c r="N449" s="727"/>
      <c r="O449" s="727"/>
      <c r="P449" s="727"/>
      <c r="Q449" s="727"/>
      <c r="R449" s="727"/>
      <c r="S449" s="727"/>
      <c r="T449" s="727"/>
      <c r="U449" s="727"/>
      <c r="V449" s="727"/>
      <c r="W449" s="727"/>
      <c r="X449" s="727"/>
      <c r="Y449" s="727"/>
    </row>
    <row r="450" spans="1:25">
      <c r="A450" s="727"/>
      <c r="B450" s="727"/>
      <c r="C450" s="727"/>
      <c r="D450" s="729"/>
      <c r="E450" s="726"/>
      <c r="F450" s="727"/>
      <c r="G450" s="727"/>
      <c r="H450" s="727"/>
      <c r="I450" s="727"/>
      <c r="J450" s="727"/>
      <c r="K450" s="727"/>
      <c r="L450" s="727"/>
      <c r="M450" s="727"/>
      <c r="N450" s="727"/>
      <c r="O450" s="727"/>
      <c r="P450" s="727"/>
      <c r="Q450" s="727"/>
      <c r="R450" s="727"/>
      <c r="S450" s="727"/>
      <c r="T450" s="727"/>
      <c r="U450" s="727"/>
      <c r="V450" s="727"/>
      <c r="W450" s="727"/>
      <c r="X450" s="727"/>
      <c r="Y450" s="727"/>
    </row>
    <row r="451" spans="1:25">
      <c r="A451" s="727"/>
      <c r="B451" s="727"/>
      <c r="C451" s="727"/>
      <c r="D451" s="729"/>
      <c r="E451" s="726"/>
      <c r="F451" s="727"/>
      <c r="G451" s="727"/>
      <c r="H451" s="727"/>
      <c r="I451" s="727"/>
      <c r="J451" s="727"/>
      <c r="K451" s="727"/>
      <c r="L451" s="727"/>
      <c r="M451" s="727"/>
      <c r="N451" s="727"/>
      <c r="O451" s="727"/>
      <c r="P451" s="727"/>
      <c r="Q451" s="727"/>
      <c r="R451" s="727"/>
      <c r="S451" s="727"/>
      <c r="T451" s="727"/>
      <c r="U451" s="727"/>
      <c r="V451" s="727"/>
      <c r="W451" s="727"/>
      <c r="X451" s="727"/>
      <c r="Y451" s="727"/>
    </row>
    <row r="452" spans="1:25">
      <c r="A452" s="727"/>
      <c r="B452" s="727"/>
      <c r="C452" s="727"/>
      <c r="D452" s="729"/>
      <c r="E452" s="726"/>
      <c r="F452" s="727"/>
      <c r="G452" s="727"/>
      <c r="H452" s="727"/>
      <c r="I452" s="727"/>
      <c r="J452" s="727"/>
      <c r="K452" s="727"/>
      <c r="L452" s="727"/>
      <c r="M452" s="727"/>
      <c r="N452" s="727"/>
      <c r="O452" s="727"/>
      <c r="P452" s="727"/>
      <c r="Q452" s="727"/>
      <c r="R452" s="727"/>
      <c r="S452" s="727"/>
      <c r="T452" s="727"/>
      <c r="U452" s="727"/>
      <c r="V452" s="727"/>
      <c r="W452" s="727"/>
      <c r="X452" s="727"/>
      <c r="Y452" s="727"/>
    </row>
    <row r="453" spans="1:25">
      <c r="A453" s="727"/>
      <c r="B453" s="727"/>
      <c r="C453" s="727"/>
      <c r="D453" s="729"/>
      <c r="E453" s="726"/>
      <c r="F453" s="727"/>
      <c r="G453" s="727"/>
      <c r="H453" s="727"/>
      <c r="I453" s="727"/>
      <c r="J453" s="727"/>
      <c r="K453" s="727"/>
      <c r="L453" s="727"/>
      <c r="M453" s="727"/>
      <c r="N453" s="727"/>
      <c r="O453" s="727"/>
      <c r="P453" s="727"/>
      <c r="Q453" s="727"/>
      <c r="R453" s="727"/>
      <c r="S453" s="727"/>
      <c r="T453" s="727"/>
      <c r="U453" s="727"/>
      <c r="V453" s="727"/>
      <c r="W453" s="727"/>
      <c r="X453" s="727"/>
      <c r="Y453" s="727"/>
    </row>
    <row r="454" spans="1:25">
      <c r="A454" s="727"/>
      <c r="B454" s="727"/>
      <c r="C454" s="727"/>
      <c r="D454" s="729"/>
      <c r="E454" s="726"/>
      <c r="F454" s="727"/>
      <c r="G454" s="727"/>
      <c r="H454" s="727"/>
      <c r="I454" s="727"/>
      <c r="J454" s="727"/>
      <c r="K454" s="727"/>
      <c r="L454" s="727"/>
      <c r="M454" s="727"/>
      <c r="N454" s="727"/>
      <c r="O454" s="727"/>
      <c r="P454" s="727"/>
      <c r="Q454" s="727"/>
      <c r="R454" s="727"/>
      <c r="S454" s="727"/>
      <c r="T454" s="727"/>
      <c r="U454" s="727"/>
      <c r="V454" s="727"/>
      <c r="W454" s="727"/>
      <c r="X454" s="727"/>
      <c r="Y454" s="727"/>
    </row>
    <row r="455" spans="1:25">
      <c r="A455" s="727"/>
      <c r="B455" s="727"/>
      <c r="C455" s="727"/>
      <c r="D455" s="729"/>
      <c r="E455" s="726"/>
      <c r="F455" s="727"/>
      <c r="G455" s="727"/>
      <c r="H455" s="727"/>
      <c r="I455" s="727"/>
      <c r="J455" s="727"/>
      <c r="K455" s="727"/>
      <c r="L455" s="727"/>
      <c r="M455" s="727"/>
      <c r="N455" s="727"/>
      <c r="O455" s="727"/>
      <c r="P455" s="727"/>
      <c r="Q455" s="727"/>
      <c r="R455" s="727"/>
      <c r="S455" s="727"/>
      <c r="T455" s="727"/>
      <c r="U455" s="727"/>
      <c r="V455" s="727"/>
      <c r="W455" s="727"/>
      <c r="X455" s="727"/>
      <c r="Y455" s="727"/>
    </row>
    <row r="456" spans="1:25">
      <c r="A456" s="727"/>
      <c r="B456" s="727"/>
      <c r="C456" s="727"/>
      <c r="D456" s="729"/>
      <c r="E456" s="726"/>
      <c r="F456" s="727"/>
      <c r="G456" s="727"/>
      <c r="H456" s="727"/>
      <c r="I456" s="727"/>
      <c r="J456" s="727"/>
      <c r="K456" s="727"/>
      <c r="L456" s="727"/>
      <c r="M456" s="727"/>
      <c r="N456" s="727"/>
      <c r="O456" s="727"/>
      <c r="P456" s="727"/>
      <c r="Q456" s="727"/>
      <c r="R456" s="727"/>
      <c r="S456" s="727"/>
      <c r="T456" s="727"/>
      <c r="U456" s="727"/>
      <c r="V456" s="727"/>
      <c r="W456" s="727"/>
      <c r="X456" s="727"/>
      <c r="Y456" s="727"/>
    </row>
    <row r="457" spans="1:25">
      <c r="A457" s="727"/>
      <c r="B457" s="727"/>
      <c r="C457" s="727"/>
      <c r="D457" s="729"/>
      <c r="E457" s="726"/>
      <c r="F457" s="727"/>
      <c r="G457" s="727"/>
      <c r="H457" s="727"/>
      <c r="I457" s="727"/>
      <c r="J457" s="727"/>
      <c r="K457" s="727"/>
      <c r="L457" s="727"/>
      <c r="M457" s="727"/>
      <c r="N457" s="727"/>
      <c r="O457" s="727"/>
      <c r="P457" s="727"/>
      <c r="Q457" s="727"/>
      <c r="R457" s="727"/>
      <c r="S457" s="727"/>
      <c r="T457" s="727"/>
      <c r="U457" s="727"/>
      <c r="V457" s="727"/>
      <c r="W457" s="727"/>
      <c r="X457" s="727"/>
      <c r="Y457" s="727"/>
    </row>
    <row r="458" spans="1:25">
      <c r="A458" s="727"/>
      <c r="B458" s="727"/>
      <c r="C458" s="727"/>
      <c r="D458" s="729"/>
      <c r="E458" s="726"/>
      <c r="F458" s="727"/>
      <c r="G458" s="727"/>
      <c r="H458" s="727"/>
      <c r="I458" s="727"/>
      <c r="J458" s="727"/>
      <c r="K458" s="727"/>
      <c r="L458" s="727"/>
      <c r="M458" s="727"/>
      <c r="N458" s="727"/>
      <c r="O458" s="727"/>
      <c r="P458" s="727"/>
      <c r="Q458" s="727"/>
      <c r="R458" s="727"/>
      <c r="S458" s="727"/>
      <c r="T458" s="727"/>
      <c r="U458" s="727"/>
      <c r="V458" s="727"/>
      <c r="W458" s="727"/>
      <c r="X458" s="727"/>
      <c r="Y458" s="727"/>
    </row>
    <row r="459" spans="1:25">
      <c r="A459" s="727"/>
      <c r="B459" s="727"/>
      <c r="C459" s="727"/>
      <c r="D459" s="729"/>
      <c r="E459" s="726"/>
      <c r="F459" s="727"/>
      <c r="G459" s="727"/>
      <c r="H459" s="727"/>
      <c r="I459" s="727"/>
      <c r="J459" s="727"/>
      <c r="K459" s="727"/>
      <c r="L459" s="727"/>
      <c r="M459" s="727"/>
      <c r="N459" s="727"/>
      <c r="O459" s="727"/>
      <c r="P459" s="727"/>
      <c r="Q459" s="727"/>
      <c r="R459" s="727"/>
      <c r="S459" s="727"/>
      <c r="T459" s="727"/>
      <c r="U459" s="727"/>
      <c r="V459" s="727"/>
      <c r="W459" s="727"/>
      <c r="X459" s="727"/>
      <c r="Y459" s="727"/>
    </row>
    <row r="460" spans="1:25">
      <c r="A460" s="727"/>
      <c r="B460" s="727"/>
      <c r="C460" s="727"/>
      <c r="D460" s="729"/>
      <c r="E460" s="726"/>
      <c r="F460" s="727"/>
      <c r="G460" s="727"/>
      <c r="H460" s="727"/>
      <c r="I460" s="727"/>
      <c r="J460" s="727"/>
      <c r="K460" s="727"/>
      <c r="L460" s="727"/>
      <c r="M460" s="727"/>
      <c r="N460" s="727"/>
      <c r="O460" s="727"/>
      <c r="P460" s="727"/>
      <c r="Q460" s="727"/>
      <c r="R460" s="727"/>
      <c r="S460" s="727"/>
      <c r="T460" s="727"/>
      <c r="U460" s="727"/>
      <c r="V460" s="727"/>
      <c r="W460" s="727"/>
      <c r="X460" s="727"/>
      <c r="Y460" s="727"/>
    </row>
    <row r="461" spans="1:25">
      <c r="A461" s="727"/>
      <c r="B461" s="727"/>
      <c r="C461" s="727"/>
      <c r="D461" s="729"/>
      <c r="E461" s="726"/>
      <c r="F461" s="727"/>
      <c r="G461" s="727"/>
      <c r="H461" s="727"/>
      <c r="I461" s="727"/>
      <c r="J461" s="727"/>
      <c r="K461" s="727"/>
      <c r="L461" s="727"/>
      <c r="M461" s="727"/>
      <c r="N461" s="727"/>
      <c r="O461" s="727"/>
      <c r="P461" s="727"/>
      <c r="Q461" s="727"/>
      <c r="R461" s="727"/>
      <c r="S461" s="727"/>
      <c r="T461" s="727"/>
      <c r="U461" s="727"/>
      <c r="V461" s="727"/>
      <c r="W461" s="727"/>
      <c r="X461" s="727"/>
      <c r="Y461" s="727"/>
    </row>
    <row r="462" spans="1:25">
      <c r="A462" s="727"/>
      <c r="B462" s="727"/>
      <c r="C462" s="727"/>
      <c r="D462" s="729"/>
      <c r="E462" s="726"/>
      <c r="F462" s="727"/>
      <c r="G462" s="727"/>
      <c r="H462" s="727"/>
      <c r="I462" s="727"/>
      <c r="J462" s="727"/>
      <c r="K462" s="727"/>
      <c r="L462" s="727"/>
      <c r="M462" s="727"/>
      <c r="N462" s="727"/>
      <c r="O462" s="727"/>
      <c r="P462" s="727"/>
      <c r="Q462" s="727"/>
      <c r="R462" s="727"/>
      <c r="S462" s="727"/>
      <c r="T462" s="727"/>
      <c r="U462" s="727"/>
      <c r="V462" s="727"/>
      <c r="W462" s="727"/>
      <c r="X462" s="727"/>
      <c r="Y462" s="727"/>
    </row>
    <row r="463" spans="1:25">
      <c r="A463" s="727"/>
      <c r="B463" s="727"/>
      <c r="C463" s="727"/>
      <c r="D463" s="729"/>
      <c r="E463" s="726"/>
      <c r="F463" s="727"/>
      <c r="G463" s="727"/>
      <c r="H463" s="727"/>
      <c r="I463" s="727"/>
      <c r="J463" s="727"/>
      <c r="K463" s="727"/>
      <c r="L463" s="727"/>
      <c r="M463" s="727"/>
      <c r="N463" s="727"/>
      <c r="O463" s="727"/>
      <c r="P463" s="727"/>
      <c r="Q463" s="727"/>
      <c r="R463" s="727"/>
      <c r="S463" s="727"/>
      <c r="T463" s="727"/>
      <c r="U463" s="727"/>
      <c r="V463" s="727"/>
      <c r="W463" s="727"/>
      <c r="X463" s="727"/>
      <c r="Y463" s="727"/>
    </row>
    <row r="464" spans="1:25">
      <c r="A464" s="727"/>
      <c r="B464" s="727"/>
      <c r="C464" s="727"/>
      <c r="D464" s="729"/>
      <c r="E464" s="726"/>
      <c r="F464" s="727"/>
      <c r="G464" s="727"/>
      <c r="H464" s="727"/>
      <c r="I464" s="727"/>
      <c r="J464" s="727"/>
      <c r="K464" s="727"/>
      <c r="L464" s="727"/>
      <c r="M464" s="727"/>
      <c r="N464" s="727"/>
      <c r="O464" s="727"/>
      <c r="P464" s="727"/>
      <c r="Q464" s="727"/>
      <c r="R464" s="727"/>
      <c r="S464" s="727"/>
      <c r="T464" s="727"/>
      <c r="U464" s="727"/>
      <c r="V464" s="727"/>
      <c r="W464" s="727"/>
      <c r="X464" s="727"/>
      <c r="Y464" s="727"/>
    </row>
    <row r="465" spans="1:25">
      <c r="A465" s="727"/>
      <c r="B465" s="727"/>
      <c r="C465" s="727"/>
      <c r="D465" s="729"/>
      <c r="E465" s="726"/>
      <c r="F465" s="727"/>
      <c r="G465" s="727"/>
      <c r="H465" s="727"/>
      <c r="I465" s="727"/>
      <c r="J465" s="727"/>
      <c r="K465" s="727"/>
      <c r="L465" s="727"/>
      <c r="M465" s="727"/>
      <c r="N465" s="727"/>
      <c r="O465" s="727"/>
      <c r="P465" s="727"/>
      <c r="Q465" s="727"/>
      <c r="R465" s="727"/>
      <c r="S465" s="727"/>
      <c r="T465" s="727"/>
      <c r="U465" s="727"/>
      <c r="V465" s="727"/>
      <c r="W465" s="727"/>
      <c r="X465" s="727"/>
      <c r="Y465" s="727"/>
    </row>
    <row r="466" spans="1:25">
      <c r="A466" s="727"/>
      <c r="B466" s="727"/>
      <c r="C466" s="727"/>
      <c r="D466" s="729"/>
      <c r="E466" s="726"/>
      <c r="F466" s="727"/>
      <c r="G466" s="727"/>
      <c r="H466" s="727"/>
      <c r="I466" s="727"/>
      <c r="J466" s="727"/>
      <c r="K466" s="727"/>
      <c r="L466" s="727"/>
      <c r="M466" s="727"/>
      <c r="N466" s="727"/>
      <c r="O466" s="727"/>
      <c r="P466" s="727"/>
      <c r="Q466" s="727"/>
      <c r="R466" s="727"/>
      <c r="S466" s="727"/>
      <c r="T466" s="727"/>
      <c r="U466" s="727"/>
      <c r="V466" s="727"/>
      <c r="W466" s="727"/>
      <c r="X466" s="727"/>
      <c r="Y466" s="727"/>
    </row>
    <row r="467" spans="1:25">
      <c r="A467" s="727"/>
      <c r="B467" s="727"/>
      <c r="C467" s="727"/>
      <c r="D467" s="729"/>
      <c r="E467" s="726"/>
      <c r="F467" s="727"/>
      <c r="G467" s="727"/>
      <c r="H467" s="727"/>
      <c r="I467" s="727"/>
      <c r="J467" s="727"/>
      <c r="K467" s="727"/>
      <c r="L467" s="727"/>
      <c r="M467" s="727"/>
      <c r="N467" s="727"/>
      <c r="O467" s="727"/>
      <c r="P467" s="727"/>
      <c r="Q467" s="727"/>
      <c r="R467" s="727"/>
      <c r="S467" s="727"/>
      <c r="T467" s="727"/>
      <c r="U467" s="727"/>
      <c r="V467" s="727"/>
      <c r="W467" s="727"/>
      <c r="X467" s="727"/>
      <c r="Y467" s="727"/>
    </row>
    <row r="468" spans="1:25">
      <c r="A468" s="727"/>
      <c r="B468" s="727"/>
      <c r="C468" s="727"/>
      <c r="D468" s="729"/>
      <c r="E468" s="726"/>
      <c r="F468" s="727"/>
      <c r="G468" s="727"/>
      <c r="H468" s="727"/>
      <c r="I468" s="727"/>
      <c r="J468" s="727"/>
      <c r="K468" s="727"/>
      <c r="L468" s="727"/>
      <c r="M468" s="727"/>
      <c r="N468" s="727"/>
      <c r="O468" s="727"/>
      <c r="P468" s="727"/>
      <c r="Q468" s="727"/>
      <c r="R468" s="727"/>
      <c r="S468" s="727"/>
      <c r="T468" s="727"/>
      <c r="U468" s="727"/>
      <c r="V468" s="727"/>
      <c r="W468" s="727"/>
      <c r="X468" s="727"/>
      <c r="Y468" s="727"/>
    </row>
    <row r="469" spans="1:25">
      <c r="A469" s="727"/>
      <c r="B469" s="727"/>
      <c r="C469" s="727"/>
      <c r="D469" s="729"/>
      <c r="E469" s="726"/>
      <c r="F469" s="727"/>
      <c r="G469" s="727"/>
      <c r="H469" s="727"/>
      <c r="I469" s="727"/>
      <c r="J469" s="727"/>
      <c r="K469" s="727"/>
      <c r="L469" s="727"/>
      <c r="M469" s="727"/>
      <c r="N469" s="727"/>
      <c r="O469" s="727"/>
      <c r="P469" s="727"/>
      <c r="Q469" s="727"/>
      <c r="R469" s="727"/>
      <c r="S469" s="727"/>
      <c r="T469" s="727"/>
      <c r="U469" s="727"/>
      <c r="V469" s="727"/>
      <c r="W469" s="727"/>
      <c r="X469" s="727"/>
      <c r="Y469" s="727"/>
    </row>
    <row r="470" spans="1:25">
      <c r="A470" s="727"/>
      <c r="B470" s="727"/>
      <c r="C470" s="727"/>
      <c r="D470" s="729"/>
      <c r="E470" s="726"/>
      <c r="F470" s="727"/>
      <c r="G470" s="727"/>
      <c r="H470" s="727"/>
      <c r="I470" s="727"/>
      <c r="J470" s="727"/>
      <c r="K470" s="727"/>
      <c r="L470" s="727"/>
      <c r="M470" s="727"/>
      <c r="N470" s="727"/>
      <c r="O470" s="727"/>
      <c r="P470" s="727"/>
      <c r="Q470" s="727"/>
      <c r="R470" s="727"/>
      <c r="S470" s="727"/>
      <c r="T470" s="727"/>
      <c r="U470" s="727"/>
      <c r="V470" s="727"/>
      <c r="W470" s="727"/>
      <c r="X470" s="727"/>
      <c r="Y470" s="727"/>
    </row>
    <row r="471" spans="1:25">
      <c r="A471" s="727"/>
      <c r="B471" s="727"/>
      <c r="C471" s="727"/>
      <c r="D471" s="729"/>
      <c r="E471" s="726"/>
      <c r="F471" s="727"/>
      <c r="G471" s="727"/>
      <c r="H471" s="727"/>
      <c r="I471" s="727"/>
      <c r="J471" s="727"/>
      <c r="K471" s="727"/>
      <c r="L471" s="727"/>
      <c r="M471" s="727"/>
      <c r="N471" s="727"/>
      <c r="O471" s="727"/>
      <c r="P471" s="727"/>
      <c r="Q471" s="727"/>
      <c r="R471" s="727"/>
      <c r="S471" s="727"/>
      <c r="T471" s="727"/>
      <c r="U471" s="727"/>
      <c r="V471" s="727"/>
      <c r="W471" s="727"/>
      <c r="X471" s="727"/>
      <c r="Y471" s="727"/>
    </row>
    <row r="472" spans="1:25">
      <c r="A472" s="727"/>
      <c r="B472" s="727"/>
      <c r="C472" s="727"/>
      <c r="D472" s="729"/>
      <c r="E472" s="726"/>
      <c r="F472" s="727"/>
      <c r="G472" s="727"/>
      <c r="H472" s="727"/>
      <c r="I472" s="727"/>
      <c r="J472" s="727"/>
      <c r="K472" s="727"/>
      <c r="L472" s="727"/>
      <c r="M472" s="727"/>
      <c r="N472" s="727"/>
      <c r="O472" s="727"/>
      <c r="P472" s="727"/>
      <c r="Q472" s="727"/>
      <c r="R472" s="727"/>
      <c r="S472" s="727"/>
      <c r="T472" s="727"/>
      <c r="U472" s="727"/>
      <c r="V472" s="727"/>
      <c r="W472" s="727"/>
      <c r="X472" s="727"/>
      <c r="Y472" s="727"/>
    </row>
    <row r="473" spans="1:25">
      <c r="A473" s="727"/>
      <c r="B473" s="727"/>
      <c r="C473" s="727"/>
      <c r="D473" s="729"/>
      <c r="E473" s="726"/>
      <c r="F473" s="727"/>
      <c r="G473" s="727"/>
      <c r="H473" s="727"/>
      <c r="I473" s="727"/>
      <c r="J473" s="727"/>
      <c r="K473" s="727"/>
      <c r="L473" s="727"/>
      <c r="M473" s="727"/>
      <c r="N473" s="727"/>
      <c r="O473" s="727"/>
      <c r="P473" s="727"/>
      <c r="Q473" s="727"/>
      <c r="R473" s="727"/>
      <c r="S473" s="727"/>
      <c r="T473" s="727"/>
      <c r="U473" s="727"/>
      <c r="V473" s="727"/>
      <c r="W473" s="727"/>
      <c r="X473" s="727"/>
      <c r="Y473" s="727"/>
    </row>
    <row r="474" spans="1:25">
      <c r="A474" s="727"/>
      <c r="B474" s="727"/>
      <c r="C474" s="727"/>
      <c r="D474" s="729"/>
      <c r="E474" s="726"/>
      <c r="F474" s="727"/>
      <c r="G474" s="727"/>
      <c r="H474" s="727"/>
      <c r="I474" s="727"/>
      <c r="J474" s="727"/>
      <c r="K474" s="727"/>
      <c r="L474" s="727"/>
      <c r="M474" s="727"/>
      <c r="N474" s="727"/>
      <c r="O474" s="727"/>
      <c r="P474" s="727"/>
      <c r="Q474" s="727"/>
      <c r="R474" s="727"/>
      <c r="S474" s="727"/>
      <c r="T474" s="727"/>
      <c r="U474" s="727"/>
      <c r="V474" s="727"/>
      <c r="W474" s="727"/>
      <c r="X474" s="727"/>
      <c r="Y474" s="727"/>
    </row>
    <row r="475" spans="1:25">
      <c r="A475" s="727"/>
      <c r="B475" s="727"/>
      <c r="C475" s="727"/>
      <c r="D475" s="729"/>
      <c r="E475" s="726"/>
      <c r="F475" s="727"/>
      <c r="G475" s="727"/>
      <c r="H475" s="727"/>
      <c r="I475" s="727"/>
      <c r="J475" s="727"/>
      <c r="K475" s="727"/>
      <c r="L475" s="727"/>
      <c r="M475" s="727"/>
      <c r="N475" s="727"/>
      <c r="O475" s="727"/>
      <c r="P475" s="727"/>
      <c r="Q475" s="727"/>
      <c r="R475" s="727"/>
      <c r="S475" s="727"/>
      <c r="T475" s="727"/>
      <c r="U475" s="727"/>
      <c r="V475" s="727"/>
      <c r="W475" s="727"/>
      <c r="X475" s="727"/>
      <c r="Y475" s="727"/>
    </row>
    <row r="476" spans="1:25">
      <c r="A476" s="727"/>
      <c r="B476" s="727"/>
      <c r="C476" s="727"/>
      <c r="D476" s="729"/>
      <c r="E476" s="726"/>
      <c r="F476" s="727"/>
      <c r="G476" s="727"/>
      <c r="H476" s="727"/>
      <c r="I476" s="727"/>
      <c r="J476" s="727"/>
      <c r="K476" s="727"/>
      <c r="L476" s="727"/>
      <c r="M476" s="727"/>
      <c r="N476" s="727"/>
      <c r="O476" s="727"/>
      <c r="P476" s="727"/>
      <c r="Q476" s="727"/>
      <c r="R476" s="727"/>
      <c r="S476" s="727"/>
      <c r="T476" s="727"/>
      <c r="U476" s="727"/>
      <c r="V476" s="727"/>
      <c r="W476" s="727"/>
      <c r="X476" s="727"/>
      <c r="Y476" s="727"/>
    </row>
    <row r="477" spans="1:25">
      <c r="A477" s="727"/>
      <c r="B477" s="727"/>
      <c r="C477" s="727"/>
      <c r="D477" s="729"/>
      <c r="E477" s="726"/>
      <c r="F477" s="727"/>
      <c r="G477" s="727"/>
      <c r="H477" s="727"/>
      <c r="I477" s="727"/>
      <c r="J477" s="727"/>
      <c r="K477" s="727"/>
      <c r="L477" s="727"/>
      <c r="M477" s="727"/>
      <c r="N477" s="727"/>
      <c r="O477" s="727"/>
      <c r="P477" s="727"/>
      <c r="Q477" s="727"/>
      <c r="R477" s="727"/>
      <c r="S477" s="727"/>
      <c r="T477" s="727"/>
      <c r="U477" s="727"/>
      <c r="V477" s="727"/>
      <c r="W477" s="727"/>
      <c r="X477" s="727"/>
      <c r="Y477" s="727"/>
    </row>
    <row r="478" spans="1:25">
      <c r="A478" s="727"/>
      <c r="B478" s="727"/>
      <c r="C478" s="727"/>
      <c r="D478" s="729"/>
      <c r="E478" s="726"/>
      <c r="F478" s="727"/>
      <c r="G478" s="727"/>
      <c r="H478" s="727"/>
      <c r="I478" s="727"/>
      <c r="J478" s="727"/>
      <c r="K478" s="727"/>
      <c r="L478" s="727"/>
      <c r="M478" s="727"/>
      <c r="N478" s="727"/>
      <c r="O478" s="727"/>
      <c r="P478" s="727"/>
      <c r="Q478" s="727"/>
      <c r="R478" s="727"/>
      <c r="S478" s="727"/>
      <c r="T478" s="727"/>
      <c r="U478" s="727"/>
      <c r="V478" s="727"/>
      <c r="W478" s="727"/>
      <c r="X478" s="727"/>
      <c r="Y478" s="727"/>
    </row>
    <row r="479" spans="1:25">
      <c r="A479" s="727"/>
      <c r="B479" s="727"/>
      <c r="C479" s="727"/>
      <c r="D479" s="729"/>
      <c r="E479" s="726"/>
      <c r="F479" s="727"/>
      <c r="G479" s="727"/>
      <c r="H479" s="727"/>
      <c r="I479" s="727"/>
      <c r="J479" s="727"/>
      <c r="K479" s="727"/>
      <c r="L479" s="727"/>
      <c r="M479" s="727"/>
      <c r="N479" s="727"/>
      <c r="O479" s="727"/>
      <c r="P479" s="727"/>
      <c r="Q479" s="727"/>
      <c r="R479" s="727"/>
      <c r="S479" s="727"/>
      <c r="T479" s="727"/>
      <c r="U479" s="727"/>
      <c r="V479" s="727"/>
      <c r="W479" s="727"/>
      <c r="X479" s="727"/>
      <c r="Y479" s="727"/>
    </row>
    <row r="480" spans="1:25">
      <c r="A480" s="727"/>
      <c r="B480" s="727"/>
      <c r="C480" s="727"/>
      <c r="D480" s="729"/>
      <c r="E480" s="726"/>
      <c r="F480" s="727"/>
      <c r="G480" s="727"/>
      <c r="H480" s="727"/>
      <c r="I480" s="727"/>
      <c r="J480" s="727"/>
      <c r="K480" s="727"/>
      <c r="L480" s="727"/>
      <c r="M480" s="727"/>
      <c r="N480" s="727"/>
      <c r="O480" s="727"/>
      <c r="P480" s="727"/>
      <c r="Q480" s="727"/>
      <c r="R480" s="727"/>
      <c r="S480" s="727"/>
      <c r="T480" s="727"/>
      <c r="U480" s="727"/>
      <c r="V480" s="727"/>
      <c r="W480" s="727"/>
      <c r="X480" s="727"/>
      <c r="Y480" s="727"/>
    </row>
    <row r="481" spans="1:25">
      <c r="A481" s="727"/>
      <c r="B481" s="727"/>
      <c r="C481" s="727"/>
      <c r="D481" s="729"/>
      <c r="E481" s="726"/>
      <c r="F481" s="727"/>
      <c r="G481" s="727"/>
      <c r="H481" s="727"/>
      <c r="I481" s="727"/>
      <c r="J481" s="727"/>
      <c r="K481" s="727"/>
      <c r="L481" s="727"/>
      <c r="M481" s="727"/>
      <c r="N481" s="727"/>
      <c r="O481" s="727"/>
      <c r="P481" s="727"/>
      <c r="Q481" s="727"/>
      <c r="R481" s="727"/>
      <c r="S481" s="727"/>
      <c r="T481" s="727"/>
      <c r="U481" s="727"/>
      <c r="V481" s="727"/>
      <c r="W481" s="727"/>
      <c r="X481" s="727"/>
      <c r="Y481" s="727"/>
    </row>
    <row r="482" spans="1:25">
      <c r="A482" s="727"/>
      <c r="B482" s="727"/>
      <c r="C482" s="727"/>
      <c r="D482" s="729"/>
      <c r="E482" s="726"/>
      <c r="F482" s="727"/>
      <c r="G482" s="727"/>
      <c r="H482" s="727"/>
      <c r="I482" s="727"/>
      <c r="J482" s="727"/>
      <c r="K482" s="727"/>
      <c r="L482" s="727"/>
      <c r="M482" s="727"/>
      <c r="N482" s="727"/>
      <c r="O482" s="727"/>
      <c r="P482" s="727"/>
      <c r="Q482" s="727"/>
      <c r="R482" s="727"/>
      <c r="S482" s="727"/>
      <c r="T482" s="727"/>
      <c r="U482" s="727"/>
      <c r="V482" s="727"/>
      <c r="W482" s="727"/>
      <c r="X482" s="727"/>
      <c r="Y482" s="727"/>
    </row>
    <row r="483" spans="1:25">
      <c r="A483" s="727"/>
      <c r="B483" s="727"/>
      <c r="C483" s="727"/>
      <c r="D483" s="729"/>
      <c r="E483" s="726"/>
      <c r="F483" s="727"/>
      <c r="G483" s="727"/>
      <c r="H483" s="727"/>
      <c r="I483" s="727"/>
      <c r="J483" s="727"/>
      <c r="K483" s="727"/>
      <c r="L483" s="727"/>
      <c r="M483" s="727"/>
      <c r="N483" s="727"/>
      <c r="O483" s="727"/>
      <c r="P483" s="727"/>
      <c r="Q483" s="727"/>
      <c r="R483" s="727"/>
      <c r="S483" s="727"/>
      <c r="T483" s="727"/>
      <c r="U483" s="727"/>
      <c r="V483" s="727"/>
      <c r="W483" s="727"/>
      <c r="X483" s="727"/>
      <c r="Y483" s="727"/>
    </row>
    <row r="484" spans="1:25">
      <c r="A484" s="727"/>
      <c r="B484" s="727"/>
      <c r="C484" s="727"/>
      <c r="D484" s="729"/>
      <c r="E484" s="726"/>
      <c r="F484" s="727"/>
      <c r="G484" s="727"/>
      <c r="H484" s="727"/>
      <c r="I484" s="727"/>
      <c r="J484" s="727"/>
      <c r="K484" s="727"/>
      <c r="L484" s="727"/>
      <c r="M484" s="727"/>
      <c r="N484" s="727"/>
      <c r="O484" s="727"/>
      <c r="P484" s="727"/>
      <c r="Q484" s="727"/>
      <c r="R484" s="727"/>
      <c r="S484" s="727"/>
      <c r="T484" s="727"/>
      <c r="U484" s="727"/>
      <c r="V484" s="727"/>
      <c r="W484" s="727"/>
      <c r="X484" s="727"/>
      <c r="Y484" s="727"/>
    </row>
    <row r="485" spans="1:25">
      <c r="A485" s="727"/>
      <c r="B485" s="727"/>
      <c r="C485" s="727"/>
      <c r="D485" s="729"/>
      <c r="E485" s="726"/>
      <c r="F485" s="727"/>
      <c r="G485" s="727"/>
      <c r="H485" s="727"/>
      <c r="I485" s="727"/>
      <c r="J485" s="727"/>
      <c r="K485" s="727"/>
      <c r="L485" s="727"/>
      <c r="M485" s="727"/>
      <c r="N485" s="727"/>
      <c r="O485" s="727"/>
      <c r="P485" s="727"/>
      <c r="Q485" s="727"/>
      <c r="R485" s="727"/>
      <c r="S485" s="727"/>
      <c r="T485" s="727"/>
      <c r="U485" s="727"/>
      <c r="V485" s="727"/>
      <c r="W485" s="727"/>
      <c r="X485" s="727"/>
      <c r="Y485" s="727"/>
    </row>
    <row r="486" spans="1:25">
      <c r="A486" s="727"/>
      <c r="B486" s="727"/>
      <c r="C486" s="727"/>
      <c r="D486" s="729"/>
      <c r="E486" s="726"/>
      <c r="F486" s="727"/>
      <c r="G486" s="727"/>
      <c r="H486" s="727"/>
      <c r="I486" s="727"/>
      <c r="J486" s="727"/>
      <c r="K486" s="727"/>
      <c r="L486" s="727"/>
      <c r="M486" s="727"/>
      <c r="N486" s="727"/>
      <c r="O486" s="727"/>
      <c r="P486" s="727"/>
      <c r="Q486" s="727"/>
      <c r="R486" s="727"/>
      <c r="S486" s="727"/>
      <c r="T486" s="727"/>
      <c r="U486" s="727"/>
      <c r="V486" s="727"/>
      <c r="W486" s="727"/>
      <c r="X486" s="727"/>
      <c r="Y486" s="727"/>
    </row>
    <row r="487" spans="1:25">
      <c r="A487" s="727"/>
      <c r="B487" s="727"/>
      <c r="C487" s="727"/>
      <c r="D487" s="729"/>
      <c r="E487" s="726"/>
      <c r="F487" s="727"/>
      <c r="G487" s="727"/>
      <c r="H487" s="727"/>
      <c r="I487" s="727"/>
      <c r="J487" s="727"/>
      <c r="K487" s="727"/>
      <c r="L487" s="727"/>
      <c r="M487" s="727"/>
      <c r="N487" s="727"/>
      <c r="O487" s="727"/>
      <c r="P487" s="727"/>
      <c r="Q487" s="727"/>
      <c r="R487" s="727"/>
      <c r="S487" s="727"/>
      <c r="T487" s="727"/>
      <c r="U487" s="727"/>
      <c r="V487" s="727"/>
      <c r="W487" s="727"/>
      <c r="X487" s="727"/>
      <c r="Y487" s="727"/>
    </row>
    <row r="488" spans="1:25">
      <c r="A488" s="727"/>
      <c r="B488" s="727"/>
      <c r="C488" s="727"/>
      <c r="D488" s="729"/>
      <c r="E488" s="726"/>
      <c r="F488" s="727"/>
      <c r="G488" s="727"/>
      <c r="H488" s="727"/>
      <c r="I488" s="727"/>
      <c r="J488" s="727"/>
      <c r="K488" s="727"/>
      <c r="L488" s="727"/>
      <c r="M488" s="727"/>
      <c r="N488" s="727"/>
      <c r="O488" s="727"/>
      <c r="P488" s="727"/>
      <c r="Q488" s="727"/>
      <c r="R488" s="727"/>
      <c r="S488" s="727"/>
      <c r="T488" s="727"/>
      <c r="U488" s="727"/>
      <c r="V488" s="727"/>
      <c r="W488" s="727"/>
      <c r="X488" s="727"/>
      <c r="Y488" s="727"/>
    </row>
    <row r="489" spans="1:25">
      <c r="A489" s="727"/>
      <c r="B489" s="727"/>
      <c r="C489" s="727"/>
      <c r="D489" s="729"/>
      <c r="E489" s="726"/>
      <c r="F489" s="727"/>
      <c r="G489" s="727"/>
      <c r="H489" s="727"/>
      <c r="I489" s="727"/>
      <c r="J489" s="727"/>
      <c r="K489" s="727"/>
      <c r="L489" s="727"/>
      <c r="M489" s="727"/>
      <c r="N489" s="727"/>
      <c r="O489" s="727"/>
      <c r="P489" s="727"/>
      <c r="Q489" s="727"/>
      <c r="R489" s="727"/>
      <c r="S489" s="727"/>
      <c r="T489" s="727"/>
      <c r="U489" s="727"/>
      <c r="V489" s="727"/>
      <c r="W489" s="727"/>
      <c r="X489" s="727"/>
      <c r="Y489" s="727"/>
    </row>
    <row r="490" spans="1:25">
      <c r="A490" s="727"/>
      <c r="B490" s="727"/>
      <c r="C490" s="727"/>
      <c r="D490" s="729"/>
      <c r="E490" s="726"/>
      <c r="F490" s="727"/>
      <c r="G490" s="727"/>
      <c r="H490" s="727"/>
      <c r="I490" s="727"/>
      <c r="J490" s="727"/>
      <c r="K490" s="727"/>
      <c r="L490" s="727"/>
      <c r="M490" s="727"/>
      <c r="N490" s="727"/>
      <c r="O490" s="727"/>
      <c r="P490" s="727"/>
      <c r="Q490" s="727"/>
      <c r="R490" s="727"/>
      <c r="S490" s="727"/>
      <c r="T490" s="727"/>
      <c r="U490" s="727"/>
      <c r="V490" s="727"/>
      <c r="W490" s="727"/>
      <c r="X490" s="727"/>
      <c r="Y490" s="727"/>
    </row>
    <row r="491" spans="1:25">
      <c r="A491" s="727"/>
      <c r="B491" s="727"/>
      <c r="C491" s="727"/>
      <c r="D491" s="729"/>
      <c r="E491" s="726"/>
      <c r="F491" s="727"/>
      <c r="G491" s="727"/>
      <c r="H491" s="727"/>
      <c r="I491" s="727"/>
      <c r="J491" s="727"/>
      <c r="K491" s="727"/>
      <c r="L491" s="727"/>
      <c r="M491" s="727"/>
      <c r="N491" s="727"/>
      <c r="O491" s="727"/>
      <c r="P491" s="727"/>
      <c r="Q491" s="727"/>
      <c r="R491" s="727"/>
      <c r="S491" s="727"/>
      <c r="T491" s="727"/>
      <c r="U491" s="727"/>
      <c r="V491" s="727"/>
      <c r="W491" s="727"/>
      <c r="X491" s="727"/>
      <c r="Y491" s="727"/>
    </row>
    <row r="492" spans="1:25">
      <c r="A492" s="727"/>
      <c r="B492" s="727"/>
      <c r="C492" s="727"/>
      <c r="D492" s="729"/>
      <c r="E492" s="726"/>
      <c r="F492" s="727"/>
      <c r="G492" s="727"/>
      <c r="H492" s="727"/>
      <c r="I492" s="727"/>
      <c r="J492" s="727"/>
      <c r="K492" s="727"/>
      <c r="L492" s="727"/>
      <c r="M492" s="727"/>
      <c r="N492" s="727"/>
      <c r="O492" s="727"/>
      <c r="P492" s="727"/>
      <c r="Q492" s="727"/>
      <c r="R492" s="727"/>
      <c r="S492" s="727"/>
      <c r="T492" s="727"/>
      <c r="U492" s="727"/>
      <c r="V492" s="727"/>
      <c r="W492" s="727"/>
      <c r="X492" s="727"/>
      <c r="Y492" s="727"/>
    </row>
    <row r="493" spans="1:25">
      <c r="A493" s="727"/>
      <c r="B493" s="727"/>
      <c r="C493" s="727"/>
      <c r="D493" s="729"/>
      <c r="E493" s="726"/>
      <c r="F493" s="727"/>
      <c r="G493" s="727"/>
      <c r="H493" s="727"/>
      <c r="I493" s="727"/>
      <c r="J493" s="727"/>
      <c r="K493" s="727"/>
      <c r="L493" s="727"/>
      <c r="M493" s="727"/>
      <c r="N493" s="727"/>
      <c r="O493" s="727"/>
      <c r="P493" s="727"/>
      <c r="Q493" s="727"/>
      <c r="R493" s="727"/>
      <c r="S493" s="727"/>
      <c r="T493" s="727"/>
      <c r="U493" s="727"/>
      <c r="V493" s="727"/>
      <c r="W493" s="727"/>
      <c r="X493" s="727"/>
      <c r="Y493" s="727"/>
    </row>
    <row r="494" spans="1:25">
      <c r="A494" s="727"/>
      <c r="B494" s="727"/>
      <c r="C494" s="727"/>
      <c r="D494" s="729"/>
      <c r="E494" s="726"/>
      <c r="F494" s="727"/>
      <c r="G494" s="727"/>
      <c r="H494" s="727"/>
      <c r="I494" s="727"/>
      <c r="J494" s="727"/>
      <c r="K494" s="727"/>
      <c r="L494" s="727"/>
      <c r="M494" s="727"/>
      <c r="N494" s="727"/>
      <c r="O494" s="727"/>
      <c r="P494" s="727"/>
      <c r="Q494" s="727"/>
      <c r="R494" s="727"/>
      <c r="S494" s="727"/>
      <c r="T494" s="727"/>
      <c r="U494" s="727"/>
      <c r="V494" s="727"/>
      <c r="W494" s="727"/>
      <c r="X494" s="727"/>
      <c r="Y494" s="727"/>
    </row>
    <row r="495" spans="1:25">
      <c r="A495" s="727"/>
      <c r="B495" s="727"/>
      <c r="C495" s="727"/>
      <c r="D495" s="729"/>
      <c r="E495" s="726"/>
      <c r="F495" s="727"/>
      <c r="G495" s="727"/>
      <c r="H495" s="727"/>
      <c r="I495" s="727"/>
      <c r="J495" s="727"/>
      <c r="K495" s="727"/>
      <c r="L495" s="727"/>
      <c r="M495" s="727"/>
      <c r="N495" s="727"/>
      <c r="O495" s="727"/>
      <c r="P495" s="727"/>
      <c r="Q495" s="727"/>
      <c r="R495" s="727"/>
      <c r="S495" s="727"/>
      <c r="T495" s="727"/>
      <c r="U495" s="727"/>
      <c r="V495" s="727"/>
      <c r="W495" s="727"/>
      <c r="X495" s="727"/>
      <c r="Y495" s="727"/>
    </row>
    <row r="496" spans="1:25">
      <c r="A496" s="727"/>
      <c r="B496" s="727"/>
      <c r="C496" s="727"/>
      <c r="D496" s="729"/>
      <c r="E496" s="726"/>
      <c r="F496" s="727"/>
      <c r="G496" s="727"/>
      <c r="H496" s="727"/>
      <c r="I496" s="727"/>
      <c r="J496" s="727"/>
      <c r="K496" s="727"/>
      <c r="L496" s="727"/>
      <c r="M496" s="727"/>
      <c r="N496" s="727"/>
      <c r="O496" s="727"/>
      <c r="P496" s="727"/>
      <c r="Q496" s="727"/>
      <c r="R496" s="727"/>
      <c r="S496" s="727"/>
      <c r="T496" s="727"/>
      <c r="U496" s="727"/>
      <c r="V496" s="727"/>
      <c r="W496" s="727"/>
      <c r="X496" s="727"/>
      <c r="Y496" s="727"/>
    </row>
    <row r="497" spans="1:25">
      <c r="A497" s="727"/>
      <c r="B497" s="727"/>
      <c r="C497" s="727"/>
      <c r="D497" s="729"/>
      <c r="E497" s="726"/>
      <c r="F497" s="727"/>
      <c r="G497" s="727"/>
      <c r="H497" s="727"/>
      <c r="I497" s="727"/>
      <c r="J497" s="727"/>
      <c r="K497" s="727"/>
      <c r="L497" s="727"/>
      <c r="M497" s="727"/>
      <c r="N497" s="727"/>
      <c r="O497" s="727"/>
      <c r="P497" s="727"/>
      <c r="Q497" s="727"/>
      <c r="R497" s="727"/>
      <c r="S497" s="727"/>
      <c r="T497" s="727"/>
      <c r="U497" s="727"/>
      <c r="V497" s="727"/>
      <c r="W497" s="727"/>
      <c r="X497" s="727"/>
      <c r="Y497" s="727"/>
    </row>
    <row r="498" spans="1:25">
      <c r="A498" s="727"/>
      <c r="B498" s="727"/>
      <c r="C498" s="727"/>
      <c r="D498" s="729"/>
      <c r="E498" s="726"/>
      <c r="F498" s="727"/>
      <c r="G498" s="727"/>
      <c r="H498" s="727"/>
      <c r="I498" s="727"/>
      <c r="J498" s="727"/>
      <c r="K498" s="727"/>
      <c r="L498" s="727"/>
      <c r="M498" s="727"/>
      <c r="N498" s="727"/>
      <c r="O498" s="727"/>
      <c r="P498" s="727"/>
      <c r="Q498" s="727"/>
      <c r="R498" s="727"/>
      <c r="S498" s="727"/>
      <c r="T498" s="727"/>
      <c r="U498" s="727"/>
      <c r="V498" s="727"/>
      <c r="W498" s="727"/>
      <c r="X498" s="727"/>
      <c r="Y498" s="727"/>
    </row>
    <row r="499" spans="1:25">
      <c r="A499" s="727"/>
      <c r="B499" s="727"/>
      <c r="C499" s="727"/>
      <c r="D499" s="729"/>
      <c r="E499" s="726"/>
      <c r="F499" s="727"/>
      <c r="G499" s="727"/>
      <c r="H499" s="727"/>
      <c r="I499" s="727"/>
      <c r="J499" s="727"/>
      <c r="K499" s="727"/>
      <c r="L499" s="727"/>
      <c r="M499" s="727"/>
      <c r="N499" s="727"/>
      <c r="O499" s="727"/>
      <c r="P499" s="727"/>
      <c r="Q499" s="727"/>
      <c r="R499" s="727"/>
      <c r="S499" s="727"/>
      <c r="T499" s="727"/>
      <c r="U499" s="727"/>
      <c r="V499" s="727"/>
      <c r="W499" s="727"/>
      <c r="X499" s="727"/>
      <c r="Y499" s="727"/>
    </row>
    <row r="500" spans="1:25">
      <c r="A500" s="727"/>
      <c r="B500" s="727"/>
      <c r="C500" s="727"/>
      <c r="D500" s="729"/>
      <c r="E500" s="726"/>
      <c r="F500" s="727"/>
      <c r="G500" s="727"/>
      <c r="H500" s="727"/>
      <c r="I500" s="727"/>
      <c r="J500" s="727"/>
      <c r="K500" s="727"/>
      <c r="L500" s="727"/>
      <c r="M500" s="727"/>
      <c r="N500" s="727"/>
      <c r="O500" s="727"/>
      <c r="P500" s="727"/>
      <c r="Q500" s="727"/>
      <c r="R500" s="727"/>
      <c r="S500" s="727"/>
      <c r="T500" s="727"/>
      <c r="U500" s="727"/>
      <c r="V500" s="727"/>
      <c r="W500" s="727"/>
      <c r="X500" s="727"/>
      <c r="Y500" s="727"/>
    </row>
    <row r="501" spans="1:25">
      <c r="A501" s="727"/>
      <c r="B501" s="727"/>
      <c r="C501" s="727"/>
      <c r="D501" s="729"/>
      <c r="E501" s="726"/>
      <c r="F501" s="727"/>
      <c r="G501" s="727"/>
      <c r="H501" s="727"/>
      <c r="I501" s="727"/>
      <c r="J501" s="727"/>
      <c r="K501" s="727"/>
      <c r="L501" s="727"/>
      <c r="M501" s="727"/>
      <c r="N501" s="727"/>
      <c r="O501" s="727"/>
      <c r="P501" s="727"/>
      <c r="Q501" s="727"/>
      <c r="R501" s="727"/>
      <c r="S501" s="727"/>
      <c r="T501" s="727"/>
      <c r="U501" s="727"/>
      <c r="V501" s="727"/>
      <c r="W501" s="727"/>
      <c r="X501" s="727"/>
      <c r="Y501" s="727"/>
    </row>
    <row r="502" spans="1:25">
      <c r="A502" s="727"/>
      <c r="B502" s="727"/>
      <c r="C502" s="727"/>
      <c r="D502" s="729"/>
      <c r="E502" s="726"/>
      <c r="F502" s="727"/>
      <c r="G502" s="727"/>
      <c r="H502" s="727"/>
      <c r="I502" s="727"/>
      <c r="J502" s="727"/>
      <c r="K502" s="727"/>
      <c r="L502" s="727"/>
      <c r="M502" s="727"/>
      <c r="N502" s="727"/>
      <c r="O502" s="727"/>
      <c r="P502" s="727"/>
      <c r="Q502" s="727"/>
      <c r="R502" s="727"/>
      <c r="S502" s="727"/>
      <c r="T502" s="727"/>
      <c r="U502" s="727"/>
      <c r="V502" s="727"/>
      <c r="W502" s="727"/>
      <c r="X502" s="727"/>
      <c r="Y502" s="727"/>
    </row>
    <row r="503" spans="1:25">
      <c r="A503" s="727"/>
      <c r="B503" s="727"/>
      <c r="C503" s="727"/>
      <c r="D503" s="729"/>
      <c r="E503" s="726"/>
      <c r="F503" s="727"/>
      <c r="G503" s="727"/>
      <c r="H503" s="727"/>
      <c r="I503" s="727"/>
      <c r="J503" s="727"/>
      <c r="K503" s="727"/>
      <c r="L503" s="727"/>
      <c r="M503" s="727"/>
      <c r="N503" s="727"/>
      <c r="O503" s="727"/>
      <c r="P503" s="727"/>
      <c r="Q503" s="727"/>
      <c r="R503" s="727"/>
      <c r="S503" s="727"/>
      <c r="T503" s="727"/>
      <c r="U503" s="727"/>
      <c r="V503" s="727"/>
      <c r="W503" s="727"/>
      <c r="X503" s="727"/>
      <c r="Y503" s="727"/>
    </row>
    <row r="504" spans="1:25">
      <c r="A504" s="727"/>
      <c r="B504" s="727"/>
      <c r="C504" s="727"/>
      <c r="D504" s="729"/>
      <c r="E504" s="726"/>
      <c r="F504" s="727"/>
      <c r="G504" s="727"/>
      <c r="H504" s="727"/>
      <c r="I504" s="727"/>
      <c r="J504" s="727"/>
      <c r="K504" s="727"/>
      <c r="L504" s="727"/>
      <c r="M504" s="727"/>
      <c r="N504" s="727"/>
      <c r="O504" s="727"/>
      <c r="P504" s="727"/>
      <c r="Q504" s="727"/>
      <c r="R504" s="727"/>
      <c r="S504" s="727"/>
      <c r="T504" s="727"/>
      <c r="U504" s="727"/>
      <c r="V504" s="727"/>
      <c r="W504" s="727"/>
      <c r="X504" s="727"/>
      <c r="Y504" s="727"/>
    </row>
    <row r="505" spans="1:25">
      <c r="A505" s="727"/>
      <c r="B505" s="727"/>
      <c r="C505" s="727"/>
      <c r="D505" s="729"/>
      <c r="E505" s="726"/>
      <c r="F505" s="727"/>
      <c r="G505" s="727"/>
      <c r="H505" s="727"/>
      <c r="I505" s="727"/>
      <c r="J505" s="727"/>
      <c r="K505" s="727"/>
      <c r="L505" s="727"/>
      <c r="M505" s="727"/>
      <c r="N505" s="727"/>
      <c r="O505" s="727"/>
      <c r="P505" s="727"/>
      <c r="Q505" s="727"/>
      <c r="R505" s="727"/>
      <c r="S505" s="727"/>
      <c r="T505" s="727"/>
      <c r="U505" s="727"/>
      <c r="V505" s="727"/>
      <c r="W505" s="727"/>
      <c r="X505" s="727"/>
      <c r="Y505" s="727"/>
    </row>
    <row r="506" spans="1:25">
      <c r="A506" s="727"/>
      <c r="B506" s="727"/>
      <c r="C506" s="727"/>
      <c r="D506" s="729"/>
      <c r="E506" s="726"/>
      <c r="F506" s="727"/>
      <c r="G506" s="727"/>
      <c r="H506" s="727"/>
      <c r="I506" s="727"/>
      <c r="J506" s="727"/>
      <c r="K506" s="727"/>
      <c r="L506" s="727"/>
      <c r="M506" s="727"/>
      <c r="N506" s="727"/>
      <c r="O506" s="727"/>
      <c r="P506" s="727"/>
      <c r="Q506" s="727"/>
      <c r="R506" s="727"/>
      <c r="S506" s="727"/>
      <c r="T506" s="727"/>
      <c r="U506" s="727"/>
      <c r="V506" s="727"/>
      <c r="W506" s="727"/>
      <c r="X506" s="727"/>
      <c r="Y506" s="727"/>
    </row>
    <row r="507" spans="1:25">
      <c r="A507" s="727"/>
      <c r="B507" s="727"/>
      <c r="C507" s="727"/>
      <c r="D507" s="729"/>
      <c r="E507" s="726"/>
      <c r="F507" s="727"/>
      <c r="G507" s="727"/>
      <c r="H507" s="727"/>
      <c r="I507" s="727"/>
      <c r="J507" s="727"/>
      <c r="K507" s="727"/>
      <c r="L507" s="727"/>
      <c r="M507" s="727"/>
      <c r="N507" s="727"/>
      <c r="O507" s="727"/>
      <c r="P507" s="727"/>
      <c r="Q507" s="727"/>
      <c r="R507" s="727"/>
      <c r="S507" s="727"/>
      <c r="T507" s="727"/>
      <c r="U507" s="727"/>
      <c r="V507" s="727"/>
      <c r="W507" s="727"/>
      <c r="X507" s="727"/>
      <c r="Y507" s="727"/>
    </row>
    <row r="508" spans="1:25">
      <c r="A508" s="727"/>
      <c r="B508" s="727"/>
      <c r="C508" s="727"/>
      <c r="D508" s="729"/>
      <c r="E508" s="726"/>
      <c r="F508" s="727"/>
      <c r="G508" s="727"/>
      <c r="H508" s="727"/>
      <c r="I508" s="727"/>
      <c r="J508" s="727"/>
      <c r="K508" s="727"/>
      <c r="L508" s="727"/>
      <c r="M508" s="727"/>
      <c r="N508" s="727"/>
      <c r="O508" s="727"/>
      <c r="P508" s="727"/>
      <c r="Q508" s="727"/>
      <c r="R508" s="727"/>
      <c r="S508" s="727"/>
      <c r="T508" s="727"/>
      <c r="U508" s="727"/>
      <c r="V508" s="727"/>
      <c r="W508" s="727"/>
      <c r="X508" s="727"/>
      <c r="Y508" s="727"/>
    </row>
    <row r="509" spans="1:25">
      <c r="A509" s="727"/>
      <c r="B509" s="727"/>
      <c r="C509" s="727"/>
      <c r="D509" s="729"/>
      <c r="E509" s="726"/>
      <c r="F509" s="727"/>
      <c r="G509" s="727"/>
      <c r="H509" s="727"/>
      <c r="I509" s="727"/>
      <c r="J509" s="727"/>
      <c r="K509" s="727"/>
      <c r="L509" s="727"/>
      <c r="M509" s="727"/>
      <c r="N509" s="727"/>
      <c r="O509" s="727"/>
      <c r="P509" s="727"/>
      <c r="Q509" s="727"/>
      <c r="R509" s="727"/>
      <c r="S509" s="727"/>
      <c r="T509" s="727"/>
      <c r="U509" s="727"/>
      <c r="V509" s="727"/>
      <c r="W509" s="727"/>
      <c r="X509" s="727"/>
      <c r="Y509" s="727"/>
    </row>
    <row r="510" spans="1:25">
      <c r="A510" s="727"/>
      <c r="B510" s="727"/>
      <c r="C510" s="727"/>
      <c r="D510" s="729"/>
      <c r="E510" s="726"/>
      <c r="F510" s="727"/>
      <c r="G510" s="727"/>
      <c r="H510" s="727"/>
      <c r="I510" s="727"/>
      <c r="J510" s="727"/>
      <c r="K510" s="727"/>
      <c r="L510" s="727"/>
      <c r="M510" s="727"/>
      <c r="N510" s="727"/>
      <c r="O510" s="727"/>
      <c r="P510" s="727"/>
      <c r="Q510" s="727"/>
      <c r="R510" s="727"/>
      <c r="S510" s="727"/>
      <c r="T510" s="727"/>
      <c r="U510" s="727"/>
      <c r="V510" s="727"/>
      <c r="W510" s="727"/>
      <c r="X510" s="727"/>
      <c r="Y510" s="727"/>
    </row>
    <row r="511" spans="1:25">
      <c r="A511" s="727"/>
      <c r="B511" s="727"/>
      <c r="C511" s="727"/>
      <c r="D511" s="729"/>
      <c r="E511" s="726"/>
      <c r="F511" s="727"/>
      <c r="G511" s="727"/>
      <c r="H511" s="727"/>
      <c r="I511" s="727"/>
      <c r="J511" s="727"/>
      <c r="K511" s="727"/>
      <c r="L511" s="727"/>
      <c r="M511" s="727"/>
      <c r="N511" s="727"/>
      <c r="O511" s="727"/>
      <c r="P511" s="727"/>
      <c r="Q511" s="727"/>
      <c r="R511" s="727"/>
      <c r="S511" s="727"/>
      <c r="T511" s="727"/>
      <c r="U511" s="727"/>
      <c r="V511" s="727"/>
      <c r="W511" s="727"/>
      <c r="X511" s="727"/>
      <c r="Y511" s="727"/>
    </row>
    <row r="512" spans="1:25">
      <c r="A512" s="727"/>
      <c r="B512" s="727"/>
      <c r="C512" s="727"/>
      <c r="D512" s="729"/>
      <c r="E512" s="726"/>
      <c r="F512" s="727"/>
      <c r="G512" s="727"/>
      <c r="H512" s="727"/>
      <c r="I512" s="727"/>
      <c r="J512" s="727"/>
      <c r="K512" s="727"/>
      <c r="L512" s="727"/>
      <c r="M512" s="727"/>
      <c r="N512" s="727"/>
      <c r="O512" s="727"/>
      <c r="P512" s="727"/>
      <c r="Q512" s="727"/>
      <c r="R512" s="727"/>
      <c r="S512" s="727"/>
      <c r="T512" s="727"/>
      <c r="U512" s="727"/>
      <c r="V512" s="727"/>
      <c r="W512" s="727"/>
      <c r="X512" s="727"/>
      <c r="Y512" s="727"/>
    </row>
    <row r="513" spans="1:25">
      <c r="A513" s="727"/>
      <c r="B513" s="727"/>
      <c r="C513" s="727"/>
      <c r="D513" s="729"/>
      <c r="E513" s="726"/>
      <c r="F513" s="727"/>
      <c r="G513" s="727"/>
      <c r="H513" s="727"/>
      <c r="I513" s="727"/>
      <c r="J513" s="727"/>
      <c r="K513" s="727"/>
      <c r="L513" s="727"/>
      <c r="M513" s="727"/>
      <c r="N513" s="727"/>
      <c r="O513" s="727"/>
      <c r="P513" s="727"/>
      <c r="Q513" s="727"/>
      <c r="R513" s="727"/>
      <c r="S513" s="727"/>
      <c r="T513" s="727"/>
      <c r="U513" s="727"/>
      <c r="V513" s="727"/>
      <c r="W513" s="727"/>
      <c r="X513" s="727"/>
      <c r="Y513" s="727"/>
    </row>
    <row r="514" spans="1:25">
      <c r="A514" s="727"/>
      <c r="B514" s="727"/>
      <c r="C514" s="727"/>
      <c r="D514" s="729"/>
      <c r="E514" s="726"/>
      <c r="F514" s="727"/>
      <c r="G514" s="727"/>
      <c r="H514" s="727"/>
      <c r="I514" s="727"/>
      <c r="J514" s="727"/>
      <c r="K514" s="727"/>
      <c r="L514" s="727"/>
      <c r="M514" s="727"/>
      <c r="N514" s="727"/>
      <c r="O514" s="727"/>
      <c r="P514" s="727"/>
      <c r="Q514" s="727"/>
      <c r="R514" s="727"/>
      <c r="S514" s="727"/>
      <c r="T514" s="727"/>
      <c r="U514" s="727"/>
      <c r="V514" s="727"/>
      <c r="W514" s="727"/>
      <c r="X514" s="727"/>
      <c r="Y514" s="727"/>
    </row>
    <row r="515" spans="1:25">
      <c r="A515" s="727"/>
      <c r="B515" s="727"/>
      <c r="C515" s="727"/>
      <c r="D515" s="729"/>
      <c r="E515" s="726"/>
      <c r="F515" s="727"/>
      <c r="G515" s="727"/>
      <c r="H515" s="727"/>
      <c r="I515" s="727"/>
      <c r="J515" s="727"/>
      <c r="K515" s="727"/>
      <c r="L515" s="727"/>
      <c r="M515" s="727"/>
      <c r="N515" s="727"/>
      <c r="O515" s="727"/>
      <c r="P515" s="727"/>
      <c r="Q515" s="727"/>
      <c r="R515" s="727"/>
      <c r="S515" s="727"/>
      <c r="T515" s="727"/>
      <c r="U515" s="727"/>
      <c r="V515" s="727"/>
      <c r="W515" s="727"/>
      <c r="X515" s="727"/>
      <c r="Y515" s="727"/>
    </row>
    <row r="516" spans="1:25">
      <c r="A516" s="727"/>
      <c r="B516" s="727"/>
      <c r="C516" s="727"/>
      <c r="D516" s="729"/>
      <c r="E516" s="726"/>
      <c r="F516" s="727"/>
      <c r="G516" s="727"/>
      <c r="H516" s="727"/>
      <c r="I516" s="727"/>
      <c r="J516" s="727"/>
      <c r="K516" s="727"/>
      <c r="L516" s="727"/>
      <c r="M516" s="727"/>
      <c r="N516" s="727"/>
      <c r="O516" s="727"/>
      <c r="P516" s="727"/>
      <c r="Q516" s="727"/>
      <c r="R516" s="727"/>
      <c r="S516" s="727"/>
      <c r="T516" s="727"/>
      <c r="U516" s="727"/>
      <c r="V516" s="727"/>
      <c r="W516" s="727"/>
      <c r="X516" s="727"/>
      <c r="Y516" s="727"/>
    </row>
    <row r="517" spans="1:25">
      <c r="A517" s="727"/>
      <c r="B517" s="727"/>
      <c r="C517" s="727"/>
      <c r="D517" s="729"/>
      <c r="E517" s="726"/>
      <c r="F517" s="727"/>
      <c r="G517" s="727"/>
      <c r="H517" s="727"/>
      <c r="I517" s="727"/>
      <c r="J517" s="727"/>
      <c r="K517" s="727"/>
      <c r="L517" s="727"/>
      <c r="M517" s="727"/>
      <c r="N517" s="727"/>
      <c r="O517" s="727"/>
      <c r="P517" s="727"/>
      <c r="Q517" s="727"/>
      <c r="R517" s="727"/>
      <c r="S517" s="727"/>
      <c r="T517" s="727"/>
      <c r="U517" s="727"/>
      <c r="V517" s="727"/>
      <c r="W517" s="727"/>
      <c r="X517" s="727"/>
      <c r="Y517" s="727"/>
    </row>
    <row r="518" spans="1:25">
      <c r="A518" s="727"/>
      <c r="B518" s="727"/>
      <c r="C518" s="727"/>
      <c r="D518" s="729"/>
      <c r="E518" s="726"/>
      <c r="F518" s="727"/>
      <c r="G518" s="727"/>
      <c r="H518" s="727"/>
      <c r="I518" s="727"/>
      <c r="J518" s="727"/>
      <c r="K518" s="727"/>
      <c r="L518" s="727"/>
      <c r="M518" s="727"/>
      <c r="N518" s="727"/>
      <c r="O518" s="727"/>
      <c r="P518" s="727"/>
      <c r="Q518" s="727"/>
      <c r="R518" s="727"/>
      <c r="S518" s="727"/>
      <c r="T518" s="727"/>
      <c r="U518" s="727"/>
      <c r="V518" s="727"/>
      <c r="W518" s="727"/>
      <c r="X518" s="727"/>
      <c r="Y518" s="727"/>
    </row>
    <row r="519" spans="1:25">
      <c r="A519" s="727"/>
      <c r="B519" s="727"/>
      <c r="C519" s="727"/>
      <c r="D519" s="729"/>
      <c r="E519" s="726"/>
      <c r="F519" s="727"/>
      <c r="G519" s="727"/>
      <c r="H519" s="727"/>
      <c r="I519" s="727"/>
      <c r="J519" s="727"/>
      <c r="K519" s="727"/>
      <c r="L519" s="727"/>
      <c r="M519" s="727"/>
      <c r="N519" s="727"/>
      <c r="O519" s="727"/>
      <c r="P519" s="727"/>
      <c r="Q519" s="727"/>
      <c r="R519" s="727"/>
      <c r="S519" s="727"/>
      <c r="T519" s="727"/>
      <c r="U519" s="727"/>
      <c r="V519" s="727"/>
      <c r="W519" s="727"/>
      <c r="X519" s="727"/>
      <c r="Y519" s="727"/>
    </row>
    <row r="520" spans="1:25">
      <c r="A520" s="727"/>
      <c r="B520" s="727"/>
      <c r="C520" s="727"/>
      <c r="D520" s="729"/>
      <c r="E520" s="726"/>
      <c r="F520" s="727"/>
      <c r="G520" s="727"/>
      <c r="H520" s="727"/>
      <c r="I520" s="727"/>
      <c r="J520" s="727"/>
      <c r="K520" s="727"/>
      <c r="L520" s="727"/>
      <c r="M520" s="727"/>
      <c r="N520" s="727"/>
      <c r="O520" s="727"/>
      <c r="P520" s="727"/>
      <c r="Q520" s="727"/>
      <c r="R520" s="727"/>
      <c r="S520" s="727"/>
      <c r="T520" s="727"/>
      <c r="U520" s="727"/>
      <c r="V520" s="727"/>
      <c r="W520" s="727"/>
      <c r="X520" s="727"/>
      <c r="Y520" s="727"/>
    </row>
    <row r="521" spans="1:25">
      <c r="A521" s="727"/>
      <c r="B521" s="727"/>
      <c r="C521" s="727"/>
      <c r="D521" s="729"/>
      <c r="E521" s="726"/>
      <c r="F521" s="727"/>
      <c r="G521" s="727"/>
      <c r="H521" s="727"/>
      <c r="I521" s="727"/>
      <c r="J521" s="727"/>
      <c r="K521" s="727"/>
      <c r="L521" s="727"/>
      <c r="M521" s="727"/>
      <c r="N521" s="727"/>
      <c r="O521" s="727"/>
      <c r="P521" s="727"/>
      <c r="Q521" s="727"/>
      <c r="R521" s="727"/>
      <c r="S521" s="727"/>
      <c r="T521" s="727"/>
      <c r="U521" s="727"/>
      <c r="V521" s="727"/>
      <c r="W521" s="727"/>
      <c r="X521" s="727"/>
      <c r="Y521" s="727"/>
    </row>
    <row r="522" spans="1:25">
      <c r="A522" s="727"/>
      <c r="B522" s="727"/>
      <c r="C522" s="727"/>
      <c r="D522" s="729"/>
      <c r="E522" s="726"/>
      <c r="F522" s="727"/>
      <c r="G522" s="727"/>
      <c r="H522" s="727"/>
      <c r="I522" s="727"/>
      <c r="J522" s="727"/>
      <c r="K522" s="727"/>
      <c r="L522" s="727"/>
      <c r="M522" s="727"/>
      <c r="N522" s="727"/>
      <c r="O522" s="727"/>
      <c r="P522" s="727"/>
      <c r="Q522" s="727"/>
      <c r="R522" s="727"/>
      <c r="S522" s="727"/>
      <c r="T522" s="727"/>
      <c r="U522" s="727"/>
      <c r="V522" s="727"/>
      <c r="W522" s="727"/>
      <c r="X522" s="727"/>
      <c r="Y522" s="727"/>
    </row>
    <row r="523" spans="1:25">
      <c r="A523" s="727"/>
      <c r="B523" s="727"/>
      <c r="C523" s="727"/>
      <c r="D523" s="729"/>
      <c r="E523" s="726"/>
      <c r="F523" s="727"/>
      <c r="G523" s="727"/>
      <c r="H523" s="727"/>
      <c r="I523" s="727"/>
      <c r="J523" s="727"/>
      <c r="K523" s="727"/>
      <c r="L523" s="727"/>
      <c r="M523" s="727"/>
      <c r="N523" s="727"/>
      <c r="O523" s="727"/>
      <c r="P523" s="727"/>
      <c r="Q523" s="727"/>
      <c r="R523" s="727"/>
      <c r="S523" s="727"/>
      <c r="T523" s="727"/>
      <c r="U523" s="727"/>
      <c r="V523" s="727"/>
      <c r="W523" s="727"/>
      <c r="X523" s="727"/>
      <c r="Y523" s="727"/>
    </row>
    <row r="524" spans="1:25">
      <c r="A524" s="727"/>
      <c r="B524" s="727"/>
      <c r="C524" s="727"/>
      <c r="D524" s="729"/>
      <c r="E524" s="726"/>
      <c r="F524" s="727"/>
      <c r="G524" s="727"/>
      <c r="H524" s="727"/>
      <c r="I524" s="727"/>
      <c r="J524" s="727"/>
      <c r="K524" s="727"/>
      <c r="L524" s="727"/>
      <c r="M524" s="727"/>
      <c r="N524" s="727"/>
      <c r="O524" s="727"/>
      <c r="P524" s="727"/>
      <c r="Q524" s="727"/>
      <c r="R524" s="727"/>
      <c r="S524" s="727"/>
      <c r="T524" s="727"/>
      <c r="U524" s="727"/>
      <c r="V524" s="727"/>
      <c r="W524" s="727"/>
      <c r="X524" s="727"/>
      <c r="Y524" s="727"/>
    </row>
    <row r="525" spans="1:25">
      <c r="A525" s="727"/>
      <c r="B525" s="727"/>
      <c r="C525" s="727"/>
      <c r="D525" s="729"/>
      <c r="E525" s="726"/>
      <c r="F525" s="727"/>
      <c r="G525" s="727"/>
      <c r="H525" s="727"/>
      <c r="I525" s="727"/>
      <c r="J525" s="727"/>
      <c r="K525" s="727"/>
      <c r="L525" s="727"/>
      <c r="M525" s="727"/>
      <c r="N525" s="727"/>
      <c r="O525" s="727"/>
      <c r="P525" s="727"/>
      <c r="Q525" s="727"/>
      <c r="R525" s="727"/>
      <c r="S525" s="727"/>
      <c r="T525" s="727"/>
      <c r="U525" s="727"/>
      <c r="V525" s="727"/>
      <c r="W525" s="727"/>
      <c r="X525" s="727"/>
      <c r="Y525" s="727"/>
    </row>
    <row r="526" spans="1:25">
      <c r="A526" s="727"/>
      <c r="B526" s="727"/>
      <c r="C526" s="727"/>
      <c r="D526" s="729"/>
      <c r="E526" s="726"/>
      <c r="F526" s="727"/>
      <c r="G526" s="727"/>
      <c r="H526" s="727"/>
      <c r="I526" s="727"/>
      <c r="J526" s="727"/>
      <c r="K526" s="727"/>
      <c r="L526" s="727"/>
      <c r="M526" s="727"/>
      <c r="N526" s="727"/>
      <c r="O526" s="727"/>
      <c r="P526" s="727"/>
      <c r="Q526" s="727"/>
      <c r="R526" s="727"/>
      <c r="S526" s="727"/>
      <c r="T526" s="727"/>
      <c r="U526" s="727"/>
      <c r="V526" s="727"/>
      <c r="W526" s="727"/>
      <c r="X526" s="727"/>
      <c r="Y526" s="727"/>
    </row>
    <row r="527" spans="1:25">
      <c r="A527" s="727"/>
      <c r="B527" s="727"/>
      <c r="C527" s="727"/>
      <c r="D527" s="729"/>
      <c r="E527" s="726"/>
      <c r="F527" s="727"/>
      <c r="G527" s="727"/>
      <c r="H527" s="727"/>
      <c r="I527" s="727"/>
      <c r="J527" s="727"/>
      <c r="K527" s="727"/>
      <c r="L527" s="727"/>
      <c r="M527" s="727"/>
      <c r="N527" s="727"/>
      <c r="O527" s="727"/>
      <c r="P527" s="727"/>
      <c r="Q527" s="727"/>
      <c r="R527" s="727"/>
      <c r="S527" s="727"/>
      <c r="T527" s="727"/>
      <c r="U527" s="727"/>
      <c r="V527" s="727"/>
      <c r="W527" s="727"/>
      <c r="X527" s="727"/>
      <c r="Y527" s="727"/>
    </row>
    <row r="528" spans="1:25">
      <c r="A528" s="727"/>
      <c r="B528" s="727"/>
      <c r="C528" s="727"/>
      <c r="D528" s="729"/>
      <c r="E528" s="726"/>
      <c r="F528" s="727"/>
      <c r="G528" s="727"/>
      <c r="H528" s="727"/>
      <c r="I528" s="727"/>
      <c r="J528" s="727"/>
      <c r="K528" s="727"/>
      <c r="L528" s="727"/>
      <c r="M528" s="727"/>
      <c r="N528" s="727"/>
      <c r="O528" s="727"/>
      <c r="P528" s="727"/>
      <c r="Q528" s="727"/>
      <c r="R528" s="727"/>
      <c r="S528" s="727"/>
      <c r="T528" s="727"/>
      <c r="U528" s="727"/>
      <c r="V528" s="727"/>
      <c r="W528" s="727"/>
      <c r="X528" s="727"/>
      <c r="Y528" s="727"/>
    </row>
    <row r="529" spans="1:25">
      <c r="A529" s="727"/>
      <c r="B529" s="727"/>
      <c r="C529" s="727"/>
      <c r="D529" s="729"/>
      <c r="E529" s="726"/>
      <c r="F529" s="727"/>
      <c r="G529" s="727"/>
      <c r="H529" s="727"/>
      <c r="I529" s="727"/>
      <c r="J529" s="727"/>
      <c r="K529" s="727"/>
      <c r="L529" s="727"/>
      <c r="M529" s="727"/>
      <c r="N529" s="727"/>
      <c r="O529" s="727"/>
      <c r="P529" s="727"/>
      <c r="Q529" s="727"/>
      <c r="R529" s="727"/>
      <c r="S529" s="727"/>
      <c r="T529" s="727"/>
      <c r="U529" s="727"/>
      <c r="V529" s="727"/>
      <c r="W529" s="727"/>
      <c r="X529" s="727"/>
      <c r="Y529" s="727"/>
    </row>
    <row r="530" spans="1:25">
      <c r="A530" s="727"/>
      <c r="B530" s="727"/>
      <c r="C530" s="727"/>
      <c r="D530" s="729"/>
      <c r="E530" s="726"/>
      <c r="F530" s="727"/>
      <c r="G530" s="727"/>
      <c r="H530" s="727"/>
      <c r="I530" s="727"/>
      <c r="J530" s="727"/>
      <c r="K530" s="727"/>
      <c r="L530" s="727"/>
      <c r="M530" s="727"/>
      <c r="N530" s="727"/>
      <c r="O530" s="727"/>
      <c r="P530" s="727"/>
      <c r="Q530" s="727"/>
      <c r="R530" s="727"/>
      <c r="S530" s="727"/>
      <c r="T530" s="727"/>
      <c r="U530" s="727"/>
      <c r="V530" s="727"/>
      <c r="W530" s="727"/>
      <c r="X530" s="727"/>
      <c r="Y530" s="727"/>
    </row>
    <row r="531" spans="1:25">
      <c r="A531" s="727"/>
      <c r="B531" s="727"/>
      <c r="C531" s="727"/>
      <c r="D531" s="729"/>
      <c r="E531" s="726"/>
      <c r="F531" s="727"/>
      <c r="G531" s="727"/>
      <c r="H531" s="727"/>
      <c r="I531" s="727"/>
      <c r="J531" s="727"/>
      <c r="K531" s="727"/>
      <c r="L531" s="727"/>
      <c r="M531" s="727"/>
      <c r="N531" s="727"/>
      <c r="O531" s="727"/>
      <c r="P531" s="727"/>
      <c r="Q531" s="727"/>
      <c r="R531" s="727"/>
      <c r="S531" s="727"/>
      <c r="T531" s="727"/>
      <c r="U531" s="727"/>
      <c r="V531" s="727"/>
      <c r="W531" s="727"/>
      <c r="X531" s="727"/>
      <c r="Y531" s="727"/>
    </row>
    <row r="532" spans="1:25">
      <c r="A532" s="727"/>
      <c r="B532" s="727"/>
      <c r="C532" s="727"/>
      <c r="D532" s="729"/>
      <c r="E532" s="726"/>
      <c r="F532" s="727"/>
      <c r="G532" s="727"/>
      <c r="H532" s="727"/>
      <c r="I532" s="727"/>
      <c r="J532" s="727"/>
      <c r="K532" s="727"/>
      <c r="L532" s="727"/>
      <c r="M532" s="727"/>
      <c r="N532" s="727"/>
      <c r="O532" s="727"/>
      <c r="P532" s="727"/>
      <c r="Q532" s="727"/>
      <c r="R532" s="727"/>
      <c r="S532" s="727"/>
      <c r="T532" s="727"/>
      <c r="U532" s="727"/>
      <c r="V532" s="727"/>
      <c r="W532" s="727"/>
      <c r="X532" s="727"/>
      <c r="Y532" s="727"/>
    </row>
    <row r="533" spans="1:25">
      <c r="A533" s="727"/>
      <c r="B533" s="727"/>
      <c r="C533" s="727"/>
      <c r="D533" s="729"/>
      <c r="E533" s="726"/>
      <c r="F533" s="727"/>
      <c r="G533" s="727"/>
      <c r="H533" s="727"/>
      <c r="I533" s="727"/>
      <c r="J533" s="727"/>
      <c r="K533" s="727"/>
      <c r="L533" s="727"/>
      <c r="M533" s="727"/>
      <c r="N533" s="727"/>
      <c r="O533" s="727"/>
      <c r="P533" s="727"/>
      <c r="Q533" s="727"/>
      <c r="R533" s="727"/>
      <c r="S533" s="727"/>
      <c r="T533" s="727"/>
      <c r="U533" s="727"/>
      <c r="V533" s="727"/>
      <c r="W533" s="727"/>
      <c r="X533" s="727"/>
      <c r="Y533" s="727"/>
    </row>
    <row r="534" spans="1:25">
      <c r="A534" s="727"/>
      <c r="B534" s="727"/>
      <c r="C534" s="727"/>
      <c r="D534" s="729"/>
      <c r="E534" s="726"/>
      <c r="F534" s="727"/>
      <c r="G534" s="727"/>
      <c r="H534" s="727"/>
      <c r="I534" s="727"/>
      <c r="J534" s="727"/>
      <c r="K534" s="727"/>
      <c r="L534" s="727"/>
      <c r="M534" s="727"/>
      <c r="N534" s="727"/>
      <c r="O534" s="727"/>
      <c r="P534" s="727"/>
      <c r="Q534" s="727"/>
      <c r="R534" s="727"/>
      <c r="S534" s="727"/>
      <c r="T534" s="727"/>
      <c r="U534" s="727"/>
      <c r="V534" s="727"/>
      <c r="W534" s="727"/>
      <c r="X534" s="727"/>
      <c r="Y534" s="727"/>
    </row>
    <row r="535" spans="1:25">
      <c r="A535" s="727"/>
      <c r="B535" s="727"/>
      <c r="C535" s="727"/>
      <c r="D535" s="729"/>
      <c r="E535" s="726"/>
      <c r="F535" s="727"/>
      <c r="G535" s="727"/>
      <c r="H535" s="727"/>
      <c r="I535" s="727"/>
      <c r="J535" s="727"/>
      <c r="K535" s="727"/>
      <c r="L535" s="727"/>
      <c r="M535" s="727"/>
      <c r="N535" s="727"/>
      <c r="O535" s="727"/>
      <c r="P535" s="727"/>
      <c r="Q535" s="727"/>
      <c r="R535" s="727"/>
      <c r="S535" s="727"/>
      <c r="T535" s="727"/>
      <c r="U535" s="727"/>
      <c r="V535" s="727"/>
      <c r="W535" s="727"/>
      <c r="X535" s="727"/>
      <c r="Y535" s="727"/>
    </row>
    <row r="536" spans="1:25">
      <c r="A536" s="727"/>
      <c r="B536" s="727"/>
      <c r="C536" s="727"/>
      <c r="D536" s="729"/>
      <c r="E536" s="726"/>
      <c r="F536" s="727"/>
      <c r="G536" s="727"/>
      <c r="H536" s="727"/>
      <c r="I536" s="727"/>
      <c r="J536" s="727"/>
      <c r="K536" s="727"/>
      <c r="L536" s="727"/>
      <c r="M536" s="727"/>
      <c r="N536" s="727"/>
      <c r="O536" s="727"/>
      <c r="P536" s="727"/>
      <c r="Q536" s="727"/>
      <c r="R536" s="727"/>
      <c r="S536" s="727"/>
      <c r="T536" s="727"/>
      <c r="U536" s="727"/>
      <c r="V536" s="727"/>
      <c r="W536" s="727"/>
      <c r="X536" s="727"/>
      <c r="Y536" s="727"/>
    </row>
    <row r="537" spans="1:25">
      <c r="A537" s="727"/>
      <c r="B537" s="727"/>
      <c r="C537" s="727"/>
      <c r="D537" s="729"/>
      <c r="E537" s="726"/>
      <c r="F537" s="727"/>
      <c r="G537" s="727"/>
      <c r="H537" s="727"/>
      <c r="I537" s="727"/>
      <c r="J537" s="727"/>
      <c r="K537" s="727"/>
      <c r="L537" s="727"/>
      <c r="M537" s="727"/>
      <c r="N537" s="727"/>
      <c r="O537" s="727"/>
      <c r="P537" s="727"/>
      <c r="Q537" s="727"/>
      <c r="R537" s="727"/>
      <c r="S537" s="727"/>
      <c r="T537" s="727"/>
      <c r="U537" s="727"/>
      <c r="V537" s="727"/>
      <c r="W537" s="727"/>
      <c r="X537" s="727"/>
      <c r="Y537" s="727"/>
    </row>
    <row r="538" spans="1:25">
      <c r="A538" s="727"/>
      <c r="B538" s="727"/>
      <c r="C538" s="727"/>
      <c r="D538" s="729"/>
      <c r="E538" s="726"/>
      <c r="F538" s="727"/>
      <c r="G538" s="727"/>
      <c r="H538" s="727"/>
      <c r="I538" s="727"/>
      <c r="J538" s="727"/>
      <c r="K538" s="727"/>
      <c r="L538" s="727"/>
      <c r="M538" s="727"/>
      <c r="N538" s="727"/>
      <c r="O538" s="727"/>
      <c r="P538" s="727"/>
      <c r="Q538" s="727"/>
      <c r="R538" s="727"/>
      <c r="S538" s="727"/>
      <c r="T538" s="727"/>
      <c r="U538" s="727"/>
      <c r="V538" s="727"/>
      <c r="W538" s="727"/>
      <c r="X538" s="727"/>
      <c r="Y538" s="727"/>
    </row>
    <row r="539" spans="1:25">
      <c r="A539" s="727"/>
      <c r="B539" s="727"/>
      <c r="C539" s="727"/>
      <c r="D539" s="729"/>
      <c r="E539" s="726"/>
      <c r="F539" s="727"/>
      <c r="G539" s="727"/>
      <c r="H539" s="727"/>
      <c r="I539" s="727"/>
      <c r="J539" s="727"/>
      <c r="K539" s="727"/>
      <c r="L539" s="727"/>
      <c r="M539" s="727"/>
      <c r="N539" s="727"/>
      <c r="O539" s="727"/>
      <c r="P539" s="727"/>
      <c r="Q539" s="727"/>
      <c r="R539" s="727"/>
      <c r="S539" s="727"/>
      <c r="T539" s="727"/>
      <c r="U539" s="727"/>
      <c r="V539" s="727"/>
      <c r="W539" s="727"/>
      <c r="X539" s="727"/>
      <c r="Y539" s="727"/>
    </row>
    <row r="540" spans="1:25">
      <c r="A540" s="727"/>
      <c r="B540" s="727"/>
      <c r="C540" s="727"/>
      <c r="D540" s="729"/>
      <c r="E540" s="726"/>
      <c r="F540" s="727"/>
      <c r="G540" s="727"/>
      <c r="H540" s="727"/>
      <c r="I540" s="727"/>
      <c r="J540" s="727"/>
      <c r="K540" s="727"/>
      <c r="L540" s="727"/>
      <c r="M540" s="727"/>
      <c r="N540" s="727"/>
      <c r="O540" s="727"/>
      <c r="P540" s="727"/>
      <c r="Q540" s="727"/>
      <c r="R540" s="727"/>
      <c r="S540" s="727"/>
      <c r="T540" s="727"/>
      <c r="U540" s="727"/>
      <c r="V540" s="727"/>
      <c r="W540" s="727"/>
      <c r="X540" s="727"/>
      <c r="Y540" s="727"/>
    </row>
    <row r="541" spans="1:25">
      <c r="A541" s="727"/>
      <c r="B541" s="727"/>
      <c r="C541" s="727"/>
      <c r="D541" s="729"/>
      <c r="E541" s="726"/>
      <c r="F541" s="727"/>
      <c r="G541" s="727"/>
      <c r="H541" s="727"/>
      <c r="I541" s="727"/>
      <c r="J541" s="727"/>
      <c r="K541" s="727"/>
      <c r="L541" s="727"/>
      <c r="M541" s="727"/>
      <c r="N541" s="727"/>
      <c r="O541" s="727"/>
      <c r="P541" s="727"/>
      <c r="Q541" s="727"/>
      <c r="R541" s="727"/>
      <c r="S541" s="727"/>
      <c r="T541" s="727"/>
      <c r="U541" s="727"/>
      <c r="V541" s="727"/>
      <c r="W541" s="727"/>
      <c r="X541" s="727"/>
      <c r="Y541" s="727"/>
    </row>
    <row r="542" spans="1:25">
      <c r="A542" s="727"/>
      <c r="B542" s="727"/>
      <c r="C542" s="727"/>
      <c r="D542" s="729"/>
      <c r="E542" s="726"/>
      <c r="F542" s="727"/>
      <c r="G542" s="727"/>
      <c r="H542" s="727"/>
      <c r="I542" s="727"/>
      <c r="J542" s="727"/>
      <c r="K542" s="727"/>
      <c r="L542" s="727"/>
      <c r="M542" s="727"/>
      <c r="N542" s="727"/>
      <c r="O542" s="727"/>
      <c r="P542" s="727"/>
      <c r="Q542" s="727"/>
      <c r="R542" s="727"/>
      <c r="S542" s="727"/>
      <c r="T542" s="727"/>
      <c r="U542" s="727"/>
      <c r="V542" s="727"/>
      <c r="W542" s="727"/>
      <c r="X542" s="727"/>
      <c r="Y542" s="727"/>
    </row>
    <row r="543" spans="1:25">
      <c r="A543" s="727"/>
      <c r="B543" s="727"/>
      <c r="C543" s="727"/>
      <c r="D543" s="729"/>
      <c r="E543" s="726"/>
      <c r="F543" s="727"/>
      <c r="G543" s="727"/>
      <c r="H543" s="727"/>
      <c r="I543" s="727"/>
      <c r="J543" s="727"/>
      <c r="K543" s="727"/>
      <c r="L543" s="727"/>
      <c r="M543" s="727"/>
      <c r="N543" s="727"/>
      <c r="O543" s="727"/>
      <c r="P543" s="727"/>
      <c r="Q543" s="727"/>
      <c r="R543" s="727"/>
      <c r="S543" s="727"/>
      <c r="T543" s="727"/>
      <c r="U543" s="727"/>
      <c r="V543" s="727"/>
      <c r="W543" s="727"/>
      <c r="X543" s="727"/>
      <c r="Y543" s="727"/>
    </row>
    <row r="544" spans="1:25">
      <c r="A544" s="727"/>
      <c r="B544" s="727"/>
      <c r="C544" s="727"/>
      <c r="D544" s="729"/>
      <c r="E544" s="726"/>
      <c r="F544" s="727"/>
      <c r="G544" s="727"/>
      <c r="H544" s="727"/>
      <c r="I544" s="727"/>
      <c r="J544" s="727"/>
      <c r="K544" s="727"/>
      <c r="L544" s="727"/>
      <c r="M544" s="727"/>
      <c r="N544" s="727"/>
      <c r="O544" s="727"/>
      <c r="P544" s="727"/>
      <c r="Q544" s="727"/>
      <c r="R544" s="727"/>
      <c r="S544" s="727"/>
      <c r="T544" s="727"/>
      <c r="U544" s="727"/>
      <c r="V544" s="727"/>
      <c r="W544" s="727"/>
      <c r="X544" s="727"/>
      <c r="Y544" s="727"/>
    </row>
    <row r="545" spans="1:25">
      <c r="A545" s="727"/>
      <c r="B545" s="727"/>
      <c r="C545" s="727"/>
      <c r="D545" s="729"/>
      <c r="E545" s="726"/>
      <c r="F545" s="727"/>
      <c r="G545" s="727"/>
      <c r="H545" s="727"/>
      <c r="I545" s="727"/>
      <c r="J545" s="727"/>
      <c r="K545" s="727"/>
      <c r="L545" s="727"/>
      <c r="M545" s="727"/>
      <c r="N545" s="727"/>
      <c r="O545" s="727"/>
      <c r="P545" s="727"/>
      <c r="Q545" s="727"/>
      <c r="R545" s="727"/>
      <c r="S545" s="727"/>
      <c r="T545" s="727"/>
      <c r="U545" s="727"/>
      <c r="V545" s="727"/>
      <c r="W545" s="727"/>
      <c r="X545" s="727"/>
      <c r="Y545" s="727"/>
    </row>
    <row r="546" spans="1:25">
      <c r="A546" s="727"/>
      <c r="B546" s="727"/>
      <c r="C546" s="727"/>
      <c r="D546" s="729"/>
      <c r="E546" s="726"/>
      <c r="F546" s="727"/>
      <c r="G546" s="727"/>
      <c r="H546" s="727"/>
      <c r="I546" s="727"/>
      <c r="J546" s="727"/>
      <c r="K546" s="727"/>
      <c r="L546" s="727"/>
      <c r="M546" s="727"/>
      <c r="N546" s="727"/>
      <c r="O546" s="727"/>
      <c r="P546" s="727"/>
      <c r="Q546" s="727"/>
      <c r="R546" s="727"/>
      <c r="S546" s="727"/>
      <c r="T546" s="727"/>
      <c r="U546" s="727"/>
      <c r="V546" s="727"/>
      <c r="W546" s="727"/>
      <c r="X546" s="727"/>
      <c r="Y546" s="727"/>
    </row>
    <row r="547" spans="1:25">
      <c r="A547" s="727"/>
      <c r="B547" s="727"/>
      <c r="C547" s="727"/>
      <c r="D547" s="729"/>
      <c r="E547" s="726"/>
      <c r="F547" s="727"/>
      <c r="G547" s="727"/>
      <c r="H547" s="727"/>
      <c r="I547" s="727"/>
      <c r="J547" s="727"/>
      <c r="K547" s="727"/>
      <c r="L547" s="727"/>
      <c r="M547" s="727"/>
      <c r="N547" s="727"/>
      <c r="O547" s="727"/>
      <c r="P547" s="727"/>
      <c r="Q547" s="727"/>
      <c r="R547" s="727"/>
      <c r="S547" s="727"/>
      <c r="T547" s="727"/>
      <c r="U547" s="727"/>
      <c r="V547" s="727"/>
      <c r="W547" s="727"/>
      <c r="X547" s="727"/>
      <c r="Y547" s="727"/>
    </row>
    <row r="548" spans="1:25">
      <c r="A548" s="727"/>
      <c r="B548" s="727"/>
      <c r="C548" s="727"/>
      <c r="D548" s="729"/>
      <c r="E548" s="726"/>
      <c r="F548" s="727"/>
      <c r="G548" s="727"/>
      <c r="H548" s="727"/>
      <c r="I548" s="727"/>
      <c r="J548" s="727"/>
      <c r="K548" s="727"/>
      <c r="L548" s="727"/>
      <c r="M548" s="727"/>
      <c r="N548" s="727"/>
      <c r="O548" s="727"/>
      <c r="P548" s="727"/>
      <c r="Q548" s="727"/>
      <c r="R548" s="727"/>
      <c r="S548" s="727"/>
      <c r="T548" s="727"/>
      <c r="U548" s="727"/>
      <c r="V548" s="727"/>
      <c r="W548" s="727"/>
      <c r="X548" s="727"/>
      <c r="Y548" s="727"/>
    </row>
    <row r="549" spans="1:25">
      <c r="A549" s="727"/>
      <c r="B549" s="727"/>
      <c r="C549" s="727"/>
      <c r="D549" s="729"/>
      <c r="E549" s="726"/>
      <c r="F549" s="727"/>
      <c r="G549" s="727"/>
      <c r="H549" s="727"/>
      <c r="I549" s="727"/>
      <c r="J549" s="727"/>
      <c r="K549" s="727"/>
      <c r="L549" s="727"/>
      <c r="M549" s="727"/>
      <c r="N549" s="727"/>
      <c r="O549" s="727"/>
      <c r="P549" s="727"/>
      <c r="Q549" s="727"/>
      <c r="R549" s="727"/>
      <c r="S549" s="727"/>
      <c r="T549" s="727"/>
      <c r="U549" s="727"/>
      <c r="V549" s="727"/>
      <c r="W549" s="727"/>
      <c r="X549" s="727"/>
      <c r="Y549" s="727"/>
    </row>
    <row r="550" spans="1:25">
      <c r="A550" s="727"/>
      <c r="B550" s="727"/>
      <c r="C550" s="727"/>
      <c r="D550" s="729"/>
      <c r="E550" s="726"/>
      <c r="F550" s="727"/>
      <c r="G550" s="727"/>
      <c r="H550" s="727"/>
      <c r="I550" s="727"/>
      <c r="J550" s="727"/>
      <c r="K550" s="727"/>
      <c r="L550" s="727"/>
      <c r="M550" s="727"/>
      <c r="N550" s="727"/>
      <c r="O550" s="727"/>
      <c r="P550" s="727"/>
      <c r="Q550" s="727"/>
      <c r="R550" s="727"/>
      <c r="S550" s="727"/>
      <c r="T550" s="727"/>
      <c r="U550" s="727"/>
      <c r="V550" s="727"/>
      <c r="W550" s="727"/>
      <c r="X550" s="727"/>
      <c r="Y550" s="727"/>
    </row>
    <row r="551" spans="1:25">
      <c r="A551" s="727"/>
      <c r="B551" s="727"/>
      <c r="C551" s="727"/>
      <c r="D551" s="729"/>
      <c r="E551" s="726"/>
      <c r="F551" s="727"/>
      <c r="G551" s="727"/>
      <c r="H551" s="727"/>
      <c r="I551" s="727"/>
      <c r="J551" s="727"/>
      <c r="K551" s="727"/>
      <c r="L551" s="727"/>
      <c r="M551" s="727"/>
      <c r="N551" s="727"/>
      <c r="O551" s="727"/>
      <c r="P551" s="727"/>
      <c r="Q551" s="727"/>
      <c r="R551" s="727"/>
      <c r="S551" s="727"/>
      <c r="T551" s="727"/>
      <c r="U551" s="727"/>
      <c r="V551" s="727"/>
      <c r="W551" s="727"/>
      <c r="X551" s="727"/>
      <c r="Y551" s="727"/>
    </row>
    <row r="552" spans="1:25">
      <c r="A552" s="727"/>
      <c r="B552" s="727"/>
      <c r="C552" s="727"/>
      <c r="D552" s="729"/>
      <c r="E552" s="726"/>
      <c r="F552" s="727"/>
      <c r="G552" s="727"/>
      <c r="H552" s="727"/>
      <c r="I552" s="727"/>
      <c r="J552" s="727"/>
      <c r="K552" s="727"/>
      <c r="L552" s="727"/>
      <c r="M552" s="727"/>
      <c r="N552" s="727"/>
      <c r="O552" s="727"/>
      <c r="P552" s="727"/>
      <c r="Q552" s="727"/>
      <c r="R552" s="727"/>
      <c r="S552" s="727"/>
      <c r="T552" s="727"/>
      <c r="U552" s="727"/>
      <c r="V552" s="727"/>
      <c r="W552" s="727"/>
      <c r="X552" s="727"/>
      <c r="Y552" s="727"/>
    </row>
    <row r="553" spans="1:25">
      <c r="A553" s="727"/>
      <c r="B553" s="727"/>
      <c r="C553" s="727"/>
      <c r="D553" s="729"/>
      <c r="E553" s="726"/>
      <c r="F553" s="727"/>
      <c r="G553" s="727"/>
      <c r="H553" s="727"/>
      <c r="I553" s="727"/>
      <c r="J553" s="727"/>
      <c r="K553" s="727"/>
      <c r="L553" s="727"/>
      <c r="M553" s="727"/>
      <c r="N553" s="727"/>
      <c r="O553" s="727"/>
      <c r="P553" s="727"/>
      <c r="Q553" s="727"/>
      <c r="R553" s="727"/>
      <c r="S553" s="727"/>
      <c r="T553" s="727"/>
      <c r="U553" s="727"/>
      <c r="V553" s="727"/>
      <c r="W553" s="727"/>
      <c r="X553" s="727"/>
      <c r="Y553" s="727"/>
    </row>
    <row r="554" spans="1:25">
      <c r="A554" s="727"/>
      <c r="B554" s="727"/>
      <c r="C554" s="727"/>
      <c r="D554" s="729"/>
      <c r="E554" s="726"/>
      <c r="F554" s="727"/>
      <c r="G554" s="727"/>
      <c r="H554" s="727"/>
      <c r="I554" s="727"/>
      <c r="J554" s="727"/>
      <c r="K554" s="727"/>
      <c r="L554" s="727"/>
      <c r="M554" s="727"/>
      <c r="N554" s="727"/>
      <c r="O554" s="727"/>
      <c r="P554" s="727"/>
      <c r="Q554" s="727"/>
      <c r="R554" s="727"/>
      <c r="S554" s="727"/>
      <c r="T554" s="727"/>
      <c r="U554" s="727"/>
      <c r="V554" s="727"/>
      <c r="W554" s="727"/>
      <c r="X554" s="727"/>
      <c r="Y554" s="727"/>
    </row>
    <row r="555" spans="1:25">
      <c r="A555" s="727"/>
      <c r="B555" s="727"/>
      <c r="C555" s="727"/>
      <c r="D555" s="729"/>
      <c r="E555" s="726"/>
      <c r="F555" s="727"/>
      <c r="G555" s="727"/>
      <c r="H555" s="727"/>
      <c r="I555" s="727"/>
      <c r="J555" s="727"/>
      <c r="K555" s="727"/>
      <c r="L555" s="727"/>
      <c r="M555" s="727"/>
      <c r="N555" s="727"/>
      <c r="O555" s="727"/>
      <c r="P555" s="727"/>
      <c r="Q555" s="727"/>
      <c r="R555" s="727"/>
      <c r="S555" s="727"/>
      <c r="T555" s="727"/>
      <c r="U555" s="727"/>
      <c r="V555" s="727"/>
      <c r="W555" s="727"/>
      <c r="X555" s="727"/>
      <c r="Y555" s="727"/>
    </row>
    <row r="556" spans="1:25">
      <c r="A556" s="727"/>
      <c r="B556" s="727"/>
      <c r="C556" s="727"/>
      <c r="D556" s="729"/>
      <c r="E556" s="726"/>
      <c r="F556" s="727"/>
      <c r="G556" s="727"/>
      <c r="H556" s="727"/>
      <c r="I556" s="727"/>
      <c r="J556" s="727"/>
      <c r="K556" s="727"/>
      <c r="L556" s="727"/>
      <c r="M556" s="727"/>
      <c r="N556" s="727"/>
      <c r="O556" s="727"/>
      <c r="P556" s="727"/>
      <c r="Q556" s="727"/>
      <c r="R556" s="727"/>
      <c r="S556" s="727"/>
      <c r="T556" s="727"/>
      <c r="U556" s="727"/>
      <c r="V556" s="727"/>
      <c r="W556" s="727"/>
      <c r="X556" s="727"/>
      <c r="Y556" s="727"/>
    </row>
    <row r="557" spans="1:25">
      <c r="A557" s="727"/>
      <c r="B557" s="727"/>
      <c r="C557" s="727"/>
      <c r="D557" s="729"/>
      <c r="E557" s="726"/>
      <c r="F557" s="727"/>
      <c r="G557" s="727"/>
      <c r="H557" s="727"/>
      <c r="I557" s="727"/>
      <c r="J557" s="727"/>
      <c r="K557" s="727"/>
      <c r="L557" s="727"/>
      <c r="M557" s="727"/>
      <c r="N557" s="727"/>
      <c r="O557" s="727"/>
      <c r="P557" s="727"/>
      <c r="Q557" s="727"/>
      <c r="R557" s="727"/>
      <c r="S557" s="727"/>
      <c r="T557" s="727"/>
      <c r="U557" s="727"/>
      <c r="V557" s="727"/>
      <c r="W557" s="727"/>
      <c r="X557" s="727"/>
      <c r="Y557" s="727"/>
    </row>
    <row r="558" spans="1:25">
      <c r="A558" s="727"/>
      <c r="B558" s="727"/>
      <c r="C558" s="727"/>
      <c r="D558" s="729"/>
      <c r="E558" s="726"/>
      <c r="F558" s="727"/>
      <c r="G558" s="727"/>
      <c r="H558" s="727"/>
      <c r="I558" s="727"/>
      <c r="J558" s="727"/>
      <c r="K558" s="727"/>
      <c r="L558" s="727"/>
      <c r="M558" s="727"/>
      <c r="N558" s="727"/>
      <c r="O558" s="727"/>
      <c r="P558" s="727"/>
      <c r="Q558" s="727"/>
      <c r="R558" s="727"/>
      <c r="S558" s="727"/>
      <c r="T558" s="727"/>
      <c r="U558" s="727"/>
      <c r="V558" s="727"/>
      <c r="W558" s="727"/>
      <c r="X558" s="727"/>
      <c r="Y558" s="727"/>
    </row>
    <row r="559" spans="1:25">
      <c r="A559" s="727"/>
      <c r="B559" s="727"/>
      <c r="C559" s="727"/>
      <c r="D559" s="729"/>
      <c r="E559" s="726"/>
      <c r="F559" s="727"/>
      <c r="G559" s="727"/>
      <c r="H559" s="727"/>
      <c r="I559" s="727"/>
      <c r="J559" s="727"/>
      <c r="K559" s="727"/>
      <c r="L559" s="727"/>
      <c r="M559" s="727"/>
      <c r="N559" s="727"/>
      <c r="O559" s="727"/>
      <c r="P559" s="727"/>
      <c r="Q559" s="727"/>
      <c r="R559" s="727"/>
      <c r="S559" s="727"/>
      <c r="T559" s="727"/>
      <c r="U559" s="727"/>
      <c r="V559" s="727"/>
      <c r="W559" s="727"/>
      <c r="X559" s="727"/>
      <c r="Y559" s="727"/>
    </row>
    <row r="560" spans="1:25">
      <c r="A560" s="727"/>
      <c r="B560" s="727"/>
      <c r="C560" s="727"/>
      <c r="D560" s="729"/>
      <c r="E560" s="726"/>
      <c r="F560" s="727"/>
      <c r="G560" s="727"/>
      <c r="H560" s="727"/>
      <c r="I560" s="727"/>
      <c r="J560" s="727"/>
      <c r="K560" s="727"/>
      <c r="L560" s="727"/>
      <c r="M560" s="727"/>
      <c r="N560" s="727"/>
      <c r="O560" s="727"/>
      <c r="P560" s="727"/>
      <c r="Q560" s="727"/>
      <c r="R560" s="727"/>
      <c r="S560" s="727"/>
      <c r="T560" s="727"/>
      <c r="U560" s="727"/>
      <c r="V560" s="727"/>
      <c r="W560" s="727"/>
      <c r="X560" s="727"/>
      <c r="Y560" s="727"/>
    </row>
    <row r="561" spans="1:25">
      <c r="A561" s="727"/>
      <c r="B561" s="727"/>
      <c r="C561" s="727"/>
      <c r="D561" s="729"/>
      <c r="E561" s="726"/>
      <c r="F561" s="727"/>
      <c r="G561" s="727"/>
      <c r="H561" s="727"/>
      <c r="I561" s="727"/>
      <c r="J561" s="727"/>
      <c r="K561" s="727"/>
      <c r="L561" s="727"/>
      <c r="M561" s="727"/>
      <c r="N561" s="727"/>
      <c r="O561" s="727"/>
      <c r="P561" s="727"/>
      <c r="Q561" s="727"/>
      <c r="R561" s="727"/>
      <c r="S561" s="727"/>
      <c r="T561" s="727"/>
      <c r="U561" s="727"/>
      <c r="V561" s="727"/>
      <c r="W561" s="727"/>
      <c r="X561" s="727"/>
      <c r="Y561" s="727"/>
    </row>
    <row r="562" spans="1:25">
      <c r="A562" s="727"/>
      <c r="B562" s="727"/>
      <c r="C562" s="727"/>
      <c r="D562" s="729"/>
      <c r="E562" s="726"/>
      <c r="F562" s="727"/>
      <c r="G562" s="727"/>
      <c r="H562" s="727"/>
      <c r="I562" s="727"/>
      <c r="J562" s="727"/>
      <c r="K562" s="727"/>
      <c r="L562" s="727"/>
      <c r="M562" s="727"/>
      <c r="N562" s="727"/>
      <c r="O562" s="727"/>
      <c r="P562" s="727"/>
      <c r="Q562" s="727"/>
      <c r="R562" s="727"/>
      <c r="S562" s="727"/>
      <c r="T562" s="727"/>
      <c r="U562" s="727"/>
      <c r="V562" s="727"/>
      <c r="W562" s="727"/>
      <c r="X562" s="727"/>
      <c r="Y562" s="727"/>
    </row>
    <row r="563" spans="1:25">
      <c r="A563" s="727"/>
      <c r="B563" s="727"/>
      <c r="C563" s="727"/>
      <c r="D563" s="729"/>
      <c r="E563" s="726"/>
      <c r="F563" s="727"/>
      <c r="G563" s="727"/>
      <c r="H563" s="727"/>
      <c r="I563" s="727"/>
      <c r="J563" s="727"/>
      <c r="K563" s="727"/>
      <c r="L563" s="727"/>
      <c r="M563" s="727"/>
      <c r="N563" s="727"/>
      <c r="O563" s="727"/>
      <c r="P563" s="727"/>
      <c r="Q563" s="727"/>
      <c r="R563" s="727"/>
      <c r="S563" s="727"/>
      <c r="T563" s="727"/>
      <c r="U563" s="727"/>
      <c r="V563" s="727"/>
      <c r="W563" s="727"/>
      <c r="X563" s="727"/>
      <c r="Y563" s="727"/>
    </row>
    <row r="564" spans="1:25">
      <c r="A564" s="727"/>
      <c r="B564" s="727"/>
      <c r="C564" s="727"/>
      <c r="D564" s="729"/>
      <c r="E564" s="726"/>
      <c r="F564" s="727"/>
      <c r="G564" s="727"/>
      <c r="H564" s="727"/>
      <c r="I564" s="727"/>
      <c r="J564" s="727"/>
      <c r="K564" s="727"/>
      <c r="L564" s="727"/>
      <c r="M564" s="727"/>
      <c r="N564" s="727"/>
      <c r="O564" s="727"/>
      <c r="P564" s="727"/>
      <c r="Q564" s="727"/>
      <c r="R564" s="727"/>
      <c r="S564" s="727"/>
      <c r="T564" s="727"/>
      <c r="U564" s="727"/>
      <c r="V564" s="727"/>
      <c r="W564" s="727"/>
      <c r="X564" s="727"/>
      <c r="Y564" s="727"/>
    </row>
    <row r="565" spans="1:25">
      <c r="A565" s="727"/>
      <c r="B565" s="727"/>
      <c r="C565" s="727"/>
      <c r="D565" s="729"/>
      <c r="E565" s="726"/>
      <c r="F565" s="727"/>
      <c r="G565" s="727"/>
      <c r="H565" s="727"/>
      <c r="I565" s="727"/>
      <c r="J565" s="727"/>
      <c r="K565" s="727"/>
      <c r="L565" s="727"/>
      <c r="M565" s="727"/>
      <c r="N565" s="727"/>
      <c r="O565" s="727"/>
      <c r="P565" s="727"/>
      <c r="Q565" s="727"/>
      <c r="R565" s="727"/>
      <c r="S565" s="727"/>
      <c r="T565" s="727"/>
      <c r="U565" s="727"/>
      <c r="V565" s="727"/>
      <c r="W565" s="727"/>
      <c r="X565" s="727"/>
      <c r="Y565" s="727"/>
    </row>
    <row r="566" spans="1:25">
      <c r="A566" s="727"/>
      <c r="B566" s="727"/>
      <c r="C566" s="727"/>
      <c r="D566" s="729"/>
      <c r="E566" s="726"/>
      <c r="F566" s="727"/>
      <c r="G566" s="727"/>
      <c r="H566" s="727"/>
      <c r="I566" s="727"/>
      <c r="J566" s="727"/>
      <c r="K566" s="727"/>
      <c r="L566" s="727"/>
      <c r="M566" s="727"/>
      <c r="N566" s="727"/>
      <c r="O566" s="727"/>
      <c r="P566" s="727"/>
      <c r="Q566" s="727"/>
      <c r="R566" s="727"/>
      <c r="S566" s="727"/>
      <c r="T566" s="727"/>
      <c r="U566" s="727"/>
      <c r="V566" s="727"/>
      <c r="W566" s="727"/>
      <c r="X566" s="727"/>
      <c r="Y566" s="727"/>
    </row>
    <row r="567" spans="1:25">
      <c r="A567" s="727"/>
      <c r="B567" s="727"/>
      <c r="C567" s="727"/>
      <c r="D567" s="729"/>
      <c r="E567" s="726"/>
      <c r="F567" s="727"/>
      <c r="G567" s="727"/>
      <c r="H567" s="727"/>
      <c r="I567" s="727"/>
      <c r="J567" s="727"/>
      <c r="K567" s="727"/>
      <c r="L567" s="727"/>
      <c r="M567" s="727"/>
      <c r="N567" s="727"/>
      <c r="O567" s="727"/>
      <c r="P567" s="727"/>
      <c r="Q567" s="727"/>
      <c r="R567" s="727"/>
      <c r="S567" s="727"/>
      <c r="T567" s="727"/>
      <c r="U567" s="727"/>
      <c r="V567" s="727"/>
      <c r="W567" s="727"/>
      <c r="X567" s="727"/>
      <c r="Y567" s="727"/>
    </row>
    <row r="568" spans="1:25">
      <c r="A568" s="727"/>
      <c r="B568" s="727"/>
      <c r="C568" s="727"/>
      <c r="D568" s="729"/>
      <c r="E568" s="726"/>
      <c r="F568" s="727"/>
      <c r="G568" s="727"/>
      <c r="H568" s="727"/>
      <c r="I568" s="727"/>
      <c r="J568" s="727"/>
      <c r="K568" s="727"/>
      <c r="L568" s="727"/>
      <c r="M568" s="727"/>
      <c r="N568" s="727"/>
      <c r="O568" s="727"/>
      <c r="P568" s="727"/>
      <c r="Q568" s="727"/>
      <c r="R568" s="727"/>
      <c r="S568" s="727"/>
      <c r="T568" s="727"/>
      <c r="U568" s="727"/>
      <c r="V568" s="727"/>
      <c r="W568" s="727"/>
      <c r="X568" s="727"/>
      <c r="Y568" s="727"/>
    </row>
    <row r="569" spans="1:25">
      <c r="A569" s="727"/>
      <c r="B569" s="727"/>
      <c r="C569" s="727"/>
      <c r="D569" s="729"/>
      <c r="E569" s="726"/>
      <c r="F569" s="727"/>
      <c r="G569" s="727"/>
      <c r="H569" s="727"/>
      <c r="I569" s="727"/>
      <c r="J569" s="727"/>
      <c r="K569" s="727"/>
      <c r="L569" s="727"/>
      <c r="M569" s="727"/>
      <c r="N569" s="727"/>
      <c r="O569" s="727"/>
      <c r="P569" s="727"/>
      <c r="Q569" s="727"/>
      <c r="R569" s="727"/>
      <c r="S569" s="727"/>
      <c r="T569" s="727"/>
      <c r="U569" s="727"/>
      <c r="V569" s="727"/>
      <c r="W569" s="727"/>
      <c r="X569" s="727"/>
      <c r="Y569" s="727"/>
    </row>
    <row r="570" spans="1:25">
      <c r="A570" s="727"/>
      <c r="B570" s="727"/>
      <c r="C570" s="727"/>
      <c r="D570" s="729"/>
      <c r="E570" s="726"/>
      <c r="F570" s="727"/>
      <c r="G570" s="727"/>
      <c r="H570" s="727"/>
      <c r="I570" s="727"/>
      <c r="J570" s="727"/>
      <c r="K570" s="727"/>
      <c r="L570" s="727"/>
      <c r="M570" s="727"/>
      <c r="N570" s="727"/>
      <c r="O570" s="727"/>
      <c r="P570" s="727"/>
      <c r="Q570" s="727"/>
      <c r="R570" s="727"/>
      <c r="S570" s="727"/>
      <c r="T570" s="727"/>
      <c r="U570" s="727"/>
      <c r="V570" s="727"/>
      <c r="W570" s="727"/>
      <c r="X570" s="727"/>
      <c r="Y570" s="727"/>
    </row>
    <row r="571" spans="1:25">
      <c r="A571" s="727"/>
      <c r="B571" s="727"/>
      <c r="C571" s="727"/>
      <c r="D571" s="729"/>
      <c r="E571" s="726"/>
      <c r="F571" s="727"/>
      <c r="G571" s="727"/>
      <c r="H571" s="727"/>
      <c r="I571" s="727"/>
      <c r="J571" s="727"/>
      <c r="K571" s="727"/>
      <c r="L571" s="727"/>
      <c r="M571" s="727"/>
      <c r="N571" s="727"/>
      <c r="O571" s="727"/>
      <c r="P571" s="727"/>
      <c r="Q571" s="727"/>
      <c r="R571" s="727"/>
      <c r="S571" s="727"/>
      <c r="T571" s="727"/>
      <c r="U571" s="727"/>
      <c r="V571" s="727"/>
      <c r="W571" s="727"/>
      <c r="X571" s="727"/>
      <c r="Y571" s="727"/>
    </row>
    <row r="572" spans="1:25">
      <c r="A572" s="727"/>
      <c r="B572" s="727"/>
      <c r="C572" s="727"/>
      <c r="D572" s="729"/>
      <c r="E572" s="726"/>
      <c r="F572" s="727"/>
      <c r="G572" s="727"/>
      <c r="H572" s="727"/>
      <c r="I572" s="727"/>
      <c r="J572" s="727"/>
      <c r="K572" s="727"/>
      <c r="L572" s="727"/>
      <c r="M572" s="727"/>
      <c r="N572" s="727"/>
      <c r="O572" s="727"/>
      <c r="P572" s="727"/>
      <c r="Q572" s="727"/>
      <c r="R572" s="727"/>
      <c r="S572" s="727"/>
      <c r="T572" s="727"/>
      <c r="U572" s="727"/>
      <c r="V572" s="727"/>
      <c r="W572" s="727"/>
      <c r="X572" s="727"/>
      <c r="Y572" s="727"/>
    </row>
    <row r="573" spans="1:25">
      <c r="A573" s="727"/>
      <c r="B573" s="727"/>
      <c r="C573" s="727"/>
      <c r="D573" s="729"/>
      <c r="E573" s="726"/>
      <c r="F573" s="727"/>
      <c r="G573" s="727"/>
      <c r="H573" s="727"/>
      <c r="I573" s="727"/>
      <c r="J573" s="727"/>
      <c r="K573" s="727"/>
      <c r="L573" s="727"/>
      <c r="M573" s="727"/>
      <c r="N573" s="727"/>
      <c r="O573" s="727"/>
      <c r="P573" s="727"/>
      <c r="Q573" s="727"/>
      <c r="R573" s="727"/>
      <c r="S573" s="727"/>
      <c r="T573" s="727"/>
      <c r="U573" s="727"/>
      <c r="V573" s="727"/>
      <c r="W573" s="727"/>
      <c r="X573" s="727"/>
      <c r="Y573" s="727"/>
    </row>
    <row r="574" spans="1:25">
      <c r="A574" s="727"/>
      <c r="B574" s="727"/>
      <c r="C574" s="727"/>
      <c r="D574" s="729"/>
      <c r="E574" s="726"/>
      <c r="F574" s="727"/>
      <c r="G574" s="727"/>
      <c r="H574" s="727"/>
      <c r="I574" s="727"/>
      <c r="J574" s="727"/>
      <c r="K574" s="727"/>
      <c r="L574" s="727"/>
      <c r="M574" s="727"/>
      <c r="N574" s="727"/>
      <c r="O574" s="727"/>
      <c r="P574" s="727"/>
      <c r="Q574" s="727"/>
      <c r="R574" s="727"/>
      <c r="S574" s="727"/>
      <c r="T574" s="727"/>
      <c r="U574" s="727"/>
      <c r="V574" s="727"/>
      <c r="W574" s="727"/>
      <c r="X574" s="727"/>
      <c r="Y574" s="727"/>
    </row>
    <row r="575" spans="1:25">
      <c r="A575" s="727"/>
      <c r="B575" s="727"/>
      <c r="C575" s="727"/>
      <c r="D575" s="729"/>
      <c r="E575" s="726"/>
      <c r="F575" s="727"/>
      <c r="G575" s="727"/>
      <c r="H575" s="727"/>
      <c r="I575" s="727"/>
      <c r="J575" s="727"/>
      <c r="K575" s="727"/>
      <c r="L575" s="727"/>
      <c r="M575" s="727"/>
      <c r="N575" s="727"/>
      <c r="O575" s="727"/>
      <c r="P575" s="727"/>
      <c r="Q575" s="727"/>
      <c r="R575" s="727"/>
      <c r="S575" s="727"/>
      <c r="T575" s="727"/>
      <c r="U575" s="727"/>
      <c r="V575" s="727"/>
      <c r="W575" s="727"/>
      <c r="X575" s="727"/>
      <c r="Y575" s="727"/>
    </row>
    <row r="576" spans="1:25">
      <c r="A576" s="727"/>
      <c r="B576" s="727"/>
      <c r="C576" s="727"/>
      <c r="D576" s="729"/>
      <c r="E576" s="726"/>
      <c r="F576" s="727"/>
      <c r="G576" s="727"/>
      <c r="H576" s="727"/>
      <c r="I576" s="727"/>
      <c r="J576" s="727"/>
      <c r="K576" s="727"/>
      <c r="L576" s="727"/>
      <c r="M576" s="727"/>
      <c r="N576" s="727"/>
      <c r="O576" s="727"/>
      <c r="P576" s="727"/>
      <c r="Q576" s="727"/>
      <c r="R576" s="727"/>
      <c r="S576" s="727"/>
      <c r="T576" s="727"/>
      <c r="U576" s="727"/>
      <c r="V576" s="727"/>
      <c r="W576" s="727"/>
      <c r="X576" s="727"/>
      <c r="Y576" s="727"/>
    </row>
    <row r="577" spans="1:25">
      <c r="A577" s="727"/>
      <c r="B577" s="727"/>
      <c r="C577" s="727"/>
      <c r="D577" s="729"/>
      <c r="E577" s="726"/>
      <c r="F577" s="727"/>
      <c r="G577" s="727"/>
      <c r="H577" s="727"/>
      <c r="I577" s="727"/>
      <c r="J577" s="727"/>
      <c r="K577" s="727"/>
      <c r="L577" s="727"/>
      <c r="M577" s="727"/>
      <c r="N577" s="727"/>
      <c r="O577" s="727"/>
      <c r="P577" s="727"/>
      <c r="Q577" s="727"/>
      <c r="R577" s="727"/>
      <c r="S577" s="727"/>
      <c r="T577" s="727"/>
      <c r="U577" s="727"/>
      <c r="V577" s="727"/>
      <c r="W577" s="727"/>
      <c r="X577" s="727"/>
      <c r="Y577" s="727"/>
    </row>
    <row r="578" spans="1:25">
      <c r="A578" s="727"/>
      <c r="B578" s="727"/>
      <c r="C578" s="727"/>
      <c r="D578" s="729"/>
      <c r="E578" s="726"/>
      <c r="F578" s="727"/>
      <c r="G578" s="727"/>
      <c r="H578" s="727"/>
      <c r="I578" s="727"/>
      <c r="J578" s="727"/>
      <c r="K578" s="727"/>
      <c r="L578" s="727"/>
      <c r="M578" s="727"/>
      <c r="N578" s="727"/>
      <c r="O578" s="727"/>
      <c r="P578" s="727"/>
      <c r="Q578" s="727"/>
      <c r="R578" s="727"/>
      <c r="S578" s="727"/>
      <c r="T578" s="727"/>
      <c r="U578" s="727"/>
      <c r="V578" s="727"/>
      <c r="W578" s="727"/>
      <c r="X578" s="727"/>
      <c r="Y578" s="727"/>
    </row>
    <row r="579" spans="1:25">
      <c r="A579" s="727"/>
      <c r="B579" s="727"/>
      <c r="C579" s="727"/>
      <c r="D579" s="729"/>
      <c r="E579" s="726"/>
      <c r="F579" s="727"/>
      <c r="G579" s="727"/>
      <c r="H579" s="727"/>
      <c r="I579" s="727"/>
      <c r="J579" s="727"/>
      <c r="K579" s="727"/>
      <c r="L579" s="727"/>
      <c r="M579" s="727"/>
      <c r="N579" s="727"/>
      <c r="O579" s="727"/>
      <c r="P579" s="727"/>
      <c r="Q579" s="727"/>
      <c r="R579" s="727"/>
      <c r="S579" s="727"/>
      <c r="T579" s="727"/>
      <c r="U579" s="727"/>
      <c r="V579" s="727"/>
      <c r="W579" s="727"/>
      <c r="X579" s="727"/>
      <c r="Y579" s="727"/>
    </row>
    <row r="580" spans="1:25">
      <c r="A580" s="727"/>
      <c r="B580" s="727"/>
      <c r="C580" s="727"/>
      <c r="D580" s="729"/>
      <c r="E580" s="726"/>
      <c r="F580" s="727"/>
      <c r="G580" s="727"/>
      <c r="H580" s="727"/>
      <c r="I580" s="727"/>
      <c r="J580" s="727"/>
      <c r="K580" s="727"/>
      <c r="L580" s="727"/>
      <c r="M580" s="727"/>
      <c r="N580" s="727"/>
      <c r="O580" s="727"/>
      <c r="P580" s="727"/>
      <c r="Q580" s="727"/>
      <c r="R580" s="727"/>
      <c r="S580" s="727"/>
      <c r="T580" s="727"/>
      <c r="U580" s="727"/>
      <c r="V580" s="727"/>
      <c r="W580" s="727"/>
      <c r="X580" s="727"/>
      <c r="Y580" s="727"/>
    </row>
    <row r="581" spans="1:25">
      <c r="A581" s="727"/>
      <c r="B581" s="727"/>
      <c r="C581" s="727"/>
      <c r="D581" s="729"/>
      <c r="E581" s="726"/>
      <c r="F581" s="727"/>
      <c r="G581" s="727"/>
      <c r="H581" s="727"/>
      <c r="I581" s="727"/>
      <c r="J581" s="727"/>
      <c r="K581" s="727"/>
      <c r="L581" s="727"/>
      <c r="M581" s="727"/>
      <c r="N581" s="727"/>
      <c r="O581" s="727"/>
      <c r="P581" s="727"/>
      <c r="Q581" s="727"/>
      <c r="R581" s="727"/>
      <c r="S581" s="727"/>
      <c r="T581" s="727"/>
      <c r="U581" s="727"/>
      <c r="V581" s="727"/>
      <c r="W581" s="727"/>
      <c r="X581" s="727"/>
      <c r="Y581" s="727"/>
    </row>
    <row r="582" spans="1:25">
      <c r="A582" s="727"/>
      <c r="B582" s="727"/>
      <c r="C582" s="727"/>
      <c r="D582" s="729"/>
      <c r="E582" s="726"/>
      <c r="F582" s="727"/>
      <c r="G582" s="727"/>
      <c r="H582" s="727"/>
      <c r="I582" s="727"/>
      <c r="J582" s="727"/>
      <c r="K582" s="727"/>
      <c r="L582" s="727"/>
      <c r="M582" s="727"/>
      <c r="N582" s="727"/>
      <c r="O582" s="727"/>
      <c r="P582" s="727"/>
      <c r="Q582" s="727"/>
      <c r="R582" s="727"/>
      <c r="S582" s="727"/>
      <c r="T582" s="727"/>
      <c r="U582" s="727"/>
      <c r="V582" s="727"/>
      <c r="W582" s="727"/>
      <c r="X582" s="727"/>
      <c r="Y582" s="727"/>
    </row>
    <row r="583" spans="1:25">
      <c r="A583" s="727"/>
      <c r="B583" s="727"/>
      <c r="C583" s="727"/>
      <c r="D583" s="729"/>
      <c r="E583" s="726"/>
      <c r="F583" s="727"/>
      <c r="G583" s="727"/>
      <c r="H583" s="727"/>
      <c r="I583" s="727"/>
      <c r="J583" s="727"/>
      <c r="K583" s="727"/>
      <c r="L583" s="727"/>
      <c r="M583" s="727"/>
      <c r="N583" s="727"/>
      <c r="O583" s="727"/>
      <c r="P583" s="727"/>
      <c r="Q583" s="727"/>
      <c r="R583" s="727"/>
      <c r="S583" s="727"/>
      <c r="T583" s="727"/>
      <c r="U583" s="727"/>
      <c r="V583" s="727"/>
      <c r="W583" s="727"/>
      <c r="X583" s="727"/>
      <c r="Y583" s="727"/>
    </row>
    <row r="584" spans="1:25">
      <c r="A584" s="727"/>
      <c r="B584" s="727"/>
      <c r="C584" s="727"/>
      <c r="D584" s="729"/>
      <c r="E584" s="726"/>
      <c r="F584" s="727"/>
      <c r="G584" s="727"/>
      <c r="H584" s="727"/>
      <c r="I584" s="727"/>
      <c r="J584" s="727"/>
      <c r="K584" s="727"/>
      <c r="L584" s="727"/>
      <c r="M584" s="727"/>
      <c r="N584" s="727"/>
      <c r="O584" s="727"/>
      <c r="P584" s="727"/>
      <c r="Q584" s="727"/>
      <c r="R584" s="727"/>
      <c r="S584" s="727"/>
      <c r="T584" s="727"/>
      <c r="U584" s="727"/>
      <c r="V584" s="727"/>
      <c r="W584" s="727"/>
      <c r="X584" s="727"/>
      <c r="Y584" s="727"/>
    </row>
    <row r="585" spans="1:25">
      <c r="A585" s="727"/>
      <c r="B585" s="727"/>
      <c r="C585" s="727"/>
      <c r="D585" s="729"/>
      <c r="E585" s="726"/>
      <c r="F585" s="727"/>
      <c r="G585" s="727"/>
      <c r="H585" s="727"/>
      <c r="I585" s="727"/>
      <c r="J585" s="727"/>
      <c r="K585" s="727"/>
      <c r="L585" s="727"/>
      <c r="M585" s="727"/>
      <c r="N585" s="727"/>
      <c r="O585" s="727"/>
      <c r="P585" s="727"/>
      <c r="Q585" s="727"/>
      <c r="R585" s="727"/>
      <c r="S585" s="727"/>
      <c r="T585" s="727"/>
      <c r="U585" s="727"/>
      <c r="V585" s="727"/>
      <c r="W585" s="727"/>
      <c r="X585" s="727"/>
      <c r="Y585" s="727"/>
    </row>
    <row r="586" spans="1:25">
      <c r="A586" s="727"/>
      <c r="B586" s="727"/>
      <c r="C586" s="727"/>
      <c r="D586" s="729"/>
      <c r="E586" s="726"/>
      <c r="F586" s="727"/>
      <c r="G586" s="727"/>
      <c r="H586" s="727"/>
      <c r="I586" s="727"/>
      <c r="J586" s="727"/>
      <c r="K586" s="727"/>
      <c r="L586" s="727"/>
      <c r="M586" s="727"/>
      <c r="N586" s="727"/>
      <c r="O586" s="727"/>
      <c r="P586" s="727"/>
      <c r="Q586" s="727"/>
      <c r="R586" s="727"/>
      <c r="S586" s="727"/>
      <c r="T586" s="727"/>
      <c r="U586" s="727"/>
      <c r="V586" s="727"/>
      <c r="W586" s="727"/>
      <c r="X586" s="727"/>
      <c r="Y586" s="727"/>
    </row>
    <row r="587" spans="1:25">
      <c r="A587" s="727"/>
      <c r="B587" s="727"/>
      <c r="C587" s="727"/>
      <c r="D587" s="729"/>
      <c r="E587" s="726"/>
      <c r="F587" s="727"/>
      <c r="G587" s="727"/>
      <c r="H587" s="727"/>
      <c r="I587" s="727"/>
      <c r="J587" s="727"/>
      <c r="K587" s="727"/>
      <c r="L587" s="727"/>
      <c r="M587" s="727"/>
      <c r="N587" s="727"/>
      <c r="O587" s="727"/>
      <c r="P587" s="727"/>
      <c r="Q587" s="727"/>
      <c r="R587" s="727"/>
      <c r="S587" s="727"/>
      <c r="T587" s="727"/>
      <c r="U587" s="727"/>
      <c r="V587" s="727"/>
      <c r="W587" s="727"/>
      <c r="X587" s="727"/>
      <c r="Y587" s="727"/>
    </row>
    <row r="588" spans="1:25">
      <c r="A588" s="727"/>
      <c r="B588" s="727"/>
      <c r="C588" s="727"/>
      <c r="D588" s="729"/>
      <c r="E588" s="726"/>
      <c r="F588" s="727"/>
      <c r="G588" s="727"/>
      <c r="H588" s="727"/>
      <c r="I588" s="727"/>
      <c r="J588" s="727"/>
      <c r="K588" s="727"/>
      <c r="L588" s="727"/>
      <c r="M588" s="727"/>
      <c r="N588" s="727"/>
      <c r="O588" s="727"/>
      <c r="P588" s="727"/>
      <c r="Q588" s="727"/>
      <c r="R588" s="727"/>
      <c r="S588" s="727"/>
      <c r="T588" s="727"/>
      <c r="U588" s="727"/>
      <c r="V588" s="727"/>
      <c r="W588" s="727"/>
      <c r="X588" s="727"/>
      <c r="Y588" s="727"/>
    </row>
    <row r="589" spans="1:25">
      <c r="A589" s="727"/>
      <c r="B589" s="727"/>
      <c r="C589" s="727"/>
      <c r="D589" s="729"/>
      <c r="E589" s="726"/>
      <c r="F589" s="727"/>
      <c r="G589" s="727"/>
      <c r="H589" s="727"/>
      <c r="I589" s="727"/>
      <c r="J589" s="727"/>
      <c r="K589" s="727"/>
      <c r="L589" s="727"/>
      <c r="M589" s="727"/>
      <c r="N589" s="727"/>
      <c r="O589" s="727"/>
      <c r="P589" s="727"/>
      <c r="Q589" s="727"/>
      <c r="R589" s="727"/>
      <c r="S589" s="727"/>
      <c r="T589" s="727"/>
      <c r="U589" s="727"/>
      <c r="V589" s="727"/>
      <c r="W589" s="727"/>
      <c r="X589" s="727"/>
      <c r="Y589" s="727"/>
    </row>
    <row r="590" spans="1:25">
      <c r="A590" s="727"/>
      <c r="B590" s="727"/>
      <c r="C590" s="727"/>
      <c r="D590" s="729"/>
      <c r="E590" s="726"/>
      <c r="F590" s="727"/>
      <c r="G590" s="727"/>
      <c r="H590" s="727"/>
      <c r="I590" s="727"/>
      <c r="J590" s="727"/>
      <c r="K590" s="727"/>
      <c r="L590" s="727"/>
      <c r="M590" s="727"/>
      <c r="N590" s="727"/>
      <c r="O590" s="727"/>
      <c r="P590" s="727"/>
      <c r="Q590" s="727"/>
      <c r="R590" s="727"/>
      <c r="S590" s="727"/>
      <c r="T590" s="727"/>
      <c r="U590" s="727"/>
      <c r="V590" s="727"/>
      <c r="W590" s="727"/>
      <c r="X590" s="727"/>
      <c r="Y590" s="727"/>
    </row>
    <row r="591" spans="1:25">
      <c r="A591" s="727"/>
      <c r="B591" s="727"/>
      <c r="C591" s="727"/>
      <c r="D591" s="729"/>
      <c r="E591" s="726"/>
      <c r="F591" s="727"/>
      <c r="G591" s="727"/>
      <c r="H591" s="727"/>
      <c r="I591" s="727"/>
      <c r="J591" s="727"/>
      <c r="K591" s="727"/>
      <c r="L591" s="727"/>
      <c r="M591" s="727"/>
      <c r="N591" s="727"/>
      <c r="O591" s="727"/>
      <c r="P591" s="727"/>
      <c r="Q591" s="727"/>
      <c r="R591" s="727"/>
      <c r="S591" s="727"/>
      <c r="T591" s="727"/>
      <c r="U591" s="727"/>
      <c r="V591" s="727"/>
      <c r="W591" s="727"/>
      <c r="X591" s="727"/>
      <c r="Y591" s="727"/>
    </row>
    <row r="592" spans="1:25">
      <c r="A592" s="727"/>
      <c r="B592" s="727"/>
      <c r="C592" s="727"/>
      <c r="D592" s="729"/>
      <c r="E592" s="726"/>
      <c r="F592" s="727"/>
      <c r="G592" s="727"/>
      <c r="H592" s="727"/>
      <c r="I592" s="727"/>
      <c r="J592" s="727"/>
      <c r="K592" s="727"/>
      <c r="L592" s="727"/>
      <c r="M592" s="727"/>
      <c r="N592" s="727"/>
      <c r="O592" s="727"/>
      <c r="P592" s="727"/>
      <c r="Q592" s="727"/>
      <c r="R592" s="727"/>
      <c r="S592" s="727"/>
      <c r="T592" s="727"/>
      <c r="U592" s="727"/>
      <c r="V592" s="727"/>
      <c r="W592" s="727"/>
      <c r="X592" s="727"/>
      <c r="Y592" s="727"/>
    </row>
    <row r="593" spans="1:25">
      <c r="A593" s="727"/>
      <c r="B593" s="727"/>
      <c r="C593" s="727"/>
      <c r="D593" s="729"/>
      <c r="E593" s="726"/>
      <c r="F593" s="727"/>
      <c r="G593" s="727"/>
      <c r="H593" s="727"/>
      <c r="I593" s="727"/>
      <c r="J593" s="727"/>
      <c r="K593" s="727"/>
      <c r="L593" s="727"/>
      <c r="M593" s="727"/>
      <c r="N593" s="727"/>
      <c r="O593" s="727"/>
      <c r="P593" s="727"/>
      <c r="Q593" s="727"/>
      <c r="R593" s="727"/>
      <c r="S593" s="727"/>
      <c r="T593" s="727"/>
      <c r="U593" s="727"/>
      <c r="V593" s="727"/>
      <c r="W593" s="727"/>
      <c r="X593" s="727"/>
      <c r="Y593" s="727"/>
    </row>
    <row r="594" spans="1:25">
      <c r="A594" s="727"/>
      <c r="B594" s="727"/>
      <c r="C594" s="727"/>
      <c r="D594" s="729"/>
      <c r="E594" s="726"/>
      <c r="F594" s="727"/>
      <c r="G594" s="727"/>
      <c r="H594" s="727"/>
      <c r="I594" s="727"/>
      <c r="J594" s="727"/>
      <c r="K594" s="727"/>
      <c r="L594" s="727"/>
      <c r="M594" s="727"/>
      <c r="N594" s="727"/>
      <c r="O594" s="727"/>
      <c r="P594" s="727"/>
      <c r="Q594" s="727"/>
      <c r="R594" s="727"/>
      <c r="S594" s="727"/>
      <c r="T594" s="727"/>
      <c r="U594" s="727"/>
      <c r="V594" s="727"/>
      <c r="W594" s="727"/>
      <c r="X594" s="727"/>
      <c r="Y594" s="727"/>
    </row>
    <row r="595" spans="1:25">
      <c r="A595" s="727"/>
      <c r="B595" s="727"/>
      <c r="C595" s="727"/>
      <c r="D595" s="729"/>
      <c r="E595" s="726"/>
      <c r="F595" s="727"/>
      <c r="G595" s="727"/>
      <c r="H595" s="727"/>
      <c r="I595" s="727"/>
      <c r="J595" s="727"/>
      <c r="K595" s="727"/>
      <c r="L595" s="727"/>
      <c r="M595" s="727"/>
      <c r="N595" s="727"/>
      <c r="O595" s="727"/>
      <c r="P595" s="727"/>
      <c r="Q595" s="727"/>
      <c r="R595" s="727"/>
      <c r="S595" s="727"/>
      <c r="T595" s="727"/>
      <c r="U595" s="727"/>
      <c r="V595" s="727"/>
      <c r="W595" s="727"/>
      <c r="X595" s="727"/>
      <c r="Y595" s="727"/>
    </row>
    <row r="596" spans="1:25">
      <c r="A596" s="727"/>
      <c r="B596" s="727"/>
      <c r="C596" s="727"/>
      <c r="D596" s="729"/>
      <c r="E596" s="726"/>
      <c r="F596" s="727"/>
      <c r="G596" s="727"/>
      <c r="H596" s="727"/>
      <c r="I596" s="727"/>
      <c r="J596" s="727"/>
      <c r="K596" s="727"/>
      <c r="L596" s="727"/>
      <c r="M596" s="727"/>
      <c r="N596" s="727"/>
      <c r="O596" s="727"/>
      <c r="P596" s="727"/>
      <c r="Q596" s="727"/>
      <c r="R596" s="727"/>
      <c r="S596" s="727"/>
      <c r="T596" s="727"/>
      <c r="U596" s="727"/>
      <c r="V596" s="727"/>
      <c r="W596" s="727"/>
      <c r="X596" s="727"/>
      <c r="Y596" s="727"/>
    </row>
    <row r="597" spans="1:25">
      <c r="A597" s="727"/>
      <c r="B597" s="727"/>
      <c r="C597" s="727"/>
      <c r="D597" s="729"/>
      <c r="E597" s="726"/>
      <c r="F597" s="727"/>
      <c r="G597" s="727"/>
      <c r="H597" s="727"/>
      <c r="I597" s="727"/>
      <c r="J597" s="727"/>
      <c r="K597" s="727"/>
      <c r="L597" s="727"/>
      <c r="M597" s="727"/>
      <c r="N597" s="727"/>
      <c r="O597" s="727"/>
      <c r="P597" s="727"/>
      <c r="Q597" s="727"/>
      <c r="R597" s="727"/>
      <c r="S597" s="727"/>
      <c r="T597" s="727"/>
      <c r="U597" s="727"/>
      <c r="V597" s="727"/>
      <c r="W597" s="727"/>
      <c r="X597" s="727"/>
      <c r="Y597" s="727"/>
    </row>
    <row r="598" spans="1:25">
      <c r="A598" s="727"/>
      <c r="B598" s="727"/>
      <c r="C598" s="727"/>
      <c r="D598" s="729"/>
      <c r="E598" s="726"/>
      <c r="F598" s="727"/>
      <c r="G598" s="727"/>
      <c r="H598" s="727"/>
      <c r="I598" s="727"/>
      <c r="J598" s="727"/>
      <c r="K598" s="727"/>
      <c r="L598" s="727"/>
      <c r="M598" s="727"/>
      <c r="N598" s="727"/>
      <c r="O598" s="727"/>
      <c r="P598" s="727"/>
      <c r="Q598" s="727"/>
      <c r="R598" s="727"/>
      <c r="S598" s="727"/>
      <c r="T598" s="727"/>
      <c r="U598" s="727"/>
      <c r="V598" s="727"/>
      <c r="W598" s="727"/>
      <c r="X598" s="727"/>
      <c r="Y598" s="727"/>
    </row>
    <row r="599" spans="1:25">
      <c r="A599" s="727"/>
      <c r="B599" s="727"/>
      <c r="C599" s="727"/>
      <c r="D599" s="729"/>
      <c r="E599" s="726"/>
      <c r="F599" s="727"/>
      <c r="G599" s="727"/>
      <c r="H599" s="727"/>
      <c r="I599" s="727"/>
      <c r="J599" s="727"/>
      <c r="K599" s="727"/>
      <c r="L599" s="727"/>
      <c r="M599" s="727"/>
      <c r="N599" s="727"/>
      <c r="O599" s="727"/>
      <c r="P599" s="727"/>
      <c r="Q599" s="727"/>
      <c r="R599" s="727"/>
      <c r="S599" s="727"/>
      <c r="T599" s="727"/>
      <c r="U599" s="727"/>
      <c r="V599" s="727"/>
      <c r="W599" s="727"/>
      <c r="X599" s="727"/>
      <c r="Y599" s="727"/>
    </row>
    <row r="600" spans="1:25">
      <c r="A600" s="727"/>
      <c r="B600" s="727"/>
      <c r="C600" s="727"/>
      <c r="D600" s="729"/>
      <c r="E600" s="726"/>
      <c r="F600" s="727"/>
      <c r="G600" s="727"/>
      <c r="H600" s="727"/>
      <c r="I600" s="727"/>
      <c r="J600" s="727"/>
      <c r="K600" s="727"/>
      <c r="L600" s="727"/>
      <c r="M600" s="727"/>
      <c r="N600" s="727"/>
      <c r="O600" s="727"/>
      <c r="P600" s="727"/>
      <c r="Q600" s="727"/>
      <c r="R600" s="727"/>
      <c r="S600" s="727"/>
      <c r="T600" s="727"/>
      <c r="U600" s="727"/>
      <c r="V600" s="727"/>
      <c r="W600" s="727"/>
      <c r="X600" s="727"/>
      <c r="Y600" s="727"/>
    </row>
    <row r="601" spans="1:25">
      <c r="A601" s="727"/>
      <c r="B601" s="727"/>
      <c r="C601" s="727"/>
      <c r="D601" s="729"/>
      <c r="E601" s="726"/>
      <c r="F601" s="727"/>
      <c r="G601" s="727"/>
      <c r="H601" s="727"/>
      <c r="I601" s="727"/>
      <c r="J601" s="727"/>
      <c r="K601" s="727"/>
      <c r="L601" s="727"/>
      <c r="M601" s="727"/>
      <c r="N601" s="727"/>
      <c r="O601" s="727"/>
      <c r="P601" s="727"/>
      <c r="Q601" s="727"/>
      <c r="R601" s="727"/>
      <c r="S601" s="727"/>
      <c r="T601" s="727"/>
      <c r="U601" s="727"/>
      <c r="V601" s="727"/>
      <c r="W601" s="727"/>
      <c r="X601" s="727"/>
      <c r="Y601" s="727"/>
    </row>
    <row r="602" spans="1:25">
      <c r="A602" s="727"/>
      <c r="B602" s="727"/>
      <c r="C602" s="727"/>
      <c r="D602" s="729"/>
      <c r="E602" s="726"/>
      <c r="F602" s="727"/>
      <c r="G602" s="727"/>
      <c r="H602" s="727"/>
      <c r="I602" s="727"/>
      <c r="J602" s="727"/>
      <c r="K602" s="727"/>
      <c r="L602" s="727"/>
      <c r="M602" s="727"/>
      <c r="N602" s="727"/>
      <c r="O602" s="727"/>
      <c r="P602" s="727"/>
      <c r="Q602" s="727"/>
      <c r="R602" s="727"/>
      <c r="S602" s="727"/>
      <c r="T602" s="727"/>
      <c r="U602" s="727"/>
      <c r="V602" s="727"/>
      <c r="W602" s="727"/>
      <c r="X602" s="727"/>
      <c r="Y602" s="727"/>
    </row>
    <row r="603" spans="1:25">
      <c r="A603" s="727"/>
      <c r="B603" s="727"/>
      <c r="C603" s="727"/>
      <c r="D603" s="729"/>
      <c r="E603" s="726"/>
      <c r="F603" s="727"/>
      <c r="G603" s="727"/>
      <c r="H603" s="727"/>
      <c r="I603" s="727"/>
      <c r="J603" s="727"/>
      <c r="K603" s="727"/>
      <c r="L603" s="727"/>
      <c r="M603" s="727"/>
      <c r="N603" s="727"/>
      <c r="O603" s="727"/>
      <c r="P603" s="727"/>
      <c r="Q603" s="727"/>
      <c r="R603" s="727"/>
      <c r="S603" s="727"/>
      <c r="T603" s="727"/>
      <c r="U603" s="727"/>
      <c r="V603" s="727"/>
      <c r="W603" s="727"/>
      <c r="X603" s="727"/>
      <c r="Y603" s="727"/>
    </row>
    <row r="604" spans="1:25">
      <c r="A604" s="727"/>
      <c r="B604" s="727"/>
      <c r="C604" s="727"/>
      <c r="D604" s="729"/>
      <c r="E604" s="726"/>
      <c r="F604" s="727"/>
      <c r="G604" s="727"/>
      <c r="H604" s="727"/>
      <c r="I604" s="727"/>
      <c r="J604" s="727"/>
      <c r="K604" s="727"/>
      <c r="L604" s="727"/>
      <c r="M604" s="727"/>
      <c r="N604" s="727"/>
      <c r="O604" s="727"/>
      <c r="P604" s="727"/>
      <c r="Q604" s="727"/>
      <c r="R604" s="727"/>
      <c r="S604" s="727"/>
      <c r="T604" s="727"/>
      <c r="U604" s="727"/>
      <c r="V604" s="727"/>
      <c r="W604" s="727"/>
      <c r="X604" s="727"/>
      <c r="Y604" s="727"/>
    </row>
    <row r="605" spans="1:25">
      <c r="A605" s="727"/>
      <c r="B605" s="727"/>
      <c r="C605" s="727"/>
      <c r="D605" s="729"/>
      <c r="E605" s="726"/>
      <c r="F605" s="727"/>
      <c r="G605" s="727"/>
      <c r="H605" s="727"/>
      <c r="I605" s="727"/>
      <c r="J605" s="727"/>
      <c r="K605" s="727"/>
      <c r="L605" s="727"/>
      <c r="M605" s="727"/>
      <c r="N605" s="727"/>
      <c r="O605" s="727"/>
      <c r="P605" s="727"/>
      <c r="Q605" s="727"/>
      <c r="R605" s="727"/>
      <c r="S605" s="727"/>
      <c r="T605" s="727"/>
      <c r="U605" s="727"/>
      <c r="V605" s="727"/>
      <c r="W605" s="727"/>
      <c r="X605" s="727"/>
      <c r="Y605" s="727"/>
    </row>
    <row r="606" spans="1:25">
      <c r="A606" s="727"/>
      <c r="B606" s="727"/>
      <c r="C606" s="727"/>
      <c r="D606" s="729"/>
      <c r="E606" s="726"/>
      <c r="F606" s="727"/>
      <c r="G606" s="727"/>
      <c r="H606" s="727"/>
      <c r="I606" s="727"/>
      <c r="J606" s="727"/>
      <c r="K606" s="727"/>
      <c r="L606" s="727"/>
      <c r="M606" s="727"/>
      <c r="N606" s="727"/>
      <c r="O606" s="727"/>
      <c r="P606" s="727"/>
      <c r="Q606" s="727"/>
      <c r="R606" s="727"/>
      <c r="S606" s="727"/>
      <c r="T606" s="727"/>
      <c r="U606" s="727"/>
      <c r="V606" s="727"/>
      <c r="W606" s="727"/>
      <c r="X606" s="727"/>
      <c r="Y606" s="727"/>
    </row>
    <row r="607" spans="1:25">
      <c r="A607" s="727"/>
      <c r="B607" s="727"/>
      <c r="C607" s="727"/>
      <c r="D607" s="729"/>
      <c r="E607" s="726"/>
      <c r="F607" s="727"/>
      <c r="G607" s="727"/>
      <c r="H607" s="727"/>
      <c r="I607" s="727"/>
      <c r="J607" s="727"/>
      <c r="K607" s="727"/>
      <c r="L607" s="727"/>
      <c r="M607" s="727"/>
      <c r="N607" s="727"/>
      <c r="O607" s="727"/>
      <c r="P607" s="727"/>
      <c r="Q607" s="727"/>
      <c r="R607" s="727"/>
      <c r="S607" s="727"/>
      <c r="T607" s="727"/>
      <c r="U607" s="727"/>
      <c r="V607" s="727"/>
      <c r="W607" s="727"/>
      <c r="X607" s="727"/>
      <c r="Y607" s="727"/>
    </row>
    <row r="608" spans="1:25">
      <c r="A608" s="727"/>
      <c r="B608" s="727"/>
      <c r="C608" s="727"/>
      <c r="D608" s="729"/>
      <c r="E608" s="726"/>
      <c r="F608" s="727"/>
      <c r="G608" s="727"/>
      <c r="H608" s="727"/>
      <c r="I608" s="727"/>
      <c r="J608" s="727"/>
      <c r="K608" s="727"/>
      <c r="L608" s="727"/>
      <c r="M608" s="727"/>
      <c r="N608" s="727"/>
      <c r="O608" s="727"/>
      <c r="P608" s="727"/>
      <c r="Q608" s="727"/>
      <c r="R608" s="727"/>
      <c r="S608" s="727"/>
      <c r="T608" s="727"/>
      <c r="U608" s="727"/>
      <c r="V608" s="727"/>
      <c r="W608" s="727"/>
      <c r="X608" s="727"/>
      <c r="Y608" s="727"/>
    </row>
    <row r="609" spans="1:25">
      <c r="A609" s="727"/>
      <c r="B609" s="727"/>
      <c r="C609" s="727"/>
      <c r="D609" s="729"/>
      <c r="E609" s="726"/>
      <c r="F609" s="727"/>
      <c r="G609" s="727"/>
      <c r="H609" s="727"/>
      <c r="I609" s="727"/>
      <c r="J609" s="727"/>
      <c r="K609" s="727"/>
      <c r="L609" s="727"/>
      <c r="M609" s="727"/>
      <c r="N609" s="727"/>
      <c r="O609" s="727"/>
      <c r="P609" s="727"/>
      <c r="Q609" s="727"/>
      <c r="R609" s="727"/>
      <c r="S609" s="727"/>
      <c r="T609" s="727"/>
      <c r="U609" s="727"/>
      <c r="V609" s="727"/>
      <c r="W609" s="727"/>
      <c r="X609" s="727"/>
      <c r="Y609" s="727"/>
    </row>
    <row r="610" spans="1:25">
      <c r="A610" s="727"/>
      <c r="B610" s="727"/>
      <c r="C610" s="727"/>
      <c r="D610" s="729"/>
      <c r="E610" s="726"/>
      <c r="F610" s="727"/>
      <c r="G610" s="727"/>
      <c r="H610" s="727"/>
      <c r="I610" s="727"/>
      <c r="J610" s="727"/>
      <c r="K610" s="727"/>
      <c r="L610" s="727"/>
      <c r="M610" s="727"/>
      <c r="N610" s="727"/>
      <c r="O610" s="727"/>
      <c r="P610" s="727"/>
      <c r="Q610" s="727"/>
      <c r="R610" s="727"/>
      <c r="S610" s="727"/>
      <c r="T610" s="727"/>
      <c r="U610" s="727"/>
      <c r="V610" s="727"/>
      <c r="W610" s="727"/>
      <c r="X610" s="727"/>
      <c r="Y610" s="727"/>
    </row>
    <row r="611" spans="1:25">
      <c r="A611" s="727"/>
      <c r="B611" s="727"/>
      <c r="C611" s="727"/>
      <c r="D611" s="729"/>
      <c r="E611" s="726"/>
      <c r="F611" s="727"/>
      <c r="G611" s="727"/>
      <c r="H611" s="727"/>
      <c r="I611" s="727"/>
      <c r="J611" s="727"/>
      <c r="K611" s="727"/>
      <c r="L611" s="727"/>
      <c r="M611" s="727"/>
      <c r="N611" s="727"/>
      <c r="O611" s="727"/>
      <c r="P611" s="727"/>
      <c r="Q611" s="727"/>
      <c r="R611" s="727"/>
      <c r="S611" s="727"/>
      <c r="T611" s="727"/>
      <c r="U611" s="727"/>
      <c r="V611" s="727"/>
      <c r="W611" s="727"/>
      <c r="X611" s="727"/>
      <c r="Y611" s="727"/>
    </row>
    <row r="612" spans="1:25">
      <c r="A612" s="727"/>
      <c r="B612" s="727"/>
      <c r="C612" s="727"/>
      <c r="D612" s="729"/>
      <c r="E612" s="726"/>
      <c r="F612" s="727"/>
      <c r="G612" s="727"/>
      <c r="H612" s="727"/>
      <c r="I612" s="727"/>
      <c r="J612" s="727"/>
      <c r="K612" s="727"/>
      <c r="L612" s="727"/>
      <c r="M612" s="727"/>
      <c r="N612" s="727"/>
      <c r="O612" s="727"/>
      <c r="P612" s="727"/>
      <c r="Q612" s="727"/>
      <c r="R612" s="727"/>
      <c r="S612" s="727"/>
      <c r="T612" s="727"/>
      <c r="U612" s="727"/>
      <c r="V612" s="727"/>
      <c r="W612" s="727"/>
      <c r="X612" s="727"/>
      <c r="Y612" s="727"/>
    </row>
    <row r="613" spans="1:25">
      <c r="A613" s="727"/>
      <c r="B613" s="727"/>
      <c r="C613" s="727"/>
      <c r="D613" s="729"/>
      <c r="E613" s="726"/>
      <c r="F613" s="727"/>
      <c r="G613" s="727"/>
      <c r="H613" s="727"/>
      <c r="I613" s="727"/>
      <c r="J613" s="727"/>
      <c r="K613" s="727"/>
      <c r="L613" s="727"/>
      <c r="M613" s="727"/>
      <c r="N613" s="727"/>
      <c r="O613" s="727"/>
      <c r="P613" s="727"/>
      <c r="Q613" s="727"/>
      <c r="R613" s="727"/>
      <c r="S613" s="727"/>
      <c r="T613" s="727"/>
      <c r="U613" s="727"/>
      <c r="V613" s="727"/>
      <c r="W613" s="727"/>
      <c r="X613" s="727"/>
      <c r="Y613" s="727"/>
    </row>
    <row r="614" spans="1:25">
      <c r="A614" s="727"/>
      <c r="B614" s="727"/>
      <c r="C614" s="727"/>
      <c r="D614" s="729"/>
      <c r="E614" s="726"/>
      <c r="F614" s="727"/>
      <c r="G614" s="727"/>
      <c r="H614" s="727"/>
      <c r="I614" s="727"/>
      <c r="J614" s="727"/>
      <c r="K614" s="727"/>
      <c r="L614" s="727"/>
      <c r="M614" s="727"/>
      <c r="N614" s="727"/>
      <c r="O614" s="727"/>
      <c r="P614" s="727"/>
      <c r="Q614" s="727"/>
      <c r="R614" s="727"/>
      <c r="S614" s="727"/>
      <c r="T614" s="727"/>
      <c r="U614" s="727"/>
      <c r="V614" s="727"/>
      <c r="W614" s="727"/>
      <c r="X614" s="727"/>
      <c r="Y614" s="727"/>
    </row>
    <row r="615" spans="1:25">
      <c r="A615" s="727"/>
      <c r="B615" s="727"/>
      <c r="C615" s="727"/>
      <c r="D615" s="729"/>
      <c r="E615" s="726"/>
      <c r="F615" s="727"/>
      <c r="G615" s="727"/>
      <c r="H615" s="727"/>
      <c r="I615" s="727"/>
      <c r="J615" s="727"/>
      <c r="K615" s="727"/>
      <c r="L615" s="727"/>
      <c r="M615" s="727"/>
      <c r="N615" s="727"/>
      <c r="O615" s="727"/>
      <c r="P615" s="727"/>
      <c r="Q615" s="727"/>
      <c r="R615" s="727"/>
      <c r="S615" s="727"/>
      <c r="T615" s="727"/>
      <c r="U615" s="727"/>
      <c r="V615" s="727"/>
      <c r="W615" s="727"/>
      <c r="X615" s="727"/>
      <c r="Y615" s="727"/>
    </row>
    <row r="616" spans="1:25">
      <c r="A616" s="727"/>
      <c r="B616" s="727"/>
      <c r="C616" s="727"/>
      <c r="D616" s="729"/>
      <c r="E616" s="726"/>
      <c r="F616" s="727"/>
      <c r="G616" s="727"/>
      <c r="H616" s="727"/>
      <c r="I616" s="727"/>
      <c r="J616" s="727"/>
      <c r="K616" s="727"/>
      <c r="L616" s="727"/>
      <c r="M616" s="727"/>
      <c r="N616" s="727"/>
      <c r="O616" s="727"/>
      <c r="P616" s="727"/>
      <c r="Q616" s="727"/>
      <c r="R616" s="727"/>
      <c r="S616" s="727"/>
      <c r="T616" s="727"/>
      <c r="U616" s="727"/>
      <c r="V616" s="727"/>
      <c r="W616" s="727"/>
      <c r="X616" s="727"/>
      <c r="Y616" s="727"/>
    </row>
    <row r="617" spans="1:25">
      <c r="A617" s="727"/>
      <c r="B617" s="727"/>
      <c r="C617" s="727"/>
      <c r="D617" s="729"/>
      <c r="E617" s="726"/>
      <c r="F617" s="727"/>
      <c r="G617" s="727"/>
      <c r="H617" s="727"/>
      <c r="I617" s="727"/>
      <c r="J617" s="727"/>
      <c r="K617" s="727"/>
      <c r="L617" s="727"/>
      <c r="M617" s="727"/>
      <c r="N617" s="727"/>
      <c r="O617" s="727"/>
      <c r="P617" s="727"/>
      <c r="Q617" s="727"/>
      <c r="R617" s="727"/>
      <c r="S617" s="727"/>
      <c r="T617" s="727"/>
      <c r="U617" s="727"/>
      <c r="V617" s="727"/>
      <c r="W617" s="727"/>
      <c r="X617" s="727"/>
      <c r="Y617" s="727"/>
    </row>
    <row r="618" spans="1:25">
      <c r="A618" s="727"/>
      <c r="B618" s="727"/>
      <c r="C618" s="727"/>
      <c r="D618" s="729"/>
      <c r="E618" s="726"/>
      <c r="F618" s="727"/>
      <c r="G618" s="727"/>
      <c r="H618" s="727"/>
      <c r="I618" s="727"/>
      <c r="J618" s="727"/>
      <c r="K618" s="727"/>
      <c r="L618" s="727"/>
      <c r="M618" s="727"/>
      <c r="N618" s="727"/>
      <c r="O618" s="727"/>
      <c r="P618" s="727"/>
      <c r="Q618" s="727"/>
      <c r="R618" s="727"/>
      <c r="S618" s="727"/>
      <c r="T618" s="727"/>
      <c r="U618" s="727"/>
      <c r="V618" s="727"/>
      <c r="W618" s="727"/>
      <c r="X618" s="727"/>
      <c r="Y618" s="727"/>
    </row>
    <row r="619" spans="1:25">
      <c r="A619" s="727"/>
      <c r="B619" s="727"/>
      <c r="C619" s="727"/>
      <c r="D619" s="729"/>
      <c r="E619" s="726"/>
      <c r="F619" s="727"/>
      <c r="G619" s="727"/>
      <c r="H619" s="727"/>
      <c r="I619" s="727"/>
      <c r="J619" s="727"/>
      <c r="K619" s="727"/>
      <c r="L619" s="727"/>
      <c r="M619" s="727"/>
      <c r="N619" s="727"/>
      <c r="O619" s="727"/>
      <c r="P619" s="727"/>
      <c r="Q619" s="727"/>
      <c r="R619" s="727"/>
      <c r="S619" s="727"/>
      <c r="T619" s="727"/>
      <c r="U619" s="727"/>
      <c r="V619" s="727"/>
      <c r="W619" s="727"/>
      <c r="X619" s="727"/>
      <c r="Y619" s="727"/>
    </row>
    <row r="620" spans="1:25">
      <c r="A620" s="727"/>
      <c r="B620" s="727"/>
      <c r="C620" s="727"/>
      <c r="D620" s="729"/>
      <c r="E620" s="726"/>
      <c r="F620" s="727"/>
      <c r="G620" s="727"/>
      <c r="H620" s="727"/>
      <c r="I620" s="727"/>
      <c r="J620" s="727"/>
      <c r="K620" s="727"/>
      <c r="L620" s="727"/>
      <c r="M620" s="727"/>
      <c r="N620" s="727"/>
      <c r="O620" s="727"/>
      <c r="P620" s="727"/>
      <c r="Q620" s="727"/>
      <c r="R620" s="727"/>
      <c r="S620" s="727"/>
      <c r="T620" s="727"/>
      <c r="U620" s="727"/>
      <c r="V620" s="727"/>
      <c r="W620" s="727"/>
      <c r="X620" s="727"/>
      <c r="Y620" s="727"/>
    </row>
    <row r="621" spans="1:25">
      <c r="A621" s="727"/>
      <c r="B621" s="727"/>
      <c r="C621" s="727"/>
      <c r="D621" s="729"/>
      <c r="E621" s="726"/>
      <c r="F621" s="727"/>
      <c r="G621" s="727"/>
      <c r="H621" s="727"/>
      <c r="I621" s="727"/>
      <c r="J621" s="727"/>
      <c r="K621" s="727"/>
      <c r="L621" s="727"/>
      <c r="M621" s="727"/>
      <c r="N621" s="727"/>
      <c r="O621" s="727"/>
      <c r="P621" s="727"/>
      <c r="Q621" s="727"/>
      <c r="R621" s="727"/>
      <c r="S621" s="727"/>
      <c r="T621" s="727"/>
      <c r="U621" s="727"/>
      <c r="V621" s="727"/>
      <c r="W621" s="727"/>
      <c r="X621" s="727"/>
      <c r="Y621" s="727"/>
    </row>
    <row r="622" spans="1:25">
      <c r="A622" s="727"/>
      <c r="B622" s="727"/>
      <c r="C622" s="727"/>
      <c r="D622" s="729"/>
      <c r="E622" s="726"/>
      <c r="F622" s="727"/>
      <c r="G622" s="727"/>
      <c r="H622" s="727"/>
      <c r="I622" s="727"/>
      <c r="J622" s="727"/>
      <c r="K622" s="727"/>
      <c r="L622" s="727"/>
      <c r="M622" s="727"/>
      <c r="N622" s="727"/>
      <c r="O622" s="727"/>
      <c r="P622" s="727"/>
      <c r="Q622" s="727"/>
      <c r="R622" s="727"/>
      <c r="S622" s="727"/>
      <c r="T622" s="727"/>
      <c r="U622" s="727"/>
      <c r="V622" s="727"/>
      <c r="W622" s="727"/>
      <c r="X622" s="727"/>
      <c r="Y622" s="727"/>
    </row>
    <row r="623" spans="1:25">
      <c r="A623" s="727"/>
      <c r="B623" s="727"/>
      <c r="C623" s="727"/>
      <c r="D623" s="729"/>
      <c r="E623" s="726"/>
      <c r="F623" s="727"/>
      <c r="G623" s="727"/>
      <c r="H623" s="727"/>
      <c r="I623" s="727"/>
      <c r="J623" s="727"/>
      <c r="K623" s="727"/>
      <c r="L623" s="727"/>
      <c r="M623" s="727"/>
      <c r="N623" s="727"/>
      <c r="O623" s="727"/>
      <c r="P623" s="727"/>
      <c r="Q623" s="727"/>
      <c r="R623" s="727"/>
      <c r="S623" s="727"/>
      <c r="T623" s="727"/>
      <c r="U623" s="727"/>
      <c r="V623" s="727"/>
      <c r="W623" s="727"/>
      <c r="X623" s="727"/>
      <c r="Y623" s="727"/>
    </row>
    <row r="624" spans="1:25">
      <c r="A624" s="727"/>
      <c r="B624" s="727"/>
      <c r="C624" s="727"/>
      <c r="D624" s="729"/>
      <c r="E624" s="726"/>
      <c r="F624" s="727"/>
      <c r="G624" s="727"/>
      <c r="H624" s="727"/>
      <c r="I624" s="727"/>
      <c r="J624" s="727"/>
      <c r="K624" s="727"/>
      <c r="L624" s="727"/>
      <c r="M624" s="727"/>
      <c r="N624" s="727"/>
      <c r="O624" s="727"/>
      <c r="P624" s="727"/>
      <c r="Q624" s="727"/>
      <c r="R624" s="727"/>
      <c r="S624" s="727"/>
      <c r="T624" s="727"/>
      <c r="U624" s="727"/>
      <c r="V624" s="727"/>
      <c r="W624" s="727"/>
      <c r="X624" s="727"/>
      <c r="Y624" s="727"/>
    </row>
    <row r="625" spans="1:25">
      <c r="A625" s="727"/>
      <c r="B625" s="727"/>
      <c r="C625" s="727"/>
      <c r="D625" s="729"/>
      <c r="E625" s="726"/>
      <c r="F625" s="727"/>
      <c r="G625" s="727"/>
      <c r="H625" s="727"/>
      <c r="I625" s="727"/>
      <c r="J625" s="727"/>
      <c r="K625" s="727"/>
      <c r="L625" s="727"/>
      <c r="M625" s="727"/>
      <c r="N625" s="727"/>
      <c r="O625" s="727"/>
      <c r="P625" s="727"/>
      <c r="Q625" s="727"/>
      <c r="R625" s="727"/>
      <c r="S625" s="727"/>
      <c r="T625" s="727"/>
      <c r="U625" s="727"/>
      <c r="V625" s="727"/>
      <c r="W625" s="727"/>
      <c r="X625" s="727"/>
      <c r="Y625" s="727"/>
    </row>
    <row r="626" spans="1:25">
      <c r="A626" s="727"/>
      <c r="B626" s="727"/>
      <c r="C626" s="727"/>
      <c r="D626" s="729"/>
      <c r="E626" s="726"/>
      <c r="F626" s="727"/>
      <c r="G626" s="727"/>
      <c r="H626" s="727"/>
      <c r="I626" s="727"/>
      <c r="J626" s="727"/>
      <c r="K626" s="727"/>
      <c r="L626" s="727"/>
      <c r="M626" s="727"/>
      <c r="N626" s="727"/>
      <c r="O626" s="727"/>
      <c r="P626" s="727"/>
      <c r="Q626" s="727"/>
      <c r="R626" s="727"/>
      <c r="S626" s="727"/>
      <c r="T626" s="727"/>
      <c r="U626" s="727"/>
      <c r="V626" s="727"/>
      <c r="W626" s="727"/>
      <c r="X626" s="727"/>
      <c r="Y626" s="727"/>
    </row>
    <row r="627" spans="1:25">
      <c r="A627" s="727"/>
      <c r="B627" s="727"/>
      <c r="C627" s="727"/>
      <c r="D627" s="729"/>
      <c r="E627" s="726"/>
      <c r="F627" s="727"/>
      <c r="G627" s="727"/>
      <c r="H627" s="727"/>
      <c r="I627" s="727"/>
      <c r="J627" s="727"/>
      <c r="K627" s="727"/>
      <c r="L627" s="727"/>
      <c r="M627" s="727"/>
      <c r="N627" s="727"/>
      <c r="O627" s="727"/>
      <c r="P627" s="727"/>
      <c r="Q627" s="727"/>
      <c r="R627" s="727"/>
      <c r="S627" s="727"/>
      <c r="T627" s="727"/>
      <c r="U627" s="727"/>
      <c r="V627" s="727"/>
      <c r="W627" s="727"/>
      <c r="X627" s="727"/>
      <c r="Y627" s="727"/>
    </row>
    <row r="628" spans="1:25">
      <c r="A628" s="727"/>
      <c r="B628" s="727"/>
      <c r="C628" s="727"/>
      <c r="D628" s="729"/>
      <c r="E628" s="726"/>
      <c r="F628" s="727"/>
      <c r="G628" s="727"/>
      <c r="H628" s="727"/>
      <c r="I628" s="727"/>
      <c r="J628" s="727"/>
      <c r="K628" s="727"/>
      <c r="L628" s="727"/>
      <c r="M628" s="727"/>
      <c r="N628" s="727"/>
      <c r="O628" s="727"/>
      <c r="P628" s="727"/>
      <c r="Q628" s="727"/>
      <c r="R628" s="727"/>
      <c r="S628" s="727"/>
      <c r="T628" s="727"/>
      <c r="U628" s="727"/>
      <c r="V628" s="727"/>
      <c r="W628" s="727"/>
      <c r="X628" s="727"/>
      <c r="Y628" s="727"/>
    </row>
    <row r="629" spans="1:25">
      <c r="A629" s="727"/>
      <c r="B629" s="727"/>
      <c r="C629" s="727"/>
      <c r="D629" s="729"/>
      <c r="E629" s="726"/>
      <c r="F629" s="727"/>
      <c r="G629" s="727"/>
      <c r="H629" s="727"/>
      <c r="I629" s="727"/>
      <c r="J629" s="727"/>
      <c r="K629" s="727"/>
      <c r="L629" s="727"/>
      <c r="M629" s="727"/>
      <c r="N629" s="727"/>
      <c r="O629" s="727"/>
      <c r="P629" s="727"/>
      <c r="Q629" s="727"/>
      <c r="R629" s="727"/>
      <c r="S629" s="727"/>
      <c r="T629" s="727"/>
      <c r="U629" s="727"/>
      <c r="V629" s="727"/>
      <c r="W629" s="727"/>
      <c r="X629" s="727"/>
      <c r="Y629" s="727"/>
    </row>
    <row r="630" spans="1:25">
      <c r="A630" s="727"/>
      <c r="B630" s="727"/>
      <c r="C630" s="727"/>
      <c r="D630" s="729"/>
      <c r="E630" s="726"/>
      <c r="F630" s="727"/>
      <c r="G630" s="727"/>
      <c r="H630" s="727"/>
      <c r="I630" s="727"/>
      <c r="J630" s="727"/>
      <c r="K630" s="727"/>
      <c r="L630" s="727"/>
      <c r="M630" s="727"/>
      <c r="N630" s="727"/>
      <c r="O630" s="727"/>
      <c r="P630" s="727"/>
      <c r="Q630" s="727"/>
      <c r="R630" s="727"/>
      <c r="S630" s="727"/>
      <c r="T630" s="727"/>
      <c r="U630" s="727"/>
      <c r="V630" s="727"/>
      <c r="W630" s="727"/>
      <c r="X630" s="727"/>
      <c r="Y630" s="727"/>
    </row>
    <row r="631" spans="1:25">
      <c r="A631" s="727"/>
      <c r="B631" s="727"/>
      <c r="C631" s="727"/>
      <c r="D631" s="729"/>
      <c r="E631" s="726"/>
      <c r="F631" s="727"/>
      <c r="G631" s="727"/>
      <c r="H631" s="727"/>
      <c r="I631" s="727"/>
      <c r="J631" s="727"/>
      <c r="K631" s="727"/>
      <c r="L631" s="727"/>
      <c r="M631" s="727"/>
      <c r="N631" s="727"/>
      <c r="O631" s="727"/>
      <c r="P631" s="727"/>
      <c r="Q631" s="727"/>
      <c r="R631" s="727"/>
      <c r="S631" s="727"/>
      <c r="T631" s="727"/>
      <c r="U631" s="727"/>
      <c r="V631" s="727"/>
      <c r="W631" s="727"/>
      <c r="X631" s="727"/>
      <c r="Y631" s="727"/>
    </row>
    <row r="632" spans="1:25">
      <c r="A632" s="727"/>
      <c r="B632" s="727"/>
      <c r="C632" s="727"/>
      <c r="D632" s="729"/>
      <c r="E632" s="726"/>
      <c r="F632" s="727"/>
      <c r="G632" s="727"/>
      <c r="H632" s="727"/>
      <c r="I632" s="727"/>
      <c r="J632" s="727"/>
      <c r="K632" s="727"/>
      <c r="L632" s="727"/>
      <c r="M632" s="727"/>
      <c r="N632" s="727"/>
      <c r="O632" s="727"/>
      <c r="P632" s="727"/>
      <c r="Q632" s="727"/>
      <c r="R632" s="727"/>
      <c r="S632" s="727"/>
      <c r="T632" s="727"/>
      <c r="U632" s="727"/>
      <c r="V632" s="727"/>
      <c r="W632" s="727"/>
      <c r="X632" s="727"/>
      <c r="Y632" s="727"/>
    </row>
    <row r="633" spans="1:25">
      <c r="A633" s="727"/>
      <c r="B633" s="727"/>
      <c r="C633" s="727"/>
      <c r="D633" s="729"/>
      <c r="E633" s="726"/>
      <c r="F633" s="727"/>
      <c r="G633" s="727"/>
      <c r="H633" s="727"/>
      <c r="I633" s="727"/>
      <c r="J633" s="727"/>
      <c r="K633" s="727"/>
      <c r="L633" s="727"/>
      <c r="M633" s="727"/>
      <c r="N633" s="727"/>
      <c r="O633" s="727"/>
      <c r="P633" s="727"/>
      <c r="Q633" s="727"/>
      <c r="R633" s="727"/>
      <c r="S633" s="727"/>
      <c r="T633" s="727"/>
      <c r="U633" s="727"/>
      <c r="V633" s="727"/>
      <c r="W633" s="727"/>
      <c r="X633" s="727"/>
      <c r="Y633" s="727"/>
    </row>
    <row r="634" spans="1:25">
      <c r="A634" s="727"/>
      <c r="B634" s="727"/>
      <c r="C634" s="727"/>
      <c r="D634" s="729"/>
      <c r="E634" s="726"/>
      <c r="F634" s="727"/>
      <c r="G634" s="727"/>
      <c r="H634" s="727"/>
      <c r="I634" s="727"/>
      <c r="J634" s="727"/>
      <c r="K634" s="727"/>
      <c r="L634" s="727"/>
      <c r="M634" s="727"/>
      <c r="N634" s="727"/>
      <c r="O634" s="727"/>
      <c r="P634" s="727"/>
      <c r="Q634" s="727"/>
      <c r="R634" s="727"/>
      <c r="S634" s="727"/>
      <c r="T634" s="727"/>
      <c r="U634" s="727"/>
      <c r="V634" s="727"/>
      <c r="W634" s="727"/>
      <c r="X634" s="727"/>
      <c r="Y634" s="727"/>
    </row>
    <row r="635" spans="1:25">
      <c r="A635" s="727"/>
      <c r="B635" s="727"/>
      <c r="C635" s="727"/>
      <c r="D635" s="729"/>
      <c r="E635" s="726"/>
      <c r="F635" s="727"/>
      <c r="G635" s="727"/>
      <c r="H635" s="727"/>
      <c r="I635" s="727"/>
      <c r="J635" s="727"/>
      <c r="K635" s="727"/>
      <c r="L635" s="727"/>
      <c r="M635" s="727"/>
      <c r="N635" s="727"/>
      <c r="O635" s="727"/>
      <c r="P635" s="727"/>
      <c r="Q635" s="727"/>
      <c r="R635" s="727"/>
      <c r="S635" s="727"/>
      <c r="T635" s="727"/>
      <c r="U635" s="727"/>
      <c r="V635" s="727"/>
      <c r="W635" s="727"/>
      <c r="X635" s="727"/>
      <c r="Y635" s="727"/>
    </row>
    <row r="636" spans="1:25">
      <c r="A636" s="727"/>
      <c r="B636" s="727"/>
      <c r="C636" s="727"/>
      <c r="D636" s="729"/>
      <c r="E636" s="726"/>
      <c r="F636" s="727"/>
      <c r="G636" s="727"/>
      <c r="H636" s="727"/>
      <c r="I636" s="727"/>
      <c r="J636" s="727"/>
      <c r="K636" s="727"/>
      <c r="L636" s="727"/>
      <c r="M636" s="727"/>
      <c r="N636" s="727"/>
      <c r="O636" s="727"/>
      <c r="P636" s="727"/>
      <c r="Q636" s="727"/>
      <c r="R636" s="727"/>
      <c r="S636" s="727"/>
      <c r="T636" s="727"/>
      <c r="U636" s="727"/>
      <c r="V636" s="727"/>
      <c r="W636" s="727"/>
      <c r="X636" s="727"/>
      <c r="Y636" s="727"/>
    </row>
    <row r="637" spans="1:25">
      <c r="A637" s="727"/>
      <c r="B637" s="727"/>
      <c r="C637" s="727"/>
      <c r="D637" s="729"/>
      <c r="E637" s="726"/>
      <c r="F637" s="727"/>
      <c r="G637" s="727"/>
      <c r="H637" s="727"/>
      <c r="I637" s="727"/>
      <c r="J637" s="727"/>
      <c r="K637" s="727"/>
      <c r="L637" s="727"/>
      <c r="M637" s="727"/>
      <c r="N637" s="727"/>
      <c r="O637" s="727"/>
      <c r="P637" s="727"/>
      <c r="Q637" s="727"/>
      <c r="R637" s="727"/>
      <c r="S637" s="727"/>
      <c r="T637" s="727"/>
      <c r="U637" s="727"/>
      <c r="V637" s="727"/>
      <c r="W637" s="727"/>
      <c r="X637" s="727"/>
      <c r="Y637" s="727"/>
    </row>
    <row r="638" spans="1:25">
      <c r="A638" s="727"/>
      <c r="B638" s="727"/>
      <c r="C638" s="727"/>
      <c r="D638" s="729"/>
      <c r="E638" s="726"/>
      <c r="F638" s="727"/>
      <c r="G638" s="727"/>
      <c r="H638" s="727"/>
      <c r="I638" s="727"/>
      <c r="J638" s="727"/>
      <c r="K638" s="727"/>
      <c r="L638" s="727"/>
      <c r="M638" s="727"/>
      <c r="N638" s="727"/>
      <c r="O638" s="727"/>
      <c r="P638" s="727"/>
      <c r="Q638" s="727"/>
      <c r="R638" s="727"/>
      <c r="S638" s="727"/>
      <c r="T638" s="727"/>
      <c r="U638" s="727"/>
      <c r="V638" s="727"/>
      <c r="W638" s="727"/>
      <c r="X638" s="727"/>
      <c r="Y638" s="727"/>
    </row>
    <row r="639" spans="1:25">
      <c r="A639" s="727"/>
      <c r="B639" s="727"/>
      <c r="C639" s="727"/>
      <c r="D639" s="729"/>
      <c r="E639" s="726"/>
      <c r="F639" s="727"/>
      <c r="G639" s="727"/>
      <c r="H639" s="727"/>
      <c r="I639" s="727"/>
      <c r="J639" s="727"/>
      <c r="K639" s="727"/>
      <c r="L639" s="727"/>
      <c r="M639" s="727"/>
      <c r="N639" s="727"/>
      <c r="O639" s="727"/>
      <c r="P639" s="727"/>
      <c r="Q639" s="727"/>
      <c r="R639" s="727"/>
      <c r="S639" s="727"/>
      <c r="T639" s="727"/>
      <c r="U639" s="727"/>
      <c r="V639" s="727"/>
      <c r="W639" s="727"/>
      <c r="X639" s="727"/>
      <c r="Y639" s="727"/>
    </row>
    <row r="640" spans="1:25">
      <c r="A640" s="727"/>
      <c r="B640" s="727"/>
      <c r="C640" s="727"/>
      <c r="D640" s="729"/>
      <c r="E640" s="726"/>
      <c r="F640" s="727"/>
      <c r="G640" s="727"/>
      <c r="H640" s="727"/>
      <c r="I640" s="727"/>
      <c r="J640" s="727"/>
      <c r="K640" s="727"/>
      <c r="L640" s="727"/>
      <c r="M640" s="727"/>
      <c r="N640" s="727"/>
      <c r="O640" s="727"/>
      <c r="P640" s="727"/>
      <c r="Q640" s="727"/>
      <c r="R640" s="727"/>
      <c r="S640" s="727"/>
      <c r="T640" s="727"/>
      <c r="U640" s="727"/>
      <c r="V640" s="727"/>
      <c r="W640" s="727"/>
      <c r="X640" s="727"/>
      <c r="Y640" s="727"/>
    </row>
    <row r="641" spans="1:25">
      <c r="A641" s="727"/>
      <c r="B641" s="727"/>
      <c r="C641" s="727"/>
      <c r="D641" s="729"/>
      <c r="E641" s="726"/>
      <c r="F641" s="727"/>
      <c r="G641" s="727"/>
      <c r="H641" s="727"/>
      <c r="I641" s="727"/>
      <c r="J641" s="727"/>
      <c r="K641" s="727"/>
      <c r="L641" s="727"/>
      <c r="M641" s="727"/>
      <c r="N641" s="727"/>
      <c r="O641" s="727"/>
      <c r="P641" s="727"/>
      <c r="Q641" s="727"/>
      <c r="R641" s="727"/>
      <c r="S641" s="727"/>
      <c r="T641" s="727"/>
      <c r="U641" s="727"/>
      <c r="V641" s="727"/>
      <c r="W641" s="727"/>
      <c r="X641" s="727"/>
      <c r="Y641" s="727"/>
    </row>
    <row r="642" spans="1:25">
      <c r="A642" s="727"/>
      <c r="B642" s="727"/>
      <c r="C642" s="727"/>
      <c r="D642" s="729"/>
      <c r="E642" s="726"/>
      <c r="F642" s="727"/>
      <c r="G642" s="727"/>
      <c r="H642" s="727"/>
      <c r="I642" s="727"/>
      <c r="J642" s="727"/>
      <c r="K642" s="727"/>
      <c r="L642" s="727"/>
      <c r="M642" s="727"/>
      <c r="N642" s="727"/>
      <c r="O642" s="727"/>
      <c r="P642" s="727"/>
      <c r="Q642" s="727"/>
      <c r="R642" s="727"/>
      <c r="S642" s="727"/>
      <c r="T642" s="727"/>
      <c r="U642" s="727"/>
      <c r="V642" s="727"/>
      <c r="W642" s="727"/>
      <c r="X642" s="727"/>
      <c r="Y642" s="727"/>
    </row>
    <row r="643" spans="1:25">
      <c r="A643" s="727"/>
      <c r="B643" s="727"/>
      <c r="C643" s="727"/>
      <c r="D643" s="729"/>
      <c r="E643" s="726"/>
      <c r="F643" s="727"/>
      <c r="G643" s="727"/>
      <c r="H643" s="727"/>
      <c r="I643" s="727"/>
      <c r="J643" s="727"/>
      <c r="K643" s="727"/>
      <c r="L643" s="727"/>
      <c r="M643" s="727"/>
      <c r="N643" s="727"/>
      <c r="O643" s="727"/>
      <c r="P643" s="727"/>
      <c r="Q643" s="727"/>
      <c r="R643" s="727"/>
      <c r="S643" s="727"/>
      <c r="T643" s="727"/>
      <c r="U643" s="727"/>
      <c r="V643" s="727"/>
      <c r="W643" s="727"/>
      <c r="X643" s="727"/>
      <c r="Y643" s="727"/>
    </row>
    <row r="644" spans="1:25">
      <c r="A644" s="727"/>
      <c r="B644" s="727"/>
      <c r="C644" s="727"/>
      <c r="D644" s="729"/>
      <c r="E644" s="726"/>
      <c r="F644" s="727"/>
      <c r="G644" s="727"/>
      <c r="H644" s="727"/>
      <c r="I644" s="727"/>
      <c r="J644" s="727"/>
      <c r="K644" s="727"/>
      <c r="L644" s="727"/>
      <c r="M644" s="727"/>
      <c r="N644" s="727"/>
      <c r="O644" s="727"/>
      <c r="P644" s="727"/>
      <c r="Q644" s="727"/>
      <c r="R644" s="727"/>
      <c r="S644" s="727"/>
      <c r="T644" s="727"/>
      <c r="U644" s="727"/>
      <c r="V644" s="727"/>
      <c r="W644" s="727"/>
      <c r="X644" s="727"/>
      <c r="Y644" s="727"/>
    </row>
    <row r="645" spans="1:25">
      <c r="A645" s="727"/>
      <c r="B645" s="727"/>
      <c r="C645" s="727"/>
      <c r="D645" s="729"/>
      <c r="E645" s="726"/>
      <c r="F645" s="727"/>
      <c r="G645" s="727"/>
      <c r="H645" s="727"/>
      <c r="I645" s="727"/>
      <c r="J645" s="727"/>
      <c r="K645" s="727"/>
      <c r="L645" s="727"/>
      <c r="M645" s="727"/>
      <c r="N645" s="727"/>
      <c r="O645" s="727"/>
      <c r="P645" s="727"/>
      <c r="Q645" s="727"/>
      <c r="R645" s="727"/>
      <c r="S645" s="727"/>
      <c r="T645" s="727"/>
      <c r="U645" s="727"/>
      <c r="V645" s="727"/>
      <c r="W645" s="727"/>
      <c r="X645" s="727"/>
      <c r="Y645" s="727"/>
    </row>
    <row r="646" spans="1:25">
      <c r="A646" s="727"/>
      <c r="B646" s="727"/>
      <c r="C646" s="727"/>
      <c r="D646" s="729"/>
      <c r="E646" s="726"/>
      <c r="F646" s="727"/>
      <c r="G646" s="727"/>
      <c r="H646" s="727"/>
      <c r="I646" s="727"/>
      <c r="J646" s="727"/>
      <c r="K646" s="727"/>
      <c r="L646" s="727"/>
      <c r="M646" s="727"/>
      <c r="N646" s="727"/>
      <c r="O646" s="727"/>
      <c r="P646" s="727"/>
      <c r="Q646" s="727"/>
      <c r="R646" s="727"/>
      <c r="S646" s="727"/>
      <c r="T646" s="727"/>
      <c r="U646" s="727"/>
      <c r="V646" s="727"/>
      <c r="W646" s="727"/>
      <c r="X646" s="727"/>
      <c r="Y646" s="727"/>
    </row>
    <row r="647" spans="1:25">
      <c r="A647" s="727"/>
      <c r="B647" s="727"/>
      <c r="C647" s="727"/>
      <c r="D647" s="729"/>
      <c r="E647" s="726"/>
      <c r="F647" s="727"/>
      <c r="G647" s="727"/>
      <c r="H647" s="727"/>
      <c r="I647" s="727"/>
      <c r="J647" s="727"/>
      <c r="K647" s="727"/>
      <c r="L647" s="727"/>
      <c r="M647" s="727"/>
      <c r="N647" s="727"/>
      <c r="O647" s="727"/>
      <c r="P647" s="727"/>
      <c r="Q647" s="727"/>
      <c r="R647" s="727"/>
      <c r="S647" s="727"/>
      <c r="T647" s="727"/>
      <c r="U647" s="727"/>
      <c r="V647" s="727"/>
      <c r="W647" s="727"/>
      <c r="X647" s="727"/>
      <c r="Y647" s="727"/>
    </row>
    <row r="648" spans="1:25">
      <c r="A648" s="727"/>
      <c r="B648" s="727"/>
      <c r="C648" s="727"/>
      <c r="D648" s="729"/>
      <c r="E648" s="726"/>
      <c r="F648" s="727"/>
      <c r="G648" s="727"/>
      <c r="H648" s="727"/>
      <c r="I648" s="727"/>
      <c r="J648" s="727"/>
      <c r="K648" s="727"/>
      <c r="L648" s="727"/>
      <c r="M648" s="727"/>
      <c r="N648" s="727"/>
      <c r="O648" s="727"/>
      <c r="P648" s="727"/>
      <c r="Q648" s="727"/>
      <c r="R648" s="727"/>
      <c r="S648" s="727"/>
      <c r="T648" s="727"/>
      <c r="U648" s="727"/>
      <c r="V648" s="727"/>
      <c r="W648" s="727"/>
      <c r="X648" s="727"/>
      <c r="Y648" s="727"/>
    </row>
    <row r="649" spans="1:25">
      <c r="A649" s="727"/>
      <c r="B649" s="727"/>
      <c r="C649" s="727"/>
      <c r="D649" s="729"/>
      <c r="E649" s="726"/>
      <c r="F649" s="727"/>
      <c r="G649" s="727"/>
      <c r="H649" s="727"/>
      <c r="I649" s="727"/>
      <c r="J649" s="727"/>
      <c r="K649" s="727"/>
      <c r="L649" s="727"/>
      <c r="M649" s="727"/>
      <c r="N649" s="727"/>
      <c r="O649" s="727"/>
      <c r="P649" s="727"/>
      <c r="Q649" s="727"/>
      <c r="R649" s="727"/>
      <c r="S649" s="727"/>
      <c r="T649" s="727"/>
      <c r="U649" s="727"/>
      <c r="V649" s="727"/>
      <c r="W649" s="727"/>
      <c r="X649" s="727"/>
      <c r="Y649" s="727"/>
    </row>
    <row r="650" spans="1:25">
      <c r="A650" s="727"/>
      <c r="B650" s="727"/>
      <c r="C650" s="727"/>
      <c r="D650" s="729"/>
      <c r="E650" s="726"/>
      <c r="F650" s="727"/>
      <c r="G650" s="727"/>
      <c r="H650" s="727"/>
      <c r="I650" s="727"/>
      <c r="J650" s="727"/>
      <c r="K650" s="727"/>
      <c r="L650" s="727"/>
      <c r="M650" s="727"/>
      <c r="N650" s="727"/>
      <c r="O650" s="727"/>
      <c r="P650" s="727"/>
      <c r="Q650" s="727"/>
      <c r="R650" s="727"/>
      <c r="S650" s="727"/>
      <c r="T650" s="727"/>
      <c r="U650" s="727"/>
      <c r="V650" s="727"/>
      <c r="W650" s="727"/>
      <c r="X650" s="727"/>
      <c r="Y650" s="727"/>
    </row>
    <row r="651" spans="1:25">
      <c r="A651" s="727"/>
      <c r="B651" s="727"/>
      <c r="C651" s="727"/>
      <c r="D651" s="729"/>
      <c r="E651" s="726"/>
      <c r="F651" s="727"/>
      <c r="G651" s="727"/>
      <c r="H651" s="727"/>
      <c r="I651" s="727"/>
      <c r="J651" s="727"/>
      <c r="K651" s="727"/>
      <c r="L651" s="727"/>
      <c r="M651" s="727"/>
      <c r="N651" s="727"/>
      <c r="O651" s="727"/>
      <c r="P651" s="727"/>
      <c r="Q651" s="727"/>
      <c r="R651" s="727"/>
      <c r="S651" s="727"/>
      <c r="T651" s="727"/>
      <c r="U651" s="727"/>
      <c r="V651" s="727"/>
      <c r="W651" s="727"/>
      <c r="X651" s="727"/>
      <c r="Y651" s="727"/>
    </row>
    <row r="652" spans="1:25">
      <c r="A652" s="727"/>
      <c r="B652" s="727"/>
      <c r="C652" s="727"/>
      <c r="D652" s="729"/>
      <c r="E652" s="726"/>
      <c r="F652" s="727"/>
      <c r="G652" s="727"/>
      <c r="H652" s="727"/>
      <c r="I652" s="727"/>
      <c r="J652" s="727"/>
      <c r="K652" s="727"/>
      <c r="L652" s="727"/>
      <c r="M652" s="727"/>
      <c r="N652" s="727"/>
      <c r="O652" s="727"/>
      <c r="P652" s="727"/>
      <c r="Q652" s="727"/>
      <c r="R652" s="727"/>
      <c r="S652" s="727"/>
      <c r="T652" s="727"/>
      <c r="U652" s="727"/>
      <c r="V652" s="727"/>
      <c r="W652" s="727"/>
      <c r="X652" s="727"/>
      <c r="Y652" s="727"/>
    </row>
    <row r="653" spans="1:25">
      <c r="A653" s="727"/>
      <c r="B653" s="727"/>
      <c r="C653" s="727"/>
      <c r="D653" s="729"/>
      <c r="E653" s="726"/>
      <c r="F653" s="727"/>
      <c r="G653" s="727"/>
      <c r="H653" s="727"/>
      <c r="I653" s="727"/>
      <c r="J653" s="727"/>
      <c r="K653" s="727"/>
      <c r="L653" s="727"/>
      <c r="M653" s="727"/>
      <c r="N653" s="727"/>
      <c r="O653" s="727"/>
      <c r="P653" s="727"/>
      <c r="Q653" s="727"/>
      <c r="R653" s="727"/>
      <c r="S653" s="727"/>
      <c r="T653" s="727"/>
      <c r="U653" s="727"/>
      <c r="V653" s="727"/>
      <c r="W653" s="727"/>
      <c r="X653" s="727"/>
      <c r="Y653" s="727"/>
    </row>
    <row r="654" spans="1:25">
      <c r="A654" s="727"/>
      <c r="B654" s="727"/>
      <c r="C654" s="727"/>
      <c r="D654" s="729"/>
      <c r="E654" s="726"/>
      <c r="F654" s="727"/>
      <c r="G654" s="727"/>
      <c r="H654" s="727"/>
      <c r="I654" s="727"/>
      <c r="J654" s="727"/>
      <c r="K654" s="727"/>
      <c r="L654" s="727"/>
      <c r="M654" s="727"/>
      <c r="N654" s="727"/>
      <c r="O654" s="727"/>
      <c r="P654" s="727"/>
      <c r="Q654" s="727"/>
      <c r="R654" s="727"/>
      <c r="S654" s="727"/>
      <c r="T654" s="727"/>
      <c r="U654" s="727"/>
      <c r="V654" s="727"/>
      <c r="W654" s="727"/>
      <c r="X654" s="727"/>
      <c r="Y654" s="727"/>
    </row>
    <row r="655" spans="1:25">
      <c r="A655" s="727"/>
      <c r="B655" s="727"/>
      <c r="C655" s="727"/>
      <c r="D655" s="729"/>
      <c r="E655" s="726"/>
      <c r="F655" s="727"/>
      <c r="G655" s="727"/>
      <c r="H655" s="727"/>
      <c r="I655" s="727"/>
      <c r="J655" s="727"/>
      <c r="K655" s="727"/>
      <c r="L655" s="727"/>
      <c r="M655" s="727"/>
      <c r="N655" s="727"/>
      <c r="O655" s="727"/>
      <c r="P655" s="727"/>
      <c r="Q655" s="727"/>
      <c r="R655" s="727"/>
      <c r="S655" s="727"/>
      <c r="T655" s="727"/>
      <c r="U655" s="727"/>
      <c r="V655" s="727"/>
      <c r="W655" s="727"/>
      <c r="X655" s="727"/>
      <c r="Y655" s="727"/>
    </row>
    <row r="656" spans="1:25">
      <c r="A656" s="727"/>
      <c r="B656" s="727"/>
      <c r="C656" s="727"/>
      <c r="D656" s="729"/>
      <c r="E656" s="726"/>
      <c r="F656" s="727"/>
      <c r="G656" s="727"/>
      <c r="H656" s="727"/>
      <c r="I656" s="727"/>
      <c r="J656" s="727"/>
      <c r="K656" s="727"/>
      <c r="L656" s="727"/>
      <c r="M656" s="727"/>
      <c r="N656" s="727"/>
      <c r="O656" s="727"/>
      <c r="P656" s="727"/>
      <c r="Q656" s="727"/>
      <c r="R656" s="727"/>
      <c r="S656" s="727"/>
      <c r="T656" s="727"/>
      <c r="U656" s="727"/>
      <c r="V656" s="727"/>
      <c r="W656" s="727"/>
      <c r="X656" s="727"/>
      <c r="Y656" s="727"/>
    </row>
    <row r="657" spans="1:25">
      <c r="A657" s="727"/>
      <c r="B657" s="727"/>
      <c r="C657" s="727"/>
      <c r="D657" s="729"/>
      <c r="E657" s="726"/>
      <c r="F657" s="727"/>
      <c r="G657" s="727"/>
      <c r="H657" s="727"/>
      <c r="I657" s="727"/>
      <c r="J657" s="727"/>
      <c r="K657" s="727"/>
      <c r="L657" s="727"/>
      <c r="M657" s="727"/>
      <c r="N657" s="727"/>
      <c r="O657" s="727"/>
      <c r="P657" s="727"/>
      <c r="Q657" s="727"/>
      <c r="R657" s="727"/>
      <c r="S657" s="727"/>
      <c r="T657" s="727"/>
      <c r="U657" s="727"/>
      <c r="V657" s="727"/>
      <c r="W657" s="727"/>
      <c r="X657" s="727"/>
      <c r="Y657" s="727"/>
    </row>
    <row r="658" spans="1:25">
      <c r="A658" s="727"/>
      <c r="B658" s="727"/>
      <c r="C658" s="727"/>
      <c r="D658" s="729"/>
      <c r="E658" s="726"/>
      <c r="F658" s="727"/>
      <c r="G658" s="727"/>
      <c r="H658" s="727"/>
      <c r="I658" s="727"/>
      <c r="J658" s="727"/>
      <c r="K658" s="727"/>
      <c r="L658" s="727"/>
      <c r="M658" s="727"/>
      <c r="N658" s="727"/>
      <c r="O658" s="727"/>
      <c r="P658" s="727"/>
      <c r="Q658" s="727"/>
      <c r="R658" s="727"/>
      <c r="S658" s="727"/>
      <c r="T658" s="727"/>
      <c r="U658" s="727"/>
      <c r="V658" s="727"/>
      <c r="W658" s="727"/>
      <c r="X658" s="727"/>
      <c r="Y658" s="727"/>
    </row>
    <row r="659" spans="1:25">
      <c r="A659" s="727"/>
      <c r="B659" s="727"/>
      <c r="C659" s="727"/>
      <c r="D659" s="729"/>
      <c r="E659" s="726"/>
      <c r="F659" s="727"/>
      <c r="G659" s="727"/>
      <c r="H659" s="727"/>
      <c r="I659" s="727"/>
      <c r="J659" s="727"/>
      <c r="K659" s="727"/>
      <c r="L659" s="727"/>
      <c r="M659" s="727"/>
      <c r="N659" s="727"/>
      <c r="O659" s="727"/>
      <c r="P659" s="727"/>
      <c r="Q659" s="727"/>
      <c r="R659" s="727"/>
      <c r="S659" s="727"/>
      <c r="T659" s="727"/>
      <c r="U659" s="727"/>
      <c r="V659" s="727"/>
      <c r="W659" s="727"/>
      <c r="X659" s="727"/>
      <c r="Y659" s="727"/>
    </row>
    <row r="660" spans="1:25">
      <c r="A660" s="727"/>
      <c r="B660" s="727"/>
      <c r="C660" s="727"/>
      <c r="D660" s="729"/>
      <c r="E660" s="726"/>
      <c r="F660" s="727"/>
      <c r="G660" s="727"/>
      <c r="H660" s="727"/>
      <c r="I660" s="727"/>
      <c r="J660" s="727"/>
      <c r="K660" s="727"/>
      <c r="L660" s="727"/>
      <c r="M660" s="727"/>
      <c r="N660" s="727"/>
      <c r="O660" s="727"/>
      <c r="P660" s="727"/>
      <c r="Q660" s="727"/>
      <c r="R660" s="727"/>
      <c r="S660" s="727"/>
      <c r="T660" s="727"/>
      <c r="U660" s="727"/>
      <c r="V660" s="727"/>
      <c r="W660" s="727"/>
      <c r="X660" s="727"/>
      <c r="Y660" s="727"/>
    </row>
    <row r="661" spans="1:25">
      <c r="A661" s="727"/>
      <c r="B661" s="727"/>
      <c r="C661" s="727"/>
      <c r="D661" s="729"/>
      <c r="E661" s="726"/>
      <c r="F661" s="727"/>
      <c r="G661" s="727"/>
      <c r="H661" s="727"/>
      <c r="I661" s="727"/>
      <c r="J661" s="727"/>
      <c r="K661" s="727"/>
      <c r="L661" s="727"/>
      <c r="M661" s="727"/>
      <c r="N661" s="727"/>
      <c r="O661" s="727"/>
      <c r="P661" s="727"/>
      <c r="Q661" s="727"/>
      <c r="R661" s="727"/>
      <c r="S661" s="727"/>
      <c r="T661" s="727"/>
      <c r="U661" s="727"/>
      <c r="V661" s="727"/>
      <c r="W661" s="727"/>
      <c r="X661" s="727"/>
      <c r="Y661" s="727"/>
    </row>
    <row r="662" spans="1:25">
      <c r="A662" s="727"/>
      <c r="B662" s="727"/>
      <c r="C662" s="727"/>
      <c r="D662" s="729"/>
      <c r="E662" s="726"/>
      <c r="F662" s="727"/>
      <c r="G662" s="727"/>
      <c r="H662" s="727"/>
      <c r="I662" s="727"/>
      <c r="J662" s="727"/>
      <c r="K662" s="727"/>
      <c r="L662" s="727"/>
      <c r="M662" s="727"/>
      <c r="N662" s="727"/>
      <c r="O662" s="727"/>
      <c r="P662" s="727"/>
      <c r="Q662" s="727"/>
      <c r="R662" s="727"/>
      <c r="S662" s="727"/>
      <c r="T662" s="727"/>
      <c r="U662" s="727"/>
      <c r="V662" s="727"/>
      <c r="W662" s="727"/>
      <c r="X662" s="727"/>
      <c r="Y662" s="727"/>
    </row>
    <row r="663" spans="1:25">
      <c r="A663" s="727"/>
      <c r="B663" s="727"/>
      <c r="C663" s="727"/>
      <c r="D663" s="729"/>
      <c r="E663" s="726"/>
      <c r="F663" s="727"/>
      <c r="G663" s="727"/>
      <c r="H663" s="727"/>
      <c r="I663" s="727"/>
      <c r="J663" s="727"/>
      <c r="K663" s="727"/>
      <c r="L663" s="727"/>
      <c r="M663" s="727"/>
      <c r="N663" s="727"/>
      <c r="O663" s="727"/>
      <c r="P663" s="727"/>
      <c r="Q663" s="727"/>
      <c r="R663" s="727"/>
      <c r="S663" s="727"/>
      <c r="T663" s="727"/>
      <c r="U663" s="727"/>
      <c r="V663" s="727"/>
      <c r="W663" s="727"/>
      <c r="X663" s="727"/>
      <c r="Y663" s="727"/>
    </row>
    <row r="664" spans="1:25">
      <c r="A664" s="727"/>
      <c r="B664" s="727"/>
      <c r="C664" s="727"/>
      <c r="D664" s="729"/>
      <c r="E664" s="726"/>
      <c r="F664" s="727"/>
      <c r="G664" s="727"/>
      <c r="H664" s="727"/>
      <c r="I664" s="727"/>
      <c r="J664" s="727"/>
      <c r="K664" s="727"/>
      <c r="L664" s="727"/>
      <c r="M664" s="727"/>
      <c r="N664" s="727"/>
      <c r="O664" s="727"/>
      <c r="P664" s="727"/>
      <c r="Q664" s="727"/>
      <c r="R664" s="727"/>
      <c r="S664" s="727"/>
      <c r="T664" s="727"/>
      <c r="U664" s="727"/>
      <c r="V664" s="727"/>
      <c r="W664" s="727"/>
      <c r="X664" s="727"/>
      <c r="Y664" s="727"/>
    </row>
    <row r="665" spans="1:25">
      <c r="A665" s="727"/>
      <c r="B665" s="727"/>
      <c r="C665" s="727"/>
      <c r="D665" s="729"/>
      <c r="E665" s="726"/>
      <c r="F665" s="727"/>
      <c r="G665" s="727"/>
      <c r="H665" s="727"/>
      <c r="I665" s="727"/>
      <c r="J665" s="727"/>
      <c r="K665" s="727"/>
      <c r="L665" s="727"/>
      <c r="M665" s="727"/>
      <c r="N665" s="727"/>
      <c r="O665" s="727"/>
      <c r="P665" s="727"/>
      <c r="Q665" s="727"/>
      <c r="R665" s="727"/>
      <c r="S665" s="727"/>
      <c r="T665" s="727"/>
      <c r="U665" s="727"/>
      <c r="V665" s="727"/>
      <c r="W665" s="727"/>
      <c r="X665" s="727"/>
      <c r="Y665" s="727"/>
    </row>
    <row r="666" spans="1:25">
      <c r="A666" s="727"/>
      <c r="B666" s="727"/>
      <c r="C666" s="727"/>
      <c r="D666" s="729"/>
      <c r="E666" s="726"/>
      <c r="F666" s="727"/>
      <c r="G666" s="727"/>
      <c r="H666" s="727"/>
      <c r="I666" s="727"/>
      <c r="J666" s="727"/>
      <c r="K666" s="727"/>
      <c r="L666" s="727"/>
      <c r="M666" s="727"/>
      <c r="N666" s="727"/>
      <c r="O666" s="727"/>
      <c r="P666" s="727"/>
      <c r="Q666" s="727"/>
      <c r="R666" s="727"/>
      <c r="S666" s="727"/>
      <c r="T666" s="727"/>
      <c r="U666" s="727"/>
      <c r="V666" s="727"/>
      <c r="W666" s="727"/>
      <c r="X666" s="727"/>
      <c r="Y666" s="727"/>
    </row>
    <row r="667" spans="1:25">
      <c r="A667" s="727"/>
      <c r="B667" s="727"/>
      <c r="C667" s="727"/>
      <c r="D667" s="729"/>
      <c r="E667" s="726"/>
      <c r="F667" s="727"/>
      <c r="G667" s="727"/>
      <c r="H667" s="727"/>
      <c r="I667" s="727"/>
      <c r="J667" s="727"/>
      <c r="K667" s="727"/>
      <c r="L667" s="727"/>
      <c r="M667" s="727"/>
      <c r="N667" s="727"/>
      <c r="O667" s="727"/>
      <c r="P667" s="727"/>
      <c r="Q667" s="727"/>
      <c r="R667" s="727"/>
      <c r="S667" s="727"/>
      <c r="T667" s="727"/>
      <c r="U667" s="727"/>
      <c r="V667" s="727"/>
      <c r="W667" s="727"/>
      <c r="X667" s="727"/>
      <c r="Y667" s="727"/>
    </row>
    <row r="668" spans="1:25">
      <c r="A668" s="727"/>
      <c r="B668" s="727"/>
      <c r="C668" s="727"/>
      <c r="D668" s="729"/>
      <c r="E668" s="726"/>
      <c r="F668" s="727"/>
      <c r="G668" s="727"/>
      <c r="H668" s="727"/>
      <c r="I668" s="727"/>
      <c r="J668" s="727"/>
      <c r="K668" s="727"/>
      <c r="L668" s="727"/>
      <c r="M668" s="727"/>
      <c r="N668" s="727"/>
      <c r="O668" s="727"/>
      <c r="P668" s="727"/>
      <c r="Q668" s="727"/>
      <c r="R668" s="727"/>
      <c r="S668" s="727"/>
      <c r="T668" s="727"/>
      <c r="U668" s="727"/>
      <c r="V668" s="727"/>
      <c r="W668" s="727"/>
      <c r="X668" s="727"/>
      <c r="Y668" s="727"/>
    </row>
    <row r="669" spans="1:25">
      <c r="A669" s="727"/>
      <c r="B669" s="727"/>
      <c r="C669" s="727"/>
      <c r="D669" s="729"/>
      <c r="E669" s="726"/>
      <c r="F669" s="727"/>
      <c r="G669" s="727"/>
      <c r="H669" s="727"/>
      <c r="I669" s="727"/>
      <c r="J669" s="727"/>
      <c r="K669" s="727"/>
      <c r="L669" s="727"/>
      <c r="M669" s="727"/>
      <c r="N669" s="727"/>
      <c r="O669" s="727"/>
      <c r="P669" s="727"/>
      <c r="Q669" s="727"/>
      <c r="R669" s="727"/>
      <c r="S669" s="727"/>
      <c r="T669" s="727"/>
      <c r="U669" s="727"/>
      <c r="V669" s="727"/>
      <c r="W669" s="727"/>
      <c r="X669" s="727"/>
      <c r="Y669" s="727"/>
    </row>
    <row r="670" spans="1:25">
      <c r="A670" s="727"/>
      <c r="B670" s="727"/>
      <c r="C670" s="727"/>
      <c r="D670" s="729"/>
      <c r="E670" s="726"/>
      <c r="F670" s="727"/>
      <c r="G670" s="727"/>
      <c r="H670" s="727"/>
      <c r="I670" s="727"/>
      <c r="J670" s="727"/>
      <c r="K670" s="727"/>
      <c r="L670" s="727"/>
      <c r="M670" s="727"/>
      <c r="N670" s="727"/>
      <c r="O670" s="727"/>
      <c r="P670" s="727"/>
      <c r="Q670" s="727"/>
      <c r="R670" s="727"/>
      <c r="S670" s="727"/>
      <c r="T670" s="727"/>
      <c r="U670" s="727"/>
      <c r="V670" s="727"/>
      <c r="W670" s="727"/>
      <c r="X670" s="727"/>
      <c r="Y670" s="727"/>
    </row>
    <row r="671" spans="1:25">
      <c r="A671" s="727"/>
      <c r="B671" s="727"/>
      <c r="C671" s="727"/>
      <c r="D671" s="729"/>
      <c r="E671" s="726"/>
      <c r="F671" s="727"/>
      <c r="G671" s="727"/>
      <c r="H671" s="727"/>
      <c r="I671" s="727"/>
      <c r="J671" s="727"/>
      <c r="K671" s="727"/>
      <c r="L671" s="727"/>
      <c r="M671" s="727"/>
      <c r="N671" s="727"/>
      <c r="O671" s="727"/>
      <c r="P671" s="727"/>
      <c r="Q671" s="727"/>
      <c r="R671" s="727"/>
      <c r="S671" s="727"/>
      <c r="T671" s="727"/>
      <c r="U671" s="727"/>
      <c r="V671" s="727"/>
      <c r="W671" s="727"/>
      <c r="X671" s="727"/>
      <c r="Y671" s="727"/>
    </row>
    <row r="672" spans="1:25">
      <c r="A672" s="727"/>
      <c r="B672" s="727"/>
      <c r="C672" s="727"/>
      <c r="D672" s="729"/>
      <c r="E672" s="726"/>
      <c r="F672" s="727"/>
      <c r="G672" s="727"/>
      <c r="H672" s="727"/>
      <c r="I672" s="727"/>
      <c r="J672" s="727"/>
      <c r="K672" s="727"/>
      <c r="L672" s="727"/>
      <c r="M672" s="727"/>
      <c r="N672" s="727"/>
      <c r="O672" s="727"/>
      <c r="P672" s="727"/>
      <c r="Q672" s="727"/>
      <c r="R672" s="727"/>
      <c r="S672" s="727"/>
      <c r="T672" s="727"/>
      <c r="U672" s="727"/>
      <c r="V672" s="727"/>
      <c r="W672" s="727"/>
      <c r="X672" s="727"/>
      <c r="Y672" s="727"/>
    </row>
    <row r="673" spans="1:25">
      <c r="A673" s="727"/>
      <c r="B673" s="727"/>
      <c r="C673" s="727"/>
      <c r="D673" s="729"/>
      <c r="E673" s="726"/>
      <c r="F673" s="727"/>
      <c r="G673" s="727"/>
      <c r="H673" s="727"/>
      <c r="I673" s="727"/>
      <c r="J673" s="727"/>
      <c r="K673" s="727"/>
      <c r="L673" s="727"/>
      <c r="M673" s="727"/>
      <c r="N673" s="727"/>
      <c r="O673" s="727"/>
      <c r="P673" s="727"/>
      <c r="Q673" s="727"/>
      <c r="R673" s="727"/>
      <c r="S673" s="727"/>
      <c r="T673" s="727"/>
      <c r="U673" s="727"/>
      <c r="V673" s="727"/>
      <c r="W673" s="727"/>
      <c r="X673" s="727"/>
      <c r="Y673" s="727"/>
    </row>
    <row r="674" spans="1:25">
      <c r="A674" s="727"/>
      <c r="B674" s="727"/>
      <c r="C674" s="727"/>
      <c r="D674" s="729"/>
      <c r="E674" s="726"/>
      <c r="F674" s="727"/>
      <c r="G674" s="727"/>
      <c r="H674" s="727"/>
      <c r="I674" s="727"/>
      <c r="J674" s="727"/>
      <c r="K674" s="727"/>
      <c r="L674" s="727"/>
      <c r="M674" s="727"/>
      <c r="N674" s="727"/>
      <c r="O674" s="727"/>
      <c r="P674" s="727"/>
      <c r="Q674" s="727"/>
      <c r="R674" s="727"/>
      <c r="S674" s="727"/>
      <c r="T674" s="727"/>
      <c r="U674" s="727"/>
      <c r="V674" s="727"/>
      <c r="W674" s="727"/>
      <c r="X674" s="727"/>
      <c r="Y674" s="727"/>
    </row>
    <row r="675" spans="1:25">
      <c r="A675" s="727"/>
      <c r="B675" s="727"/>
      <c r="C675" s="727"/>
      <c r="D675" s="729"/>
      <c r="E675" s="726"/>
      <c r="F675" s="727"/>
      <c r="G675" s="727"/>
      <c r="H675" s="727"/>
      <c r="I675" s="727"/>
      <c r="J675" s="727"/>
      <c r="K675" s="727"/>
      <c r="L675" s="727"/>
      <c r="M675" s="727"/>
      <c r="N675" s="727"/>
      <c r="O675" s="727"/>
      <c r="P675" s="727"/>
      <c r="Q675" s="727"/>
      <c r="R675" s="727"/>
      <c r="S675" s="727"/>
      <c r="T675" s="727"/>
      <c r="U675" s="727"/>
      <c r="V675" s="727"/>
      <c r="W675" s="727"/>
      <c r="X675" s="727"/>
      <c r="Y675" s="727"/>
    </row>
    <row r="676" spans="1:25">
      <c r="A676" s="727"/>
      <c r="B676" s="727"/>
      <c r="C676" s="727"/>
      <c r="D676" s="729"/>
      <c r="E676" s="726"/>
      <c r="F676" s="727"/>
      <c r="G676" s="727"/>
      <c r="H676" s="727"/>
      <c r="I676" s="727"/>
      <c r="J676" s="727"/>
      <c r="K676" s="727"/>
      <c r="L676" s="727"/>
      <c r="M676" s="727"/>
      <c r="N676" s="727"/>
      <c r="O676" s="727"/>
      <c r="P676" s="727"/>
      <c r="Q676" s="727"/>
      <c r="R676" s="727"/>
      <c r="S676" s="727"/>
      <c r="T676" s="727"/>
      <c r="U676" s="727"/>
      <c r="V676" s="727"/>
      <c r="W676" s="727"/>
      <c r="X676" s="727"/>
      <c r="Y676" s="727"/>
    </row>
    <row r="677" spans="1:25">
      <c r="A677" s="727"/>
      <c r="B677" s="727"/>
      <c r="C677" s="727"/>
      <c r="D677" s="729"/>
      <c r="E677" s="726"/>
      <c r="F677" s="727"/>
      <c r="G677" s="727"/>
      <c r="H677" s="727"/>
      <c r="I677" s="727"/>
      <c r="J677" s="727"/>
      <c r="K677" s="727"/>
      <c r="L677" s="727"/>
      <c r="M677" s="727"/>
      <c r="N677" s="727"/>
      <c r="O677" s="727"/>
      <c r="P677" s="727"/>
      <c r="Q677" s="727"/>
      <c r="R677" s="727"/>
      <c r="S677" s="727"/>
      <c r="T677" s="727"/>
      <c r="U677" s="727"/>
      <c r="V677" s="727"/>
      <c r="W677" s="727"/>
      <c r="X677" s="727"/>
      <c r="Y677" s="727"/>
    </row>
    <row r="678" spans="1:25">
      <c r="A678" s="727"/>
      <c r="B678" s="727"/>
      <c r="C678" s="727"/>
      <c r="D678" s="729"/>
      <c r="E678" s="726"/>
      <c r="F678" s="727"/>
      <c r="G678" s="727"/>
      <c r="H678" s="727"/>
      <c r="I678" s="727"/>
      <c r="J678" s="727"/>
      <c r="K678" s="727"/>
      <c r="L678" s="727"/>
      <c r="M678" s="727"/>
      <c r="N678" s="727"/>
      <c r="O678" s="727"/>
      <c r="P678" s="727"/>
      <c r="Q678" s="727"/>
      <c r="R678" s="727"/>
      <c r="S678" s="727"/>
      <c r="T678" s="727"/>
      <c r="U678" s="727"/>
      <c r="V678" s="727"/>
      <c r="W678" s="727"/>
      <c r="X678" s="727"/>
      <c r="Y678" s="727"/>
    </row>
    <row r="679" spans="1:25">
      <c r="A679" s="727"/>
      <c r="B679" s="727"/>
      <c r="C679" s="727"/>
      <c r="D679" s="729"/>
      <c r="E679" s="726"/>
      <c r="F679" s="727"/>
      <c r="G679" s="727"/>
      <c r="H679" s="727"/>
      <c r="I679" s="727"/>
      <c r="J679" s="727"/>
      <c r="K679" s="727"/>
      <c r="L679" s="727"/>
      <c r="M679" s="727"/>
      <c r="N679" s="727"/>
      <c r="O679" s="727"/>
      <c r="P679" s="727"/>
      <c r="Q679" s="727"/>
      <c r="R679" s="727"/>
      <c r="S679" s="727"/>
      <c r="T679" s="727"/>
      <c r="U679" s="727"/>
      <c r="V679" s="727"/>
      <c r="W679" s="727"/>
      <c r="X679" s="727"/>
      <c r="Y679" s="727"/>
    </row>
    <row r="680" spans="1:25">
      <c r="A680" s="727"/>
      <c r="B680" s="727"/>
      <c r="C680" s="727"/>
      <c r="D680" s="729"/>
      <c r="E680" s="726"/>
      <c r="F680" s="727"/>
      <c r="G680" s="727"/>
      <c r="H680" s="727"/>
      <c r="I680" s="727"/>
      <c r="J680" s="727"/>
      <c r="K680" s="727"/>
      <c r="L680" s="727"/>
      <c r="M680" s="727"/>
      <c r="N680" s="727"/>
      <c r="O680" s="727"/>
      <c r="P680" s="727"/>
      <c r="Q680" s="727"/>
      <c r="R680" s="727"/>
      <c r="S680" s="727"/>
      <c r="T680" s="727"/>
      <c r="U680" s="727"/>
      <c r="V680" s="727"/>
      <c r="W680" s="727"/>
      <c r="X680" s="727"/>
      <c r="Y680" s="727"/>
    </row>
    <row r="681" spans="1:25">
      <c r="A681" s="727"/>
      <c r="B681" s="727"/>
      <c r="C681" s="727"/>
      <c r="D681" s="729"/>
      <c r="E681" s="726"/>
      <c r="F681" s="727"/>
      <c r="G681" s="727"/>
      <c r="H681" s="727"/>
      <c r="I681" s="727"/>
      <c r="J681" s="727"/>
      <c r="K681" s="727"/>
      <c r="L681" s="727"/>
      <c r="M681" s="727"/>
      <c r="N681" s="727"/>
      <c r="O681" s="727"/>
      <c r="P681" s="727"/>
      <c r="Q681" s="727"/>
      <c r="R681" s="727"/>
      <c r="S681" s="727"/>
      <c r="T681" s="727"/>
      <c r="U681" s="727"/>
      <c r="V681" s="727"/>
      <c r="W681" s="727"/>
      <c r="X681" s="727"/>
      <c r="Y681" s="727"/>
    </row>
    <row r="682" spans="1:25">
      <c r="A682" s="727"/>
      <c r="B682" s="727"/>
      <c r="C682" s="727"/>
      <c r="D682" s="729"/>
      <c r="E682" s="726"/>
      <c r="F682" s="727"/>
      <c r="G682" s="727"/>
      <c r="H682" s="727"/>
      <c r="I682" s="727"/>
      <c r="J682" s="727"/>
      <c r="K682" s="727"/>
      <c r="L682" s="727"/>
      <c r="M682" s="727"/>
      <c r="N682" s="727"/>
      <c r="O682" s="727"/>
      <c r="P682" s="727"/>
      <c r="Q682" s="727"/>
      <c r="R682" s="727"/>
      <c r="S682" s="727"/>
      <c r="T682" s="727"/>
      <c r="U682" s="727"/>
      <c r="V682" s="727"/>
      <c r="W682" s="727"/>
      <c r="X682" s="727"/>
      <c r="Y682" s="727"/>
    </row>
    <row r="683" spans="1:25">
      <c r="A683" s="727"/>
      <c r="B683" s="727"/>
      <c r="C683" s="727"/>
      <c r="D683" s="729"/>
      <c r="E683" s="726"/>
      <c r="F683" s="727"/>
      <c r="G683" s="727"/>
      <c r="H683" s="727"/>
      <c r="I683" s="727"/>
      <c r="J683" s="727"/>
      <c r="K683" s="727"/>
      <c r="L683" s="727"/>
      <c r="M683" s="727"/>
      <c r="N683" s="727"/>
      <c r="O683" s="727"/>
      <c r="P683" s="727"/>
      <c r="Q683" s="727"/>
      <c r="R683" s="727"/>
      <c r="S683" s="727"/>
      <c r="T683" s="727"/>
      <c r="U683" s="727"/>
      <c r="V683" s="727"/>
      <c r="W683" s="727"/>
      <c r="X683" s="727"/>
      <c r="Y683" s="727"/>
    </row>
    <row r="684" spans="1:25">
      <c r="A684" s="727"/>
      <c r="B684" s="727"/>
      <c r="C684" s="727"/>
      <c r="D684" s="729"/>
      <c r="E684" s="726"/>
      <c r="F684" s="727"/>
      <c r="G684" s="727"/>
      <c r="H684" s="727"/>
      <c r="I684" s="727"/>
      <c r="J684" s="727"/>
      <c r="K684" s="727"/>
      <c r="L684" s="727"/>
      <c r="M684" s="727"/>
      <c r="N684" s="727"/>
      <c r="O684" s="727"/>
      <c r="P684" s="727"/>
      <c r="Q684" s="727"/>
      <c r="R684" s="727"/>
      <c r="S684" s="727"/>
      <c r="T684" s="727"/>
      <c r="U684" s="727"/>
      <c r="V684" s="727"/>
      <c r="W684" s="727"/>
      <c r="X684" s="727"/>
      <c r="Y684" s="727"/>
    </row>
    <row r="685" spans="1:25">
      <c r="A685" s="727"/>
      <c r="B685" s="727"/>
      <c r="C685" s="727"/>
      <c r="D685" s="729"/>
      <c r="E685" s="726"/>
      <c r="F685" s="727"/>
      <c r="G685" s="727"/>
      <c r="H685" s="727"/>
      <c r="I685" s="727"/>
      <c r="J685" s="727"/>
      <c r="K685" s="727"/>
      <c r="L685" s="727"/>
      <c r="M685" s="727"/>
      <c r="N685" s="727"/>
      <c r="O685" s="727"/>
      <c r="P685" s="727"/>
      <c r="Q685" s="727"/>
      <c r="R685" s="727"/>
      <c r="S685" s="727"/>
      <c r="T685" s="727"/>
      <c r="U685" s="727"/>
      <c r="V685" s="727"/>
      <c r="W685" s="727"/>
      <c r="X685" s="727"/>
      <c r="Y685" s="727"/>
    </row>
    <row r="686" spans="1:25">
      <c r="A686" s="727"/>
      <c r="B686" s="727"/>
      <c r="C686" s="727"/>
      <c r="D686" s="729"/>
      <c r="E686" s="726"/>
      <c r="F686" s="727"/>
      <c r="G686" s="727"/>
      <c r="H686" s="727"/>
      <c r="I686" s="727"/>
      <c r="J686" s="727"/>
      <c r="K686" s="727"/>
      <c r="L686" s="727"/>
      <c r="M686" s="727"/>
      <c r="N686" s="727"/>
      <c r="O686" s="727"/>
      <c r="P686" s="727"/>
      <c r="Q686" s="727"/>
      <c r="R686" s="727"/>
      <c r="S686" s="727"/>
      <c r="T686" s="727"/>
      <c r="U686" s="727"/>
      <c r="V686" s="727"/>
      <c r="W686" s="727"/>
      <c r="X686" s="727"/>
      <c r="Y686" s="727"/>
    </row>
    <row r="687" spans="1:25">
      <c r="A687" s="727"/>
      <c r="B687" s="727"/>
      <c r="C687" s="727"/>
      <c r="D687" s="729"/>
      <c r="E687" s="726"/>
      <c r="F687" s="727"/>
      <c r="G687" s="727"/>
      <c r="H687" s="727"/>
      <c r="I687" s="727"/>
      <c r="J687" s="727"/>
      <c r="K687" s="727"/>
      <c r="L687" s="727"/>
      <c r="M687" s="727"/>
      <c r="N687" s="727"/>
      <c r="O687" s="727"/>
      <c r="P687" s="727"/>
      <c r="Q687" s="727"/>
      <c r="R687" s="727"/>
      <c r="S687" s="727"/>
      <c r="T687" s="727"/>
      <c r="U687" s="727"/>
      <c r="V687" s="727"/>
      <c r="W687" s="727"/>
      <c r="X687" s="727"/>
      <c r="Y687" s="727"/>
    </row>
    <row r="688" spans="1:25">
      <c r="A688" s="727"/>
      <c r="B688" s="727"/>
      <c r="C688" s="727"/>
      <c r="D688" s="729"/>
      <c r="E688" s="726"/>
      <c r="F688" s="727"/>
      <c r="G688" s="727"/>
      <c r="H688" s="727"/>
      <c r="I688" s="727"/>
      <c r="J688" s="727"/>
      <c r="K688" s="727"/>
      <c r="L688" s="727"/>
      <c r="M688" s="727"/>
      <c r="N688" s="727"/>
      <c r="O688" s="727"/>
      <c r="P688" s="727"/>
      <c r="Q688" s="727"/>
      <c r="R688" s="727"/>
      <c r="S688" s="727"/>
      <c r="T688" s="727"/>
      <c r="U688" s="727"/>
      <c r="V688" s="727"/>
      <c r="W688" s="727"/>
      <c r="X688" s="727"/>
      <c r="Y688" s="727"/>
    </row>
    <row r="689" spans="1:25">
      <c r="A689" s="727"/>
      <c r="B689" s="727"/>
      <c r="C689" s="727"/>
      <c r="D689" s="729"/>
      <c r="E689" s="726"/>
      <c r="F689" s="727"/>
      <c r="G689" s="727"/>
      <c r="H689" s="727"/>
      <c r="I689" s="727"/>
      <c r="J689" s="727"/>
      <c r="K689" s="727"/>
      <c r="L689" s="727"/>
      <c r="M689" s="727"/>
      <c r="N689" s="727"/>
      <c r="O689" s="727"/>
      <c r="P689" s="727"/>
      <c r="Q689" s="727"/>
      <c r="R689" s="727"/>
      <c r="S689" s="727"/>
      <c r="T689" s="727"/>
      <c r="U689" s="727"/>
      <c r="V689" s="727"/>
      <c r="W689" s="727"/>
      <c r="X689" s="727"/>
      <c r="Y689" s="727"/>
    </row>
    <row r="690" spans="1:25">
      <c r="A690" s="727"/>
      <c r="B690" s="727"/>
      <c r="C690" s="727"/>
      <c r="D690" s="729"/>
      <c r="E690" s="726"/>
      <c r="F690" s="727"/>
      <c r="G690" s="727"/>
      <c r="H690" s="727"/>
      <c r="I690" s="727"/>
      <c r="J690" s="727"/>
      <c r="K690" s="727"/>
      <c r="L690" s="727"/>
      <c r="M690" s="727"/>
      <c r="N690" s="727"/>
      <c r="O690" s="727"/>
      <c r="P690" s="727"/>
      <c r="Q690" s="727"/>
      <c r="R690" s="727"/>
      <c r="S690" s="727"/>
      <c r="T690" s="727"/>
      <c r="U690" s="727"/>
      <c r="V690" s="727"/>
      <c r="W690" s="727"/>
      <c r="X690" s="727"/>
      <c r="Y690" s="727"/>
    </row>
    <row r="691" spans="1:25">
      <c r="A691" s="727"/>
      <c r="B691" s="727"/>
      <c r="C691" s="727"/>
      <c r="D691" s="729"/>
      <c r="E691" s="726"/>
      <c r="F691" s="727"/>
      <c r="G691" s="727"/>
      <c r="H691" s="727"/>
      <c r="I691" s="727"/>
      <c r="J691" s="727"/>
      <c r="K691" s="727"/>
      <c r="L691" s="727"/>
      <c r="M691" s="727"/>
      <c r="N691" s="727"/>
      <c r="O691" s="727"/>
      <c r="P691" s="727"/>
      <c r="Q691" s="727"/>
      <c r="R691" s="727"/>
      <c r="S691" s="727"/>
      <c r="T691" s="727"/>
      <c r="U691" s="727"/>
      <c r="V691" s="727"/>
      <c r="W691" s="727"/>
      <c r="X691" s="727"/>
      <c r="Y691" s="727"/>
    </row>
    <row r="692" spans="1:25">
      <c r="A692" s="727"/>
      <c r="B692" s="727"/>
      <c r="C692" s="727"/>
      <c r="D692" s="729"/>
      <c r="E692" s="726"/>
      <c r="F692" s="727"/>
      <c r="G692" s="727"/>
      <c r="H692" s="727"/>
      <c r="I692" s="727"/>
      <c r="J692" s="727"/>
      <c r="K692" s="727"/>
      <c r="L692" s="727"/>
      <c r="M692" s="727"/>
      <c r="N692" s="727"/>
      <c r="O692" s="727"/>
      <c r="P692" s="727"/>
      <c r="Q692" s="727"/>
      <c r="R692" s="727"/>
      <c r="S692" s="727"/>
      <c r="T692" s="727"/>
      <c r="U692" s="727"/>
      <c r="V692" s="727"/>
      <c r="W692" s="727"/>
      <c r="X692" s="727"/>
      <c r="Y692" s="727"/>
    </row>
    <row r="693" spans="1:25">
      <c r="A693" s="727"/>
      <c r="B693" s="727"/>
      <c r="C693" s="727"/>
      <c r="D693" s="729"/>
      <c r="E693" s="726"/>
      <c r="F693" s="727"/>
      <c r="G693" s="727"/>
      <c r="H693" s="727"/>
      <c r="I693" s="727"/>
      <c r="J693" s="727"/>
      <c r="K693" s="727"/>
      <c r="L693" s="727"/>
      <c r="M693" s="727"/>
      <c r="N693" s="727"/>
      <c r="O693" s="727"/>
      <c r="P693" s="727"/>
      <c r="Q693" s="727"/>
      <c r="R693" s="727"/>
      <c r="S693" s="727"/>
      <c r="T693" s="727"/>
      <c r="U693" s="727"/>
      <c r="V693" s="727"/>
      <c r="W693" s="727"/>
      <c r="X693" s="727"/>
      <c r="Y693" s="727"/>
    </row>
    <row r="694" spans="1:25">
      <c r="A694" s="727"/>
      <c r="B694" s="727"/>
      <c r="C694" s="727"/>
      <c r="D694" s="729"/>
      <c r="E694" s="726"/>
      <c r="F694" s="727"/>
      <c r="G694" s="727"/>
      <c r="H694" s="727"/>
      <c r="I694" s="727"/>
      <c r="J694" s="727"/>
      <c r="K694" s="727"/>
      <c r="L694" s="727"/>
      <c r="M694" s="727"/>
      <c r="N694" s="727"/>
      <c r="O694" s="727"/>
      <c r="P694" s="727"/>
      <c r="Q694" s="727"/>
      <c r="R694" s="727"/>
      <c r="S694" s="727"/>
      <c r="T694" s="727"/>
      <c r="U694" s="727"/>
      <c r="V694" s="727"/>
      <c r="W694" s="727"/>
      <c r="X694" s="727"/>
      <c r="Y694" s="727"/>
    </row>
    <row r="695" spans="1:25">
      <c r="A695" s="727"/>
      <c r="B695" s="727"/>
      <c r="C695" s="727"/>
      <c r="D695" s="729"/>
      <c r="E695" s="726"/>
      <c r="F695" s="727"/>
      <c r="G695" s="727"/>
      <c r="H695" s="727"/>
      <c r="I695" s="727"/>
      <c r="J695" s="727"/>
      <c r="K695" s="727"/>
      <c r="L695" s="727"/>
      <c r="M695" s="727"/>
      <c r="N695" s="727"/>
      <c r="O695" s="727"/>
      <c r="P695" s="727"/>
      <c r="Q695" s="727"/>
      <c r="R695" s="727"/>
      <c r="S695" s="727"/>
      <c r="T695" s="727"/>
      <c r="U695" s="727"/>
      <c r="V695" s="727"/>
      <c r="W695" s="727"/>
      <c r="X695" s="727"/>
      <c r="Y695" s="727"/>
    </row>
    <row r="696" spans="1:25">
      <c r="A696" s="727"/>
      <c r="B696" s="727"/>
      <c r="C696" s="727"/>
      <c r="D696" s="729"/>
      <c r="E696" s="726"/>
      <c r="F696" s="727"/>
      <c r="G696" s="727"/>
      <c r="H696" s="727"/>
      <c r="I696" s="727"/>
      <c r="J696" s="727"/>
      <c r="K696" s="727"/>
      <c r="L696" s="727"/>
      <c r="M696" s="727"/>
      <c r="N696" s="727"/>
      <c r="O696" s="727"/>
      <c r="P696" s="727"/>
      <c r="Q696" s="727"/>
      <c r="R696" s="727"/>
      <c r="S696" s="727"/>
      <c r="T696" s="727"/>
      <c r="U696" s="727"/>
      <c r="V696" s="727"/>
      <c r="W696" s="727"/>
      <c r="X696" s="727"/>
      <c r="Y696" s="727"/>
    </row>
    <row r="697" spans="1:25">
      <c r="A697" s="727"/>
      <c r="B697" s="727"/>
      <c r="C697" s="727"/>
      <c r="D697" s="729"/>
      <c r="E697" s="726"/>
      <c r="F697" s="727"/>
      <c r="G697" s="727"/>
      <c r="H697" s="727"/>
      <c r="I697" s="727"/>
      <c r="J697" s="727"/>
      <c r="K697" s="727"/>
      <c r="L697" s="727"/>
      <c r="M697" s="727"/>
      <c r="N697" s="727"/>
      <c r="O697" s="727"/>
      <c r="P697" s="727"/>
      <c r="Q697" s="727"/>
      <c r="R697" s="727"/>
      <c r="S697" s="727"/>
      <c r="T697" s="727"/>
      <c r="U697" s="727"/>
      <c r="V697" s="727"/>
      <c r="W697" s="727"/>
      <c r="X697" s="727"/>
      <c r="Y697" s="727"/>
    </row>
    <row r="698" spans="1:25">
      <c r="A698" s="727"/>
      <c r="B698" s="727"/>
      <c r="C698" s="727"/>
      <c r="D698" s="729"/>
      <c r="E698" s="726"/>
      <c r="F698" s="727"/>
      <c r="G698" s="727"/>
      <c r="H698" s="727"/>
      <c r="I698" s="727"/>
      <c r="J698" s="727"/>
      <c r="K698" s="727"/>
      <c r="L698" s="727"/>
      <c r="M698" s="727"/>
      <c r="N698" s="727"/>
      <c r="O698" s="727"/>
      <c r="P698" s="727"/>
      <c r="Q698" s="727"/>
      <c r="R698" s="727"/>
      <c r="S698" s="727"/>
      <c r="T698" s="727"/>
      <c r="U698" s="727"/>
      <c r="V698" s="727"/>
      <c r="W698" s="727"/>
      <c r="X698" s="727"/>
      <c r="Y698" s="727"/>
    </row>
    <row r="699" spans="1:25">
      <c r="A699" s="727"/>
      <c r="B699" s="727"/>
      <c r="C699" s="727"/>
      <c r="D699" s="729"/>
      <c r="E699" s="726"/>
      <c r="F699" s="727"/>
      <c r="G699" s="727"/>
      <c r="H699" s="727"/>
      <c r="I699" s="727"/>
      <c r="J699" s="727"/>
      <c r="K699" s="727"/>
      <c r="L699" s="727"/>
      <c r="M699" s="727"/>
      <c r="N699" s="727"/>
      <c r="O699" s="727"/>
      <c r="P699" s="727"/>
      <c r="Q699" s="727"/>
      <c r="R699" s="727"/>
      <c r="S699" s="727"/>
      <c r="T699" s="727"/>
      <c r="U699" s="727"/>
      <c r="V699" s="727"/>
      <c r="W699" s="727"/>
      <c r="X699" s="727"/>
      <c r="Y699" s="727"/>
    </row>
    <row r="700" spans="1:25">
      <c r="A700" s="727"/>
      <c r="B700" s="727"/>
      <c r="C700" s="727"/>
      <c r="D700" s="729"/>
      <c r="E700" s="726"/>
      <c r="F700" s="727"/>
      <c r="G700" s="727"/>
      <c r="H700" s="727"/>
      <c r="I700" s="727"/>
      <c r="J700" s="727"/>
      <c r="K700" s="727"/>
      <c r="L700" s="727"/>
      <c r="M700" s="727"/>
      <c r="N700" s="727"/>
      <c r="O700" s="727"/>
      <c r="P700" s="727"/>
      <c r="Q700" s="727"/>
      <c r="R700" s="727"/>
      <c r="S700" s="727"/>
      <c r="T700" s="727"/>
      <c r="U700" s="727"/>
      <c r="V700" s="727"/>
      <c r="W700" s="727"/>
      <c r="X700" s="727"/>
      <c r="Y700" s="727"/>
    </row>
    <row r="701" spans="1:25">
      <c r="A701" s="727"/>
      <c r="B701" s="727"/>
      <c r="C701" s="727"/>
      <c r="D701" s="729"/>
      <c r="E701" s="726"/>
      <c r="F701" s="727"/>
      <c r="G701" s="727"/>
      <c r="H701" s="727"/>
      <c r="I701" s="727"/>
      <c r="J701" s="727"/>
      <c r="K701" s="727"/>
      <c r="L701" s="727"/>
      <c r="M701" s="727"/>
      <c r="N701" s="727"/>
      <c r="O701" s="727"/>
      <c r="P701" s="727"/>
      <c r="Q701" s="727"/>
      <c r="R701" s="727"/>
      <c r="S701" s="727"/>
      <c r="T701" s="727"/>
      <c r="U701" s="727"/>
      <c r="V701" s="727"/>
      <c r="W701" s="727"/>
      <c r="X701" s="727"/>
      <c r="Y701" s="727"/>
    </row>
    <row r="702" spans="1:25">
      <c r="A702" s="727"/>
      <c r="B702" s="727"/>
      <c r="C702" s="727"/>
      <c r="D702" s="729"/>
      <c r="E702" s="726"/>
      <c r="F702" s="727"/>
      <c r="G702" s="727"/>
      <c r="H702" s="727"/>
      <c r="I702" s="727"/>
      <c r="J702" s="727"/>
      <c r="K702" s="727"/>
      <c r="L702" s="727"/>
      <c r="M702" s="727"/>
      <c r="N702" s="727"/>
      <c r="O702" s="727"/>
      <c r="P702" s="727"/>
      <c r="Q702" s="727"/>
      <c r="R702" s="727"/>
      <c r="S702" s="727"/>
      <c r="T702" s="727"/>
      <c r="U702" s="727"/>
      <c r="V702" s="727"/>
      <c r="W702" s="727"/>
      <c r="X702" s="727"/>
      <c r="Y702" s="727"/>
    </row>
    <row r="703" spans="1:25">
      <c r="A703" s="727"/>
      <c r="B703" s="727"/>
      <c r="C703" s="727"/>
      <c r="D703" s="729"/>
      <c r="E703" s="726"/>
      <c r="F703" s="727"/>
      <c r="G703" s="727"/>
      <c r="H703" s="727"/>
      <c r="I703" s="727"/>
      <c r="J703" s="727"/>
      <c r="K703" s="727"/>
      <c r="L703" s="727"/>
      <c r="M703" s="727"/>
      <c r="N703" s="727"/>
      <c r="O703" s="727"/>
      <c r="P703" s="727"/>
      <c r="Q703" s="727"/>
      <c r="R703" s="727"/>
      <c r="S703" s="727"/>
      <c r="T703" s="727"/>
      <c r="U703" s="727"/>
      <c r="V703" s="727"/>
      <c r="W703" s="727"/>
      <c r="X703" s="727"/>
      <c r="Y703" s="727"/>
    </row>
    <row r="704" spans="1:25">
      <c r="A704" s="727"/>
      <c r="B704" s="727"/>
      <c r="C704" s="727"/>
      <c r="D704" s="729"/>
      <c r="E704" s="726"/>
      <c r="F704" s="727"/>
      <c r="G704" s="727"/>
      <c r="H704" s="727"/>
      <c r="I704" s="727"/>
      <c r="J704" s="727"/>
      <c r="K704" s="727"/>
      <c r="L704" s="727"/>
      <c r="M704" s="727"/>
      <c r="N704" s="727"/>
      <c r="O704" s="727"/>
      <c r="P704" s="727"/>
      <c r="Q704" s="727"/>
      <c r="R704" s="727"/>
      <c r="S704" s="727"/>
      <c r="T704" s="727"/>
      <c r="U704" s="727"/>
      <c r="V704" s="727"/>
      <c r="W704" s="727"/>
      <c r="X704" s="727"/>
      <c r="Y704" s="727"/>
    </row>
    <row r="705" spans="1:25">
      <c r="A705" s="727"/>
      <c r="B705" s="727"/>
      <c r="C705" s="727"/>
      <c r="D705" s="729"/>
      <c r="E705" s="726"/>
      <c r="F705" s="727"/>
      <c r="G705" s="727"/>
      <c r="H705" s="727"/>
      <c r="I705" s="727"/>
      <c r="J705" s="727"/>
      <c r="K705" s="727"/>
      <c r="L705" s="727"/>
      <c r="M705" s="727"/>
      <c r="N705" s="727"/>
      <c r="O705" s="727"/>
      <c r="P705" s="727"/>
      <c r="Q705" s="727"/>
      <c r="R705" s="727"/>
      <c r="S705" s="727"/>
      <c r="T705" s="727"/>
      <c r="U705" s="727"/>
      <c r="V705" s="727"/>
      <c r="W705" s="727"/>
      <c r="X705" s="727"/>
      <c r="Y705" s="727"/>
    </row>
    <row r="706" spans="1:25">
      <c r="A706" s="727"/>
      <c r="B706" s="727"/>
      <c r="C706" s="727"/>
      <c r="D706" s="729"/>
      <c r="E706" s="726"/>
      <c r="F706" s="727"/>
      <c r="G706" s="727"/>
      <c r="H706" s="727"/>
      <c r="I706" s="727"/>
      <c r="J706" s="727"/>
      <c r="K706" s="727"/>
      <c r="L706" s="727"/>
      <c r="M706" s="727"/>
      <c r="N706" s="727"/>
      <c r="O706" s="727"/>
      <c r="P706" s="727"/>
      <c r="Q706" s="727"/>
      <c r="R706" s="727"/>
      <c r="S706" s="727"/>
      <c r="T706" s="727"/>
      <c r="U706" s="727"/>
      <c r="V706" s="727"/>
      <c r="W706" s="727"/>
      <c r="X706" s="727"/>
      <c r="Y706" s="727"/>
    </row>
    <row r="707" spans="1:25">
      <c r="A707" s="727"/>
      <c r="B707" s="727"/>
      <c r="C707" s="727"/>
      <c r="D707" s="729"/>
      <c r="E707" s="726"/>
      <c r="F707" s="727"/>
      <c r="G707" s="727"/>
      <c r="H707" s="727"/>
      <c r="I707" s="727"/>
      <c r="J707" s="727"/>
      <c r="K707" s="727"/>
      <c r="L707" s="727"/>
      <c r="M707" s="727"/>
      <c r="N707" s="727"/>
      <c r="O707" s="727"/>
      <c r="P707" s="727"/>
      <c r="Q707" s="727"/>
      <c r="R707" s="727"/>
      <c r="S707" s="727"/>
      <c r="T707" s="727"/>
      <c r="U707" s="727"/>
      <c r="V707" s="727"/>
      <c r="W707" s="727"/>
      <c r="X707" s="727"/>
      <c r="Y707" s="727"/>
    </row>
    <row r="708" spans="1:25">
      <c r="A708" s="727"/>
      <c r="B708" s="727"/>
      <c r="C708" s="727"/>
      <c r="D708" s="729"/>
      <c r="E708" s="726"/>
      <c r="F708" s="727"/>
      <c r="G708" s="727"/>
      <c r="H708" s="727"/>
      <c r="I708" s="727"/>
      <c r="J708" s="727"/>
      <c r="K708" s="727"/>
      <c r="L708" s="727"/>
      <c r="M708" s="727"/>
      <c r="N708" s="727"/>
      <c r="O708" s="727"/>
      <c r="P708" s="727"/>
      <c r="Q708" s="727"/>
      <c r="R708" s="727"/>
      <c r="S708" s="727"/>
      <c r="T708" s="727"/>
      <c r="U708" s="727"/>
      <c r="V708" s="727"/>
      <c r="W708" s="727"/>
      <c r="X708" s="727"/>
      <c r="Y708" s="727"/>
    </row>
    <row r="709" spans="1:25">
      <c r="A709" s="727"/>
      <c r="B709" s="727"/>
      <c r="C709" s="727"/>
      <c r="D709" s="729"/>
      <c r="E709" s="726"/>
      <c r="F709" s="727"/>
      <c r="G709" s="727"/>
      <c r="H709" s="727"/>
      <c r="I709" s="727"/>
      <c r="J709" s="727"/>
      <c r="K709" s="727"/>
      <c r="L709" s="727"/>
      <c r="M709" s="727"/>
      <c r="N709" s="727"/>
      <c r="O709" s="727"/>
      <c r="P709" s="727"/>
      <c r="Q709" s="727"/>
      <c r="R709" s="727"/>
      <c r="S709" s="727"/>
      <c r="T709" s="727"/>
      <c r="U709" s="727"/>
      <c r="V709" s="727"/>
      <c r="W709" s="727"/>
      <c r="X709" s="727"/>
      <c r="Y709" s="727"/>
    </row>
    <row r="710" spans="1:25">
      <c r="A710" s="727"/>
      <c r="B710" s="727"/>
      <c r="C710" s="727"/>
      <c r="D710" s="729"/>
      <c r="E710" s="726"/>
      <c r="F710" s="727"/>
      <c r="G710" s="727"/>
      <c r="H710" s="727"/>
      <c r="I710" s="727"/>
      <c r="J710" s="727"/>
      <c r="K710" s="727"/>
      <c r="L710" s="727"/>
      <c r="M710" s="727"/>
      <c r="N710" s="727"/>
      <c r="O710" s="727"/>
      <c r="P710" s="727"/>
      <c r="Q710" s="727"/>
      <c r="R710" s="727"/>
      <c r="S710" s="727"/>
      <c r="T710" s="727"/>
      <c r="U710" s="727"/>
      <c r="V710" s="727"/>
      <c r="W710" s="727"/>
      <c r="X710" s="727"/>
      <c r="Y710" s="727"/>
    </row>
    <row r="711" spans="1:25">
      <c r="A711" s="727"/>
      <c r="B711" s="727"/>
      <c r="C711" s="727"/>
      <c r="D711" s="729"/>
      <c r="E711" s="726"/>
      <c r="F711" s="727"/>
      <c r="G711" s="727"/>
      <c r="H711" s="727"/>
      <c r="I711" s="727"/>
      <c r="J711" s="727"/>
      <c r="K711" s="727"/>
      <c r="L711" s="727"/>
      <c r="M711" s="727"/>
      <c r="N711" s="727"/>
      <c r="O711" s="727"/>
      <c r="P711" s="727"/>
      <c r="Q711" s="727"/>
      <c r="R711" s="727"/>
      <c r="S711" s="727"/>
      <c r="T711" s="727"/>
      <c r="U711" s="727"/>
      <c r="V711" s="727"/>
      <c r="W711" s="727"/>
      <c r="X711" s="727"/>
      <c r="Y711" s="727"/>
    </row>
    <row r="712" spans="1:25">
      <c r="A712" s="727"/>
      <c r="B712" s="727"/>
      <c r="C712" s="727"/>
      <c r="D712" s="729"/>
      <c r="E712" s="726"/>
      <c r="F712" s="727"/>
      <c r="G712" s="727"/>
      <c r="H712" s="727"/>
      <c r="I712" s="727"/>
      <c r="J712" s="727"/>
      <c r="K712" s="727"/>
      <c r="L712" s="727"/>
      <c r="M712" s="727"/>
      <c r="N712" s="727"/>
      <c r="O712" s="727"/>
      <c r="P712" s="727"/>
      <c r="Q712" s="727"/>
      <c r="R712" s="727"/>
      <c r="S712" s="727"/>
      <c r="T712" s="727"/>
      <c r="U712" s="727"/>
      <c r="V712" s="727"/>
      <c r="W712" s="727"/>
      <c r="X712" s="727"/>
      <c r="Y712" s="727"/>
    </row>
    <row r="713" spans="1:25">
      <c r="A713" s="727"/>
      <c r="B713" s="727"/>
      <c r="C713" s="727"/>
      <c r="D713" s="729"/>
      <c r="E713" s="726"/>
      <c r="F713" s="727"/>
      <c r="G713" s="727"/>
      <c r="H713" s="727"/>
      <c r="I713" s="727"/>
      <c r="J713" s="727"/>
      <c r="K713" s="727"/>
      <c r="L713" s="727"/>
      <c r="M713" s="727"/>
      <c r="N713" s="727"/>
      <c r="O713" s="727"/>
      <c r="P713" s="727"/>
      <c r="Q713" s="727"/>
      <c r="R713" s="727"/>
      <c r="S713" s="727"/>
      <c r="T713" s="727"/>
      <c r="U713" s="727"/>
      <c r="V713" s="727"/>
      <c r="W713" s="727"/>
      <c r="X713" s="727"/>
      <c r="Y713" s="727"/>
    </row>
    <row r="714" spans="1:25">
      <c r="A714" s="727"/>
      <c r="B714" s="727"/>
      <c r="C714" s="727"/>
      <c r="D714" s="729"/>
      <c r="E714" s="726"/>
      <c r="F714" s="727"/>
      <c r="G714" s="727"/>
      <c r="H714" s="727"/>
      <c r="I714" s="727"/>
      <c r="J714" s="727"/>
      <c r="K714" s="727"/>
      <c r="L714" s="727"/>
      <c r="M714" s="727"/>
      <c r="N714" s="727"/>
      <c r="O714" s="727"/>
      <c r="P714" s="727"/>
      <c r="Q714" s="727"/>
      <c r="R714" s="727"/>
      <c r="S714" s="727"/>
      <c r="T714" s="727"/>
      <c r="U714" s="727"/>
      <c r="V714" s="727"/>
      <c r="W714" s="727"/>
      <c r="X714" s="727"/>
      <c r="Y714" s="727"/>
    </row>
    <row r="715" spans="1:25">
      <c r="A715" s="727"/>
      <c r="B715" s="727"/>
      <c r="C715" s="727"/>
      <c r="D715" s="729"/>
      <c r="E715" s="726"/>
      <c r="F715" s="727"/>
      <c r="G715" s="727"/>
      <c r="H715" s="727"/>
      <c r="I715" s="727"/>
      <c r="J715" s="727"/>
      <c r="K715" s="727"/>
      <c r="L715" s="727"/>
      <c r="M715" s="727"/>
      <c r="N715" s="727"/>
      <c r="O715" s="727"/>
      <c r="P715" s="727"/>
      <c r="Q715" s="727"/>
      <c r="R715" s="727"/>
      <c r="S715" s="727"/>
      <c r="T715" s="727"/>
      <c r="U715" s="727"/>
      <c r="V715" s="727"/>
      <c r="W715" s="727"/>
      <c r="X715" s="727"/>
      <c r="Y715" s="727"/>
    </row>
    <row r="716" spans="1:25">
      <c r="A716" s="727"/>
      <c r="B716" s="727"/>
      <c r="C716" s="727"/>
      <c r="D716" s="729"/>
      <c r="E716" s="726"/>
      <c r="F716" s="727"/>
      <c r="G716" s="727"/>
      <c r="H716" s="727"/>
      <c r="I716" s="727"/>
      <c r="J716" s="727"/>
      <c r="K716" s="727"/>
      <c r="L716" s="727"/>
      <c r="M716" s="727"/>
      <c r="N716" s="727"/>
      <c r="O716" s="727"/>
      <c r="P716" s="727"/>
      <c r="Q716" s="727"/>
      <c r="R716" s="727"/>
      <c r="S716" s="727"/>
      <c r="T716" s="727"/>
      <c r="U716" s="727"/>
      <c r="V716" s="727"/>
      <c r="W716" s="727"/>
      <c r="X716" s="727"/>
      <c r="Y716" s="727"/>
    </row>
    <row r="717" spans="1:25">
      <c r="A717" s="727"/>
      <c r="B717" s="727"/>
      <c r="C717" s="727"/>
      <c r="D717" s="729"/>
      <c r="E717" s="726"/>
      <c r="F717" s="727"/>
      <c r="G717" s="727"/>
      <c r="H717" s="727"/>
      <c r="I717" s="727"/>
      <c r="J717" s="727"/>
      <c r="K717" s="727"/>
      <c r="L717" s="727"/>
      <c r="M717" s="727"/>
      <c r="N717" s="727"/>
      <c r="O717" s="727"/>
      <c r="P717" s="727"/>
      <c r="Q717" s="727"/>
      <c r="R717" s="727"/>
      <c r="S717" s="727"/>
      <c r="T717" s="727"/>
      <c r="U717" s="727"/>
      <c r="V717" s="727"/>
      <c r="W717" s="727"/>
      <c r="X717" s="727"/>
      <c r="Y717" s="727"/>
    </row>
    <row r="718" spans="1:25">
      <c r="A718" s="727"/>
      <c r="B718" s="727"/>
      <c r="C718" s="727"/>
      <c r="D718" s="729"/>
      <c r="E718" s="726"/>
      <c r="F718" s="727"/>
      <c r="G718" s="727"/>
      <c r="H718" s="727"/>
      <c r="I718" s="727"/>
      <c r="J718" s="727"/>
      <c r="K718" s="727"/>
      <c r="L718" s="727"/>
      <c r="M718" s="727"/>
      <c r="N718" s="727"/>
      <c r="O718" s="727"/>
      <c r="P718" s="727"/>
      <c r="Q718" s="727"/>
      <c r="R718" s="727"/>
      <c r="S718" s="727"/>
      <c r="T718" s="727"/>
      <c r="U718" s="727"/>
      <c r="V718" s="727"/>
      <c r="W718" s="727"/>
      <c r="X718" s="727"/>
      <c r="Y718" s="727"/>
    </row>
    <row r="719" spans="1:25">
      <c r="A719" s="727"/>
      <c r="B719" s="727"/>
      <c r="C719" s="727"/>
      <c r="D719" s="729"/>
      <c r="E719" s="726"/>
      <c r="F719" s="727"/>
      <c r="G719" s="727"/>
      <c r="H719" s="727"/>
      <c r="I719" s="727"/>
      <c r="J719" s="727"/>
      <c r="K719" s="727"/>
      <c r="L719" s="727"/>
      <c r="M719" s="727"/>
      <c r="N719" s="727"/>
      <c r="O719" s="727"/>
      <c r="P719" s="727"/>
      <c r="Q719" s="727"/>
      <c r="R719" s="727"/>
      <c r="S719" s="727"/>
      <c r="T719" s="727"/>
      <c r="U719" s="727"/>
      <c r="V719" s="727"/>
      <c r="W719" s="727"/>
      <c r="X719" s="727"/>
      <c r="Y719" s="727"/>
    </row>
    <row r="720" spans="1:25">
      <c r="A720" s="727"/>
      <c r="B720" s="727"/>
      <c r="C720" s="727"/>
      <c r="D720" s="729"/>
      <c r="E720" s="726"/>
      <c r="F720" s="727"/>
      <c r="G720" s="727"/>
      <c r="H720" s="727"/>
      <c r="I720" s="727"/>
      <c r="J720" s="727"/>
      <c r="K720" s="727"/>
      <c r="L720" s="727"/>
      <c r="M720" s="727"/>
      <c r="N720" s="727"/>
      <c r="O720" s="727"/>
      <c r="P720" s="727"/>
      <c r="Q720" s="727"/>
      <c r="R720" s="727"/>
      <c r="S720" s="727"/>
      <c r="T720" s="727"/>
      <c r="U720" s="727"/>
      <c r="V720" s="727"/>
      <c r="W720" s="727"/>
      <c r="X720" s="727"/>
      <c r="Y720" s="727"/>
    </row>
    <row r="721" spans="1:25">
      <c r="A721" s="727"/>
      <c r="B721" s="727"/>
      <c r="C721" s="727"/>
      <c r="D721" s="729"/>
      <c r="E721" s="726"/>
      <c r="F721" s="727"/>
      <c r="G721" s="727"/>
      <c r="H721" s="727"/>
      <c r="I721" s="727"/>
      <c r="J721" s="727"/>
      <c r="K721" s="727"/>
      <c r="L721" s="727"/>
      <c r="M721" s="727"/>
      <c r="N721" s="727"/>
      <c r="O721" s="727"/>
      <c r="P721" s="727"/>
      <c r="Q721" s="727"/>
      <c r="R721" s="727"/>
      <c r="S721" s="727"/>
      <c r="T721" s="727"/>
      <c r="U721" s="727"/>
      <c r="V721" s="727"/>
      <c r="W721" s="727"/>
      <c r="X721" s="727"/>
      <c r="Y721" s="727"/>
    </row>
    <row r="722" spans="1:25">
      <c r="A722" s="727"/>
      <c r="B722" s="727"/>
      <c r="C722" s="727"/>
      <c r="D722" s="729"/>
      <c r="E722" s="726"/>
      <c r="F722" s="727"/>
      <c r="G722" s="727"/>
      <c r="H722" s="727"/>
      <c r="I722" s="727"/>
      <c r="J722" s="727"/>
      <c r="K722" s="727"/>
      <c r="L722" s="727"/>
      <c r="M722" s="727"/>
      <c r="N722" s="727"/>
      <c r="O722" s="727"/>
      <c r="P722" s="727"/>
      <c r="Q722" s="727"/>
      <c r="R722" s="727"/>
      <c r="S722" s="727"/>
      <c r="T722" s="727"/>
      <c r="U722" s="727"/>
      <c r="V722" s="727"/>
      <c r="W722" s="727"/>
      <c r="X722" s="727"/>
      <c r="Y722" s="727"/>
    </row>
    <row r="723" spans="1:25">
      <c r="A723" s="727"/>
      <c r="B723" s="727"/>
      <c r="C723" s="727"/>
      <c r="D723" s="729"/>
      <c r="E723" s="726"/>
      <c r="F723" s="727"/>
      <c r="G723" s="727"/>
      <c r="H723" s="727"/>
      <c r="I723" s="727"/>
      <c r="J723" s="727"/>
      <c r="K723" s="727"/>
      <c r="L723" s="727"/>
      <c r="M723" s="727"/>
      <c r="N723" s="727"/>
      <c r="O723" s="727"/>
      <c r="P723" s="727"/>
      <c r="Q723" s="727"/>
      <c r="R723" s="727"/>
      <c r="S723" s="727"/>
      <c r="T723" s="727"/>
      <c r="U723" s="727"/>
      <c r="V723" s="727"/>
      <c r="W723" s="727"/>
      <c r="X723" s="727"/>
      <c r="Y723" s="727"/>
    </row>
    <row r="724" spans="1:25">
      <c r="A724" s="727"/>
      <c r="B724" s="727"/>
      <c r="C724" s="727"/>
      <c r="D724" s="729"/>
      <c r="E724" s="726"/>
      <c r="F724" s="727"/>
      <c r="G724" s="727"/>
      <c r="H724" s="727"/>
      <c r="I724" s="727"/>
      <c r="J724" s="727"/>
      <c r="K724" s="727"/>
      <c r="L724" s="727"/>
      <c r="M724" s="727"/>
      <c r="N724" s="727"/>
      <c r="O724" s="727"/>
      <c r="P724" s="727"/>
      <c r="Q724" s="727"/>
      <c r="R724" s="727"/>
      <c r="S724" s="727"/>
      <c r="T724" s="727"/>
      <c r="U724" s="727"/>
      <c r="V724" s="727"/>
      <c r="W724" s="727"/>
      <c r="X724" s="727"/>
      <c r="Y724" s="727"/>
    </row>
    <row r="725" spans="1:25">
      <c r="A725" s="727"/>
      <c r="B725" s="727"/>
      <c r="C725" s="727"/>
      <c r="D725" s="729"/>
      <c r="E725" s="726"/>
      <c r="F725" s="727"/>
      <c r="G725" s="727"/>
      <c r="H725" s="727"/>
      <c r="I725" s="727"/>
      <c r="J725" s="727"/>
      <c r="K725" s="727"/>
      <c r="L725" s="727"/>
      <c r="M725" s="727"/>
      <c r="N725" s="727"/>
      <c r="O725" s="727"/>
      <c r="P725" s="727"/>
      <c r="Q725" s="727"/>
      <c r="R725" s="727"/>
      <c r="S725" s="727"/>
      <c r="T725" s="727"/>
      <c r="U725" s="727"/>
      <c r="V725" s="727"/>
      <c r="W725" s="727"/>
      <c r="X725" s="727"/>
      <c r="Y725" s="727"/>
    </row>
    <row r="726" spans="1:25">
      <c r="A726" s="727"/>
      <c r="B726" s="727"/>
      <c r="C726" s="727"/>
      <c r="D726" s="729"/>
      <c r="E726" s="726"/>
      <c r="F726" s="727"/>
      <c r="G726" s="727"/>
      <c r="H726" s="727"/>
      <c r="I726" s="727"/>
      <c r="J726" s="727"/>
      <c r="K726" s="727"/>
      <c r="L726" s="727"/>
      <c r="M726" s="727"/>
      <c r="N726" s="727"/>
      <c r="O726" s="727"/>
      <c r="P726" s="727"/>
      <c r="Q726" s="727"/>
      <c r="R726" s="727"/>
      <c r="S726" s="727"/>
      <c r="T726" s="727"/>
      <c r="U726" s="727"/>
      <c r="V726" s="727"/>
      <c r="W726" s="727"/>
      <c r="X726" s="727"/>
      <c r="Y726" s="727"/>
    </row>
    <row r="727" spans="1:25">
      <c r="A727" s="727"/>
      <c r="B727" s="727"/>
      <c r="C727" s="727"/>
      <c r="D727" s="729"/>
      <c r="E727" s="726"/>
      <c r="F727" s="727"/>
      <c r="G727" s="727"/>
      <c r="H727" s="727"/>
      <c r="I727" s="727"/>
      <c r="J727" s="727"/>
      <c r="K727" s="727"/>
      <c r="L727" s="727"/>
      <c r="M727" s="727"/>
      <c r="N727" s="727"/>
      <c r="O727" s="727"/>
      <c r="P727" s="727"/>
      <c r="Q727" s="727"/>
      <c r="R727" s="727"/>
      <c r="S727" s="727"/>
      <c r="T727" s="727"/>
      <c r="U727" s="727"/>
      <c r="V727" s="727"/>
      <c r="W727" s="727"/>
      <c r="X727" s="727"/>
      <c r="Y727" s="727"/>
    </row>
    <row r="728" spans="1:25">
      <c r="A728" s="727"/>
      <c r="B728" s="727"/>
      <c r="C728" s="727"/>
      <c r="D728" s="729"/>
      <c r="E728" s="726"/>
      <c r="F728" s="727"/>
      <c r="G728" s="727"/>
      <c r="H728" s="727"/>
      <c r="I728" s="727"/>
      <c r="J728" s="727"/>
      <c r="K728" s="727"/>
      <c r="L728" s="727"/>
      <c r="M728" s="727"/>
      <c r="N728" s="727"/>
      <c r="O728" s="727"/>
      <c r="P728" s="727"/>
      <c r="Q728" s="727"/>
      <c r="R728" s="727"/>
      <c r="S728" s="727"/>
      <c r="T728" s="727"/>
      <c r="U728" s="727"/>
      <c r="V728" s="727"/>
      <c r="W728" s="727"/>
      <c r="X728" s="727"/>
      <c r="Y728" s="727"/>
    </row>
    <row r="729" spans="1:25">
      <c r="A729" s="727"/>
      <c r="B729" s="727"/>
      <c r="C729" s="727"/>
      <c r="D729" s="729"/>
      <c r="E729" s="726"/>
      <c r="F729" s="727"/>
      <c r="G729" s="727"/>
      <c r="H729" s="727"/>
      <c r="I729" s="727"/>
      <c r="J729" s="727"/>
      <c r="K729" s="727"/>
      <c r="L729" s="727"/>
      <c r="M729" s="727"/>
      <c r="N729" s="727"/>
      <c r="O729" s="727"/>
      <c r="P729" s="727"/>
      <c r="Q729" s="727"/>
      <c r="R729" s="727"/>
      <c r="S729" s="727"/>
      <c r="T729" s="727"/>
      <c r="U729" s="727"/>
      <c r="V729" s="727"/>
      <c r="W729" s="727"/>
      <c r="X729" s="727"/>
      <c r="Y729" s="727"/>
    </row>
    <row r="730" spans="1:25">
      <c r="A730" s="727"/>
      <c r="B730" s="727"/>
      <c r="C730" s="727"/>
      <c r="D730" s="729"/>
      <c r="E730" s="726"/>
      <c r="F730" s="727"/>
      <c r="G730" s="727"/>
      <c r="H730" s="727"/>
      <c r="I730" s="727"/>
      <c r="J730" s="727"/>
      <c r="K730" s="727"/>
      <c r="L730" s="727"/>
      <c r="M730" s="727"/>
      <c r="N730" s="727"/>
      <c r="O730" s="727"/>
      <c r="P730" s="727"/>
      <c r="Q730" s="727"/>
      <c r="R730" s="727"/>
      <c r="S730" s="727"/>
      <c r="T730" s="727"/>
      <c r="U730" s="727"/>
      <c r="V730" s="727"/>
      <c r="W730" s="727"/>
      <c r="X730" s="727"/>
      <c r="Y730" s="727"/>
    </row>
    <row r="731" spans="1:25">
      <c r="A731" s="727"/>
      <c r="B731" s="727"/>
      <c r="C731" s="727"/>
      <c r="D731" s="729"/>
      <c r="E731" s="726"/>
      <c r="F731" s="727"/>
      <c r="G731" s="727"/>
      <c r="H731" s="727"/>
      <c r="I731" s="727"/>
      <c r="J731" s="727"/>
      <c r="K731" s="727"/>
      <c r="L731" s="727"/>
      <c r="M731" s="727"/>
      <c r="N731" s="727"/>
      <c r="O731" s="727"/>
      <c r="P731" s="727"/>
      <c r="Q731" s="727"/>
      <c r="R731" s="727"/>
      <c r="S731" s="727"/>
      <c r="T731" s="727"/>
      <c r="U731" s="727"/>
      <c r="V731" s="727"/>
      <c r="W731" s="727"/>
      <c r="X731" s="727"/>
      <c r="Y731" s="727"/>
    </row>
    <row r="732" spans="1:25">
      <c r="A732" s="727"/>
      <c r="B732" s="727"/>
      <c r="C732" s="727"/>
      <c r="D732" s="729"/>
      <c r="E732" s="726"/>
      <c r="F732" s="727"/>
      <c r="G732" s="727"/>
      <c r="H732" s="727"/>
      <c r="I732" s="727"/>
      <c r="J732" s="727"/>
      <c r="K732" s="727"/>
      <c r="L732" s="727"/>
      <c r="M732" s="727"/>
      <c r="N732" s="727"/>
      <c r="O732" s="727"/>
      <c r="P732" s="727"/>
      <c r="Q732" s="727"/>
      <c r="R732" s="727"/>
      <c r="S732" s="727"/>
      <c r="T732" s="727"/>
      <c r="U732" s="727"/>
      <c r="V732" s="727"/>
      <c r="W732" s="727"/>
      <c r="X732" s="727"/>
      <c r="Y732" s="727"/>
    </row>
    <row r="733" spans="1:25">
      <c r="A733" s="727"/>
      <c r="B733" s="727"/>
      <c r="C733" s="727"/>
      <c r="D733" s="729"/>
      <c r="E733" s="726"/>
      <c r="F733" s="727"/>
      <c r="G733" s="727"/>
      <c r="H733" s="727"/>
      <c r="I733" s="727"/>
      <c r="J733" s="727"/>
      <c r="K733" s="727"/>
      <c r="L733" s="727"/>
      <c r="M733" s="727"/>
      <c r="N733" s="727"/>
      <c r="O733" s="727"/>
      <c r="P733" s="727"/>
      <c r="Q733" s="727"/>
      <c r="R733" s="727"/>
      <c r="S733" s="727"/>
      <c r="T733" s="727"/>
      <c r="U733" s="727"/>
      <c r="V733" s="727"/>
      <c r="W733" s="727"/>
      <c r="X733" s="727"/>
      <c r="Y733" s="727"/>
    </row>
    <row r="734" spans="1:25">
      <c r="A734" s="727"/>
      <c r="B734" s="727"/>
      <c r="C734" s="727"/>
      <c r="D734" s="729"/>
      <c r="E734" s="726"/>
      <c r="F734" s="727"/>
      <c r="G734" s="727"/>
      <c r="H734" s="727"/>
      <c r="I734" s="727"/>
      <c r="J734" s="727"/>
      <c r="K734" s="727"/>
      <c r="L734" s="727"/>
      <c r="M734" s="727"/>
      <c r="N734" s="727"/>
      <c r="O734" s="727"/>
      <c r="P734" s="727"/>
      <c r="Q734" s="727"/>
      <c r="R734" s="727"/>
      <c r="S734" s="727"/>
      <c r="T734" s="727"/>
      <c r="U734" s="727"/>
      <c r="V734" s="727"/>
      <c r="W734" s="727"/>
      <c r="X734" s="727"/>
      <c r="Y734" s="727"/>
    </row>
    <row r="735" spans="1:25">
      <c r="A735" s="727"/>
      <c r="B735" s="727"/>
      <c r="C735" s="727"/>
      <c r="D735" s="729"/>
      <c r="E735" s="726"/>
      <c r="F735" s="727"/>
      <c r="G735" s="727"/>
      <c r="H735" s="727"/>
      <c r="I735" s="727"/>
      <c r="J735" s="727"/>
      <c r="K735" s="727"/>
      <c r="L735" s="727"/>
      <c r="M735" s="727"/>
      <c r="N735" s="727"/>
      <c r="O735" s="727"/>
      <c r="P735" s="727"/>
      <c r="Q735" s="727"/>
      <c r="R735" s="727"/>
      <c r="S735" s="727"/>
      <c r="T735" s="727"/>
      <c r="U735" s="727"/>
      <c r="V735" s="727"/>
      <c r="W735" s="727"/>
      <c r="X735" s="727"/>
      <c r="Y735" s="727"/>
    </row>
    <row r="736" spans="1:25">
      <c r="A736" s="727"/>
      <c r="B736" s="727"/>
      <c r="C736" s="727"/>
      <c r="D736" s="729"/>
      <c r="E736" s="726"/>
      <c r="F736" s="727"/>
      <c r="G736" s="727"/>
      <c r="H736" s="727"/>
      <c r="I736" s="727"/>
      <c r="J736" s="727"/>
      <c r="K736" s="727"/>
      <c r="L736" s="727"/>
      <c r="M736" s="727"/>
      <c r="N736" s="727"/>
      <c r="O736" s="727"/>
      <c r="P736" s="727"/>
      <c r="Q736" s="727"/>
      <c r="R736" s="727"/>
      <c r="S736" s="727"/>
      <c r="T736" s="727"/>
      <c r="U736" s="727"/>
      <c r="V736" s="727"/>
      <c r="W736" s="727"/>
      <c r="X736" s="727"/>
      <c r="Y736" s="727"/>
    </row>
    <row r="737" spans="1:25">
      <c r="A737" s="727"/>
      <c r="B737" s="727"/>
      <c r="C737" s="727"/>
      <c r="D737" s="729"/>
      <c r="E737" s="726"/>
      <c r="F737" s="727"/>
      <c r="G737" s="727"/>
      <c r="H737" s="727"/>
      <c r="I737" s="727"/>
      <c r="J737" s="727"/>
      <c r="K737" s="727"/>
      <c r="L737" s="727"/>
      <c r="M737" s="727"/>
      <c r="N737" s="727"/>
      <c r="O737" s="727"/>
      <c r="P737" s="727"/>
      <c r="Q737" s="727"/>
      <c r="R737" s="727"/>
      <c r="S737" s="727"/>
      <c r="T737" s="727"/>
      <c r="U737" s="727"/>
      <c r="V737" s="727"/>
      <c r="W737" s="727"/>
      <c r="X737" s="727"/>
      <c r="Y737" s="727"/>
    </row>
    <row r="738" spans="1:25">
      <c r="A738" s="727"/>
      <c r="B738" s="727"/>
      <c r="C738" s="727"/>
      <c r="D738" s="729"/>
      <c r="E738" s="726"/>
      <c r="F738" s="727"/>
      <c r="G738" s="727"/>
      <c r="H738" s="727"/>
      <c r="I738" s="727"/>
      <c r="J738" s="727"/>
      <c r="K738" s="727"/>
      <c r="L738" s="727"/>
      <c r="M738" s="727"/>
      <c r="N738" s="727"/>
      <c r="O738" s="727"/>
      <c r="P738" s="727"/>
      <c r="Q738" s="727"/>
      <c r="R738" s="727"/>
      <c r="S738" s="727"/>
      <c r="T738" s="727"/>
      <c r="U738" s="727"/>
      <c r="V738" s="727"/>
      <c r="W738" s="727"/>
      <c r="X738" s="727"/>
      <c r="Y738" s="727"/>
    </row>
    <row r="739" spans="1:25">
      <c r="A739" s="727"/>
      <c r="B739" s="727"/>
      <c r="C739" s="727"/>
      <c r="D739" s="729"/>
      <c r="E739" s="726"/>
      <c r="F739" s="727"/>
      <c r="G739" s="727"/>
      <c r="H739" s="727"/>
      <c r="I739" s="727"/>
      <c r="J739" s="727"/>
      <c r="K739" s="727"/>
      <c r="L739" s="727"/>
      <c r="M739" s="727"/>
      <c r="N739" s="727"/>
      <c r="O739" s="727"/>
      <c r="P739" s="727"/>
      <c r="Q739" s="727"/>
      <c r="R739" s="727"/>
      <c r="S739" s="727"/>
      <c r="T739" s="727"/>
      <c r="U739" s="727"/>
      <c r="V739" s="727"/>
      <c r="W739" s="727"/>
      <c r="X739" s="727"/>
      <c r="Y739" s="727"/>
    </row>
    <row r="740" spans="1:25">
      <c r="A740" s="727"/>
      <c r="B740" s="727"/>
      <c r="C740" s="727"/>
      <c r="D740" s="729"/>
      <c r="E740" s="726"/>
      <c r="F740" s="727"/>
      <c r="G740" s="727"/>
      <c r="H740" s="727"/>
      <c r="I740" s="727"/>
      <c r="J740" s="727"/>
      <c r="K740" s="727"/>
      <c r="L740" s="727"/>
      <c r="M740" s="727"/>
      <c r="N740" s="727"/>
      <c r="O740" s="727"/>
      <c r="P740" s="727"/>
      <c r="Q740" s="727"/>
      <c r="R740" s="727"/>
      <c r="S740" s="727"/>
      <c r="T740" s="727"/>
      <c r="U740" s="727"/>
      <c r="V740" s="727"/>
      <c r="W740" s="727"/>
      <c r="X740" s="727"/>
      <c r="Y740" s="727"/>
    </row>
    <row r="741" spans="1:25">
      <c r="A741" s="727"/>
      <c r="B741" s="727"/>
      <c r="C741" s="727"/>
      <c r="D741" s="729"/>
      <c r="E741" s="726"/>
      <c r="F741" s="727"/>
      <c r="G741" s="727"/>
      <c r="H741" s="727"/>
      <c r="I741" s="727"/>
      <c r="J741" s="727"/>
      <c r="K741" s="727"/>
      <c r="L741" s="727"/>
      <c r="M741" s="727"/>
      <c r="N741" s="727"/>
      <c r="O741" s="727"/>
      <c r="P741" s="727"/>
      <c r="Q741" s="727"/>
      <c r="R741" s="727"/>
      <c r="S741" s="727"/>
      <c r="T741" s="727"/>
      <c r="U741" s="727"/>
      <c r="V741" s="727"/>
      <c r="W741" s="727"/>
      <c r="X741" s="727"/>
      <c r="Y741" s="727"/>
    </row>
    <row r="742" spans="1:25">
      <c r="A742" s="727"/>
      <c r="B742" s="727"/>
      <c r="C742" s="727"/>
      <c r="D742" s="729"/>
      <c r="E742" s="726"/>
      <c r="F742" s="727"/>
      <c r="G742" s="727"/>
      <c r="H742" s="727"/>
      <c r="I742" s="727"/>
      <c r="J742" s="727"/>
      <c r="K742" s="727"/>
      <c r="L742" s="727"/>
      <c r="M742" s="727"/>
      <c r="N742" s="727"/>
      <c r="O742" s="727"/>
      <c r="P742" s="727"/>
      <c r="Q742" s="727"/>
      <c r="R742" s="727"/>
      <c r="S742" s="727"/>
      <c r="T742" s="727"/>
      <c r="U742" s="727"/>
      <c r="V742" s="727"/>
      <c r="W742" s="727"/>
      <c r="X742" s="727"/>
      <c r="Y742" s="727"/>
    </row>
    <row r="743" spans="1:25">
      <c r="A743" s="727"/>
      <c r="B743" s="727"/>
      <c r="C743" s="727"/>
      <c r="D743" s="729"/>
      <c r="E743" s="726"/>
      <c r="F743" s="727"/>
      <c r="G743" s="727"/>
      <c r="H743" s="727"/>
      <c r="I743" s="727"/>
      <c r="J743" s="727"/>
      <c r="K743" s="727"/>
      <c r="L743" s="727"/>
      <c r="M743" s="727"/>
      <c r="N743" s="727"/>
      <c r="O743" s="727"/>
      <c r="P743" s="727"/>
      <c r="Q743" s="727"/>
      <c r="R743" s="727"/>
      <c r="S743" s="727"/>
      <c r="T743" s="727"/>
      <c r="U743" s="727"/>
      <c r="V743" s="727"/>
      <c r="W743" s="727"/>
      <c r="X743" s="727"/>
      <c r="Y743" s="727"/>
    </row>
    <row r="744" spans="1:25">
      <c r="A744" s="727"/>
      <c r="B744" s="727"/>
      <c r="C744" s="727"/>
      <c r="D744" s="729"/>
      <c r="E744" s="726"/>
      <c r="F744" s="727"/>
      <c r="G744" s="727"/>
      <c r="H744" s="727"/>
      <c r="I744" s="727"/>
      <c r="J744" s="727"/>
      <c r="K744" s="727"/>
      <c r="L744" s="727"/>
      <c r="M744" s="727"/>
      <c r="N744" s="727"/>
      <c r="O744" s="727"/>
      <c r="P744" s="727"/>
      <c r="Q744" s="727"/>
      <c r="R744" s="727"/>
      <c r="S744" s="727"/>
      <c r="T744" s="727"/>
      <c r="U744" s="727"/>
      <c r="V744" s="727"/>
      <c r="W744" s="727"/>
      <c r="X744" s="727"/>
      <c r="Y744" s="727"/>
    </row>
    <row r="745" spans="1:25">
      <c r="A745" s="727"/>
      <c r="B745" s="727"/>
      <c r="C745" s="727"/>
      <c r="D745" s="729"/>
      <c r="E745" s="726"/>
      <c r="F745" s="727"/>
      <c r="G745" s="727"/>
      <c r="H745" s="727"/>
      <c r="I745" s="727"/>
      <c r="J745" s="727"/>
      <c r="K745" s="727"/>
      <c r="L745" s="727"/>
      <c r="M745" s="727"/>
      <c r="N745" s="727"/>
      <c r="O745" s="727"/>
      <c r="P745" s="727"/>
      <c r="Q745" s="727"/>
      <c r="R745" s="727"/>
      <c r="S745" s="727"/>
      <c r="T745" s="727"/>
      <c r="U745" s="727"/>
      <c r="V745" s="727"/>
      <c r="W745" s="727"/>
      <c r="X745" s="727"/>
      <c r="Y745" s="727"/>
    </row>
    <row r="746" spans="1:25">
      <c r="A746" s="727"/>
      <c r="B746" s="727"/>
      <c r="C746" s="727"/>
      <c r="D746" s="729"/>
      <c r="E746" s="726"/>
      <c r="F746" s="727"/>
      <c r="G746" s="727"/>
      <c r="H746" s="727"/>
      <c r="I746" s="727"/>
      <c r="J746" s="727"/>
      <c r="K746" s="727"/>
      <c r="L746" s="727"/>
      <c r="M746" s="727"/>
      <c r="N746" s="727"/>
      <c r="O746" s="727"/>
      <c r="P746" s="727"/>
      <c r="Q746" s="727"/>
      <c r="R746" s="727"/>
      <c r="S746" s="727"/>
      <c r="T746" s="727"/>
      <c r="U746" s="727"/>
      <c r="V746" s="727"/>
      <c r="W746" s="727"/>
      <c r="X746" s="727"/>
      <c r="Y746" s="727"/>
    </row>
    <row r="747" spans="1:25">
      <c r="A747" s="727"/>
      <c r="B747" s="727"/>
      <c r="C747" s="727"/>
      <c r="D747" s="729"/>
      <c r="E747" s="726"/>
      <c r="F747" s="727"/>
      <c r="G747" s="727"/>
      <c r="H747" s="727"/>
      <c r="I747" s="727"/>
      <c r="J747" s="727"/>
      <c r="K747" s="727"/>
      <c r="L747" s="727"/>
      <c r="M747" s="727"/>
      <c r="N747" s="727"/>
      <c r="O747" s="727"/>
      <c r="P747" s="727"/>
      <c r="Q747" s="727"/>
      <c r="R747" s="727"/>
      <c r="S747" s="727"/>
      <c r="T747" s="727"/>
      <c r="U747" s="727"/>
      <c r="V747" s="727"/>
      <c r="W747" s="727"/>
      <c r="X747" s="727"/>
      <c r="Y747" s="727"/>
    </row>
    <row r="748" spans="1:25">
      <c r="A748" s="727"/>
      <c r="B748" s="727"/>
      <c r="C748" s="727"/>
      <c r="D748" s="729"/>
      <c r="E748" s="726"/>
      <c r="F748" s="727"/>
      <c r="G748" s="727"/>
      <c r="H748" s="727"/>
      <c r="I748" s="727"/>
      <c r="J748" s="727"/>
      <c r="K748" s="727"/>
      <c r="L748" s="727"/>
      <c r="M748" s="727"/>
      <c r="N748" s="727"/>
      <c r="O748" s="727"/>
      <c r="P748" s="727"/>
      <c r="Q748" s="727"/>
      <c r="R748" s="727"/>
      <c r="S748" s="727"/>
      <c r="T748" s="727"/>
      <c r="U748" s="727"/>
      <c r="V748" s="727"/>
      <c r="W748" s="727"/>
      <c r="X748" s="727"/>
      <c r="Y748" s="727"/>
    </row>
    <row r="749" spans="1:25">
      <c r="A749" s="727"/>
      <c r="B749" s="727"/>
      <c r="C749" s="727"/>
      <c r="D749" s="729"/>
      <c r="E749" s="726"/>
      <c r="F749" s="727"/>
      <c r="G749" s="727"/>
      <c r="H749" s="727"/>
      <c r="I749" s="727"/>
      <c r="J749" s="727"/>
      <c r="K749" s="727"/>
      <c r="L749" s="727"/>
      <c r="M749" s="727"/>
      <c r="N749" s="727"/>
      <c r="O749" s="727"/>
      <c r="P749" s="727"/>
      <c r="Q749" s="727"/>
      <c r="R749" s="727"/>
      <c r="S749" s="727"/>
      <c r="T749" s="727"/>
      <c r="U749" s="727"/>
      <c r="V749" s="727"/>
      <c r="W749" s="727"/>
      <c r="X749" s="727"/>
      <c r="Y749" s="727"/>
    </row>
    <row r="750" spans="1:25">
      <c r="A750" s="727"/>
      <c r="B750" s="727"/>
      <c r="C750" s="727"/>
      <c r="D750" s="729"/>
      <c r="E750" s="726"/>
      <c r="F750" s="727"/>
      <c r="G750" s="727"/>
      <c r="H750" s="727"/>
      <c r="I750" s="727"/>
      <c r="J750" s="727"/>
      <c r="K750" s="727"/>
      <c r="L750" s="727"/>
      <c r="M750" s="727"/>
      <c r="N750" s="727"/>
      <c r="O750" s="727"/>
      <c r="P750" s="727"/>
      <c r="Q750" s="727"/>
      <c r="R750" s="727"/>
      <c r="S750" s="727"/>
      <c r="T750" s="727"/>
      <c r="U750" s="727"/>
      <c r="V750" s="727"/>
      <c r="W750" s="727"/>
      <c r="X750" s="727"/>
      <c r="Y750" s="727"/>
    </row>
    <row r="751" spans="1:25">
      <c r="A751" s="727"/>
      <c r="B751" s="727"/>
      <c r="C751" s="727"/>
      <c r="D751" s="729"/>
      <c r="E751" s="726"/>
      <c r="F751" s="727"/>
      <c r="G751" s="727"/>
      <c r="H751" s="727"/>
      <c r="I751" s="727"/>
      <c r="J751" s="727"/>
      <c r="K751" s="727"/>
      <c r="L751" s="727"/>
      <c r="M751" s="727"/>
      <c r="N751" s="727"/>
      <c r="O751" s="727"/>
      <c r="P751" s="727"/>
      <c r="Q751" s="727"/>
      <c r="R751" s="727"/>
      <c r="S751" s="727"/>
      <c r="T751" s="727"/>
      <c r="U751" s="727"/>
      <c r="V751" s="727"/>
      <c r="W751" s="727"/>
      <c r="X751" s="727"/>
      <c r="Y751" s="727"/>
    </row>
    <row r="752" spans="1:25">
      <c r="A752" s="727"/>
      <c r="B752" s="727"/>
      <c r="C752" s="727"/>
      <c r="D752" s="729"/>
      <c r="E752" s="726"/>
      <c r="F752" s="727"/>
      <c r="G752" s="727"/>
      <c r="H752" s="727"/>
      <c r="I752" s="727"/>
      <c r="J752" s="727"/>
      <c r="K752" s="727"/>
      <c r="L752" s="727"/>
      <c r="M752" s="727"/>
      <c r="N752" s="727"/>
      <c r="O752" s="727"/>
      <c r="P752" s="727"/>
      <c r="Q752" s="727"/>
      <c r="R752" s="727"/>
      <c r="S752" s="727"/>
      <c r="T752" s="727"/>
      <c r="U752" s="727"/>
      <c r="V752" s="727"/>
      <c r="W752" s="727"/>
      <c r="X752" s="727"/>
      <c r="Y752" s="727"/>
    </row>
    <row r="753" spans="1:25">
      <c r="A753" s="727"/>
      <c r="B753" s="727"/>
      <c r="C753" s="727"/>
      <c r="D753" s="729"/>
      <c r="E753" s="726"/>
      <c r="F753" s="727"/>
      <c r="G753" s="727"/>
      <c r="H753" s="727"/>
      <c r="I753" s="727"/>
      <c r="J753" s="727"/>
      <c r="K753" s="727"/>
      <c r="L753" s="727"/>
      <c r="M753" s="727"/>
      <c r="N753" s="727"/>
      <c r="O753" s="727"/>
      <c r="P753" s="727"/>
      <c r="Q753" s="727"/>
      <c r="R753" s="727"/>
      <c r="S753" s="727"/>
      <c r="T753" s="727"/>
      <c r="U753" s="727"/>
      <c r="V753" s="727"/>
      <c r="W753" s="727"/>
      <c r="X753" s="727"/>
      <c r="Y753" s="727"/>
    </row>
    <row r="754" spans="1:25">
      <c r="A754" s="727"/>
      <c r="B754" s="727"/>
      <c r="C754" s="727"/>
      <c r="D754" s="729"/>
      <c r="E754" s="726"/>
      <c r="F754" s="727"/>
      <c r="G754" s="727"/>
      <c r="H754" s="727"/>
      <c r="I754" s="727"/>
      <c r="J754" s="727"/>
      <c r="K754" s="727"/>
      <c r="L754" s="727"/>
      <c r="M754" s="727"/>
      <c r="N754" s="727"/>
      <c r="O754" s="727"/>
      <c r="P754" s="727"/>
      <c r="Q754" s="727"/>
      <c r="R754" s="727"/>
      <c r="S754" s="727"/>
      <c r="T754" s="727"/>
      <c r="U754" s="727"/>
      <c r="V754" s="727"/>
      <c r="W754" s="727"/>
      <c r="X754" s="727"/>
      <c r="Y754" s="727"/>
    </row>
    <row r="755" spans="1:25">
      <c r="A755" s="727"/>
      <c r="B755" s="727"/>
      <c r="C755" s="727"/>
      <c r="D755" s="729"/>
      <c r="E755" s="726"/>
      <c r="F755" s="727"/>
      <c r="G755" s="727"/>
      <c r="H755" s="727"/>
      <c r="I755" s="727"/>
      <c r="J755" s="727"/>
      <c r="K755" s="727"/>
      <c r="L755" s="727"/>
      <c r="M755" s="727"/>
      <c r="N755" s="727"/>
      <c r="O755" s="727"/>
      <c r="P755" s="727"/>
      <c r="Q755" s="727"/>
      <c r="R755" s="727"/>
      <c r="S755" s="727"/>
      <c r="T755" s="727"/>
      <c r="U755" s="727"/>
      <c r="V755" s="727"/>
      <c r="W755" s="727"/>
      <c r="X755" s="727"/>
      <c r="Y755" s="727"/>
    </row>
    <row r="756" spans="1:25">
      <c r="A756" s="727"/>
      <c r="B756" s="727"/>
      <c r="C756" s="727"/>
      <c r="D756" s="729"/>
      <c r="E756" s="726"/>
      <c r="F756" s="727"/>
      <c r="G756" s="727"/>
      <c r="H756" s="727"/>
      <c r="I756" s="727"/>
      <c r="J756" s="727"/>
      <c r="K756" s="727"/>
      <c r="L756" s="727"/>
      <c r="M756" s="727"/>
      <c r="N756" s="727"/>
      <c r="O756" s="727"/>
      <c r="P756" s="727"/>
      <c r="Q756" s="727"/>
      <c r="R756" s="727"/>
      <c r="S756" s="727"/>
      <c r="T756" s="727"/>
      <c r="U756" s="727"/>
      <c r="V756" s="727"/>
      <c r="W756" s="727"/>
      <c r="X756" s="727"/>
      <c r="Y756" s="727"/>
    </row>
    <row r="757" spans="1:25">
      <c r="A757" s="727"/>
      <c r="B757" s="727"/>
      <c r="C757" s="727"/>
      <c r="D757" s="729"/>
      <c r="E757" s="726"/>
      <c r="F757" s="727"/>
      <c r="G757" s="727"/>
      <c r="H757" s="727"/>
      <c r="I757" s="727"/>
      <c r="J757" s="727"/>
      <c r="K757" s="727"/>
      <c r="L757" s="727"/>
      <c r="M757" s="727"/>
      <c r="N757" s="727"/>
      <c r="O757" s="727"/>
      <c r="P757" s="727"/>
      <c r="Q757" s="727"/>
      <c r="R757" s="727"/>
      <c r="S757" s="727"/>
      <c r="T757" s="727"/>
      <c r="U757" s="727"/>
      <c r="V757" s="727"/>
      <c r="W757" s="727"/>
      <c r="X757" s="727"/>
      <c r="Y757" s="727"/>
    </row>
    <row r="758" spans="1:25">
      <c r="A758" s="727"/>
      <c r="B758" s="727"/>
      <c r="C758" s="727"/>
      <c r="D758" s="729"/>
      <c r="E758" s="726"/>
      <c r="F758" s="727"/>
      <c r="G758" s="727"/>
      <c r="H758" s="727"/>
      <c r="I758" s="727"/>
      <c r="J758" s="727"/>
      <c r="K758" s="727"/>
      <c r="L758" s="727"/>
      <c r="M758" s="727"/>
      <c r="N758" s="727"/>
      <c r="O758" s="727"/>
      <c r="P758" s="727"/>
      <c r="Q758" s="727"/>
      <c r="R758" s="727"/>
      <c r="S758" s="727"/>
      <c r="T758" s="727"/>
      <c r="U758" s="727"/>
      <c r="V758" s="727"/>
      <c r="W758" s="727"/>
      <c r="X758" s="727"/>
      <c r="Y758" s="727"/>
    </row>
    <row r="759" spans="1:25">
      <c r="A759" s="727"/>
      <c r="B759" s="727"/>
      <c r="C759" s="727"/>
      <c r="D759" s="729"/>
      <c r="E759" s="726"/>
      <c r="F759" s="727"/>
      <c r="G759" s="727"/>
      <c r="H759" s="727"/>
      <c r="I759" s="727"/>
      <c r="J759" s="727"/>
      <c r="K759" s="727"/>
      <c r="L759" s="727"/>
      <c r="M759" s="727"/>
      <c r="N759" s="727"/>
      <c r="O759" s="727"/>
      <c r="P759" s="727"/>
      <c r="Q759" s="727"/>
      <c r="R759" s="727"/>
      <c r="S759" s="727"/>
      <c r="T759" s="727"/>
      <c r="U759" s="727"/>
      <c r="V759" s="727"/>
      <c r="W759" s="727"/>
      <c r="X759" s="727"/>
      <c r="Y759" s="727"/>
    </row>
    <row r="760" spans="1:25">
      <c r="A760" s="727"/>
      <c r="B760" s="727"/>
      <c r="C760" s="727"/>
      <c r="D760" s="729"/>
      <c r="E760" s="726"/>
      <c r="F760" s="727"/>
      <c r="G760" s="727"/>
      <c r="H760" s="727"/>
      <c r="I760" s="727"/>
      <c r="J760" s="727"/>
      <c r="K760" s="727"/>
      <c r="L760" s="727"/>
      <c r="M760" s="727"/>
      <c r="N760" s="727"/>
      <c r="O760" s="727"/>
      <c r="P760" s="727"/>
      <c r="Q760" s="727"/>
      <c r="R760" s="727"/>
      <c r="S760" s="727"/>
      <c r="T760" s="727"/>
      <c r="U760" s="727"/>
      <c r="V760" s="727"/>
      <c r="W760" s="727"/>
      <c r="X760" s="727"/>
      <c r="Y760" s="727"/>
    </row>
    <row r="761" spans="1:25">
      <c r="A761" s="727"/>
      <c r="B761" s="727"/>
      <c r="C761" s="727"/>
      <c r="D761" s="729"/>
      <c r="E761" s="726"/>
      <c r="F761" s="727"/>
      <c r="G761" s="727"/>
      <c r="H761" s="727"/>
      <c r="I761" s="727"/>
      <c r="J761" s="727"/>
      <c r="K761" s="727"/>
      <c r="L761" s="727"/>
      <c r="M761" s="727"/>
      <c r="N761" s="727"/>
      <c r="O761" s="727"/>
      <c r="P761" s="727"/>
      <c r="Q761" s="727"/>
      <c r="R761" s="727"/>
      <c r="S761" s="727"/>
      <c r="T761" s="727"/>
      <c r="U761" s="727"/>
      <c r="V761" s="727"/>
      <c r="W761" s="727"/>
      <c r="X761" s="727"/>
      <c r="Y761" s="727"/>
    </row>
    <row r="762" spans="1:25">
      <c r="A762" s="727"/>
      <c r="B762" s="727"/>
      <c r="C762" s="727"/>
      <c r="D762" s="729"/>
      <c r="E762" s="726"/>
      <c r="F762" s="727"/>
      <c r="G762" s="727"/>
      <c r="H762" s="727"/>
      <c r="I762" s="727"/>
      <c r="J762" s="727"/>
      <c r="K762" s="727"/>
      <c r="L762" s="727"/>
      <c r="M762" s="727"/>
      <c r="N762" s="727"/>
      <c r="O762" s="727"/>
      <c r="P762" s="727"/>
      <c r="Q762" s="727"/>
      <c r="R762" s="727"/>
      <c r="S762" s="727"/>
      <c r="T762" s="727"/>
      <c r="U762" s="727"/>
      <c r="V762" s="727"/>
      <c r="W762" s="727"/>
      <c r="X762" s="727"/>
      <c r="Y762" s="727"/>
    </row>
    <row r="763" spans="1:25">
      <c r="A763" s="727"/>
      <c r="B763" s="727"/>
      <c r="C763" s="727"/>
      <c r="D763" s="729"/>
      <c r="E763" s="726"/>
      <c r="F763" s="727"/>
      <c r="G763" s="727"/>
      <c r="H763" s="727"/>
      <c r="I763" s="727"/>
      <c r="J763" s="727"/>
      <c r="K763" s="727"/>
      <c r="L763" s="727"/>
      <c r="M763" s="727"/>
      <c r="N763" s="727"/>
      <c r="O763" s="727"/>
      <c r="P763" s="727"/>
      <c r="Q763" s="727"/>
      <c r="R763" s="727"/>
      <c r="S763" s="727"/>
      <c r="T763" s="727"/>
      <c r="U763" s="727"/>
      <c r="V763" s="727"/>
      <c r="W763" s="727"/>
      <c r="X763" s="727"/>
      <c r="Y763" s="727"/>
    </row>
    <row r="764" spans="1:25">
      <c r="A764" s="727"/>
      <c r="B764" s="727"/>
      <c r="C764" s="727"/>
      <c r="D764" s="729"/>
      <c r="E764" s="726"/>
      <c r="F764" s="727"/>
      <c r="G764" s="727"/>
      <c r="H764" s="727"/>
      <c r="I764" s="727"/>
      <c r="J764" s="727"/>
      <c r="K764" s="727"/>
      <c r="L764" s="727"/>
      <c r="M764" s="727"/>
      <c r="N764" s="727"/>
      <c r="O764" s="727"/>
      <c r="P764" s="727"/>
      <c r="Q764" s="727"/>
      <c r="R764" s="727"/>
      <c r="S764" s="727"/>
      <c r="T764" s="727"/>
      <c r="U764" s="727"/>
      <c r="V764" s="727"/>
      <c r="W764" s="727"/>
      <c r="X764" s="727"/>
      <c r="Y764" s="727"/>
    </row>
    <row r="765" spans="1:25">
      <c r="A765" s="727"/>
      <c r="B765" s="727"/>
      <c r="C765" s="727"/>
      <c r="D765" s="729"/>
      <c r="E765" s="726"/>
      <c r="F765" s="727"/>
      <c r="G765" s="727"/>
      <c r="H765" s="727"/>
      <c r="I765" s="727"/>
      <c r="J765" s="727"/>
      <c r="K765" s="727"/>
      <c r="L765" s="727"/>
      <c r="M765" s="727"/>
      <c r="N765" s="727"/>
      <c r="O765" s="727"/>
      <c r="P765" s="727"/>
      <c r="Q765" s="727"/>
      <c r="R765" s="727"/>
      <c r="S765" s="727"/>
      <c r="T765" s="727"/>
      <c r="U765" s="727"/>
      <c r="V765" s="727"/>
      <c r="W765" s="727"/>
      <c r="X765" s="727"/>
      <c r="Y765" s="727"/>
    </row>
    <row r="766" spans="1:25">
      <c r="A766" s="727"/>
      <c r="B766" s="727"/>
      <c r="C766" s="727"/>
      <c r="D766" s="729"/>
      <c r="E766" s="726"/>
      <c r="F766" s="727"/>
      <c r="G766" s="727"/>
      <c r="H766" s="727"/>
      <c r="I766" s="727"/>
      <c r="J766" s="727"/>
      <c r="K766" s="727"/>
      <c r="L766" s="727"/>
      <c r="M766" s="727"/>
      <c r="N766" s="727"/>
      <c r="O766" s="727"/>
      <c r="P766" s="727"/>
      <c r="Q766" s="727"/>
      <c r="R766" s="727"/>
      <c r="S766" s="727"/>
      <c r="T766" s="727"/>
      <c r="U766" s="727"/>
      <c r="V766" s="727"/>
      <c r="W766" s="727"/>
      <c r="X766" s="727"/>
      <c r="Y766" s="727"/>
    </row>
    <row r="767" spans="1:25">
      <c r="A767" s="727"/>
      <c r="B767" s="727"/>
      <c r="C767" s="727"/>
      <c r="D767" s="729"/>
      <c r="E767" s="726"/>
      <c r="F767" s="727"/>
      <c r="G767" s="727"/>
      <c r="H767" s="727"/>
      <c r="I767" s="727"/>
      <c r="J767" s="727"/>
      <c r="K767" s="727"/>
      <c r="L767" s="727"/>
      <c r="M767" s="727"/>
      <c r="N767" s="727"/>
      <c r="O767" s="727"/>
      <c r="P767" s="727"/>
      <c r="Q767" s="727"/>
      <c r="R767" s="727"/>
      <c r="S767" s="727"/>
      <c r="T767" s="727"/>
      <c r="U767" s="727"/>
      <c r="V767" s="727"/>
      <c r="W767" s="727"/>
      <c r="X767" s="727"/>
      <c r="Y767" s="727"/>
    </row>
    <row r="768" spans="1:25">
      <c r="A768" s="727"/>
      <c r="B768" s="727"/>
      <c r="C768" s="727"/>
      <c r="D768" s="729"/>
      <c r="E768" s="726"/>
      <c r="F768" s="727"/>
      <c r="G768" s="727"/>
      <c r="H768" s="727"/>
      <c r="I768" s="727"/>
      <c r="J768" s="727"/>
      <c r="K768" s="727"/>
      <c r="L768" s="727"/>
      <c r="M768" s="727"/>
      <c r="N768" s="727"/>
      <c r="O768" s="727"/>
      <c r="P768" s="727"/>
      <c r="Q768" s="727"/>
      <c r="R768" s="727"/>
      <c r="S768" s="727"/>
      <c r="T768" s="727"/>
      <c r="U768" s="727"/>
      <c r="V768" s="727"/>
      <c r="W768" s="727"/>
      <c r="X768" s="727"/>
      <c r="Y768" s="727"/>
    </row>
    <row r="769" spans="1:25">
      <c r="A769" s="727"/>
      <c r="B769" s="727"/>
      <c r="C769" s="727"/>
      <c r="D769" s="729"/>
      <c r="E769" s="726"/>
      <c r="F769" s="727"/>
      <c r="G769" s="727"/>
      <c r="H769" s="727"/>
      <c r="I769" s="727"/>
      <c r="J769" s="727"/>
      <c r="K769" s="727"/>
      <c r="L769" s="727"/>
      <c r="M769" s="727"/>
      <c r="N769" s="727"/>
      <c r="O769" s="727"/>
      <c r="P769" s="727"/>
      <c r="Q769" s="727"/>
      <c r="R769" s="727"/>
      <c r="S769" s="727"/>
      <c r="T769" s="727"/>
      <c r="U769" s="727"/>
      <c r="V769" s="727"/>
      <c r="W769" s="727"/>
      <c r="X769" s="727"/>
      <c r="Y769" s="727"/>
    </row>
    <row r="770" spans="1:25">
      <c r="A770" s="727"/>
      <c r="B770" s="727"/>
      <c r="C770" s="727"/>
      <c r="D770" s="729"/>
      <c r="E770" s="726"/>
      <c r="F770" s="727"/>
      <c r="G770" s="727"/>
      <c r="H770" s="727"/>
      <c r="I770" s="727"/>
      <c r="J770" s="727"/>
      <c r="K770" s="727"/>
      <c r="L770" s="727"/>
      <c r="M770" s="727"/>
      <c r="N770" s="727"/>
      <c r="O770" s="727"/>
      <c r="P770" s="727"/>
      <c r="Q770" s="727"/>
      <c r="R770" s="727"/>
      <c r="S770" s="727"/>
      <c r="T770" s="727"/>
      <c r="U770" s="727"/>
      <c r="V770" s="727"/>
      <c r="W770" s="727"/>
      <c r="X770" s="727"/>
      <c r="Y770" s="727"/>
    </row>
    <row r="771" spans="1:25">
      <c r="A771" s="727"/>
      <c r="B771" s="727"/>
      <c r="C771" s="727"/>
      <c r="D771" s="729"/>
      <c r="E771" s="726"/>
      <c r="F771" s="727"/>
      <c r="G771" s="727"/>
      <c r="H771" s="727"/>
      <c r="I771" s="727"/>
      <c r="J771" s="727"/>
      <c r="K771" s="727"/>
      <c r="L771" s="727"/>
      <c r="M771" s="727"/>
      <c r="N771" s="727"/>
      <c r="O771" s="727"/>
      <c r="P771" s="727"/>
      <c r="Q771" s="727"/>
      <c r="R771" s="727"/>
      <c r="S771" s="727"/>
      <c r="T771" s="727"/>
      <c r="U771" s="727"/>
      <c r="V771" s="727"/>
      <c r="W771" s="727"/>
      <c r="X771" s="727"/>
      <c r="Y771" s="727"/>
    </row>
    <row r="772" spans="1:25">
      <c r="A772" s="727"/>
      <c r="B772" s="727"/>
      <c r="C772" s="727"/>
      <c r="D772" s="729"/>
      <c r="E772" s="726"/>
      <c r="F772" s="727"/>
      <c r="G772" s="727"/>
      <c r="H772" s="727"/>
      <c r="I772" s="727"/>
      <c r="J772" s="727"/>
      <c r="K772" s="727"/>
      <c r="L772" s="727"/>
      <c r="M772" s="727"/>
      <c r="N772" s="727"/>
      <c r="O772" s="727"/>
      <c r="P772" s="727"/>
      <c r="Q772" s="727"/>
      <c r="R772" s="727"/>
      <c r="S772" s="727"/>
      <c r="T772" s="727"/>
      <c r="U772" s="727"/>
      <c r="V772" s="727"/>
      <c r="W772" s="727"/>
      <c r="X772" s="727"/>
      <c r="Y772" s="727"/>
    </row>
    <row r="773" spans="1:25">
      <c r="A773" s="727"/>
      <c r="B773" s="727"/>
      <c r="C773" s="727"/>
      <c r="D773" s="729"/>
      <c r="E773" s="726"/>
      <c r="F773" s="727"/>
      <c r="G773" s="727"/>
      <c r="H773" s="727"/>
      <c r="I773" s="727"/>
      <c r="J773" s="727"/>
      <c r="K773" s="727"/>
      <c r="L773" s="727"/>
      <c r="M773" s="727"/>
      <c r="N773" s="727"/>
      <c r="O773" s="727"/>
      <c r="P773" s="727"/>
      <c r="Q773" s="727"/>
      <c r="R773" s="727"/>
      <c r="S773" s="727"/>
      <c r="T773" s="727"/>
      <c r="U773" s="727"/>
      <c r="V773" s="727"/>
      <c r="W773" s="727"/>
      <c r="X773" s="727"/>
      <c r="Y773" s="727"/>
    </row>
    <row r="774" spans="1:25">
      <c r="A774" s="727"/>
      <c r="B774" s="727"/>
      <c r="C774" s="727"/>
      <c r="D774" s="729"/>
      <c r="E774" s="726"/>
      <c r="F774" s="727"/>
      <c r="G774" s="727"/>
      <c r="H774" s="727"/>
      <c r="I774" s="727"/>
      <c r="J774" s="727"/>
      <c r="K774" s="727"/>
      <c r="L774" s="727"/>
      <c r="M774" s="727"/>
      <c r="N774" s="727"/>
      <c r="O774" s="727"/>
      <c r="P774" s="727"/>
      <c r="Q774" s="727"/>
      <c r="R774" s="727"/>
      <c r="S774" s="727"/>
      <c r="T774" s="727"/>
      <c r="U774" s="727"/>
      <c r="V774" s="727"/>
      <c r="W774" s="727"/>
      <c r="X774" s="727"/>
      <c r="Y774" s="727"/>
    </row>
    <row r="775" spans="1:25">
      <c r="A775" s="727"/>
      <c r="B775" s="727"/>
      <c r="C775" s="727"/>
      <c r="D775" s="729"/>
      <c r="E775" s="726"/>
      <c r="F775" s="727"/>
      <c r="G775" s="727"/>
      <c r="H775" s="727"/>
      <c r="I775" s="727"/>
      <c r="J775" s="727"/>
      <c r="K775" s="727"/>
      <c r="L775" s="727"/>
      <c r="M775" s="727"/>
      <c r="N775" s="727"/>
      <c r="O775" s="727"/>
      <c r="P775" s="727"/>
      <c r="Q775" s="727"/>
      <c r="R775" s="727"/>
      <c r="S775" s="727"/>
      <c r="T775" s="727"/>
      <c r="U775" s="727"/>
      <c r="V775" s="727"/>
      <c r="W775" s="727"/>
      <c r="X775" s="727"/>
      <c r="Y775" s="727"/>
    </row>
    <row r="776" spans="1:25">
      <c r="A776" s="727"/>
      <c r="B776" s="727"/>
      <c r="C776" s="727"/>
      <c r="D776" s="729"/>
      <c r="E776" s="726"/>
      <c r="F776" s="727"/>
      <c r="G776" s="727"/>
      <c r="H776" s="727"/>
      <c r="I776" s="727"/>
      <c r="J776" s="727"/>
      <c r="K776" s="727"/>
      <c r="L776" s="727"/>
      <c r="M776" s="727"/>
      <c r="N776" s="727"/>
      <c r="O776" s="727"/>
      <c r="P776" s="727"/>
      <c r="Q776" s="727"/>
      <c r="R776" s="727"/>
      <c r="S776" s="727"/>
      <c r="T776" s="727"/>
      <c r="U776" s="727"/>
      <c r="V776" s="727"/>
      <c r="W776" s="727"/>
      <c r="X776" s="727"/>
      <c r="Y776" s="727"/>
    </row>
    <row r="777" spans="1:25">
      <c r="A777" s="727"/>
      <c r="B777" s="727"/>
      <c r="C777" s="727"/>
      <c r="D777" s="729"/>
      <c r="E777" s="726"/>
      <c r="F777" s="727"/>
      <c r="G777" s="727"/>
      <c r="H777" s="727"/>
      <c r="I777" s="727"/>
      <c r="J777" s="727"/>
      <c r="K777" s="727"/>
      <c r="L777" s="727"/>
      <c r="M777" s="727"/>
      <c r="N777" s="727"/>
      <c r="O777" s="727"/>
      <c r="P777" s="727"/>
      <c r="Q777" s="727"/>
      <c r="R777" s="727"/>
      <c r="S777" s="727"/>
      <c r="T777" s="727"/>
      <c r="U777" s="727"/>
      <c r="V777" s="727"/>
      <c r="W777" s="727"/>
      <c r="X777" s="727"/>
      <c r="Y777" s="727"/>
    </row>
    <row r="778" spans="1:25">
      <c r="A778" s="727"/>
      <c r="B778" s="727"/>
      <c r="C778" s="727"/>
      <c r="D778" s="729"/>
      <c r="E778" s="726"/>
      <c r="F778" s="727"/>
      <c r="G778" s="727"/>
      <c r="H778" s="727"/>
      <c r="I778" s="727"/>
      <c r="J778" s="727"/>
      <c r="K778" s="727"/>
      <c r="L778" s="727"/>
      <c r="M778" s="727"/>
      <c r="N778" s="727"/>
      <c r="O778" s="727"/>
      <c r="P778" s="727"/>
      <c r="Q778" s="727"/>
      <c r="R778" s="727"/>
      <c r="S778" s="727"/>
      <c r="T778" s="727"/>
      <c r="U778" s="727"/>
      <c r="V778" s="727"/>
      <c r="W778" s="727"/>
      <c r="X778" s="727"/>
      <c r="Y778" s="727"/>
    </row>
    <row r="779" spans="1:25">
      <c r="A779" s="727"/>
      <c r="B779" s="727"/>
      <c r="C779" s="727"/>
      <c r="D779" s="729"/>
      <c r="E779" s="726"/>
      <c r="F779" s="727"/>
      <c r="G779" s="727"/>
      <c r="H779" s="727"/>
      <c r="I779" s="727"/>
      <c r="J779" s="727"/>
      <c r="K779" s="727"/>
      <c r="L779" s="727"/>
      <c r="M779" s="727"/>
      <c r="N779" s="727"/>
      <c r="O779" s="727"/>
      <c r="P779" s="727"/>
      <c r="Q779" s="727"/>
      <c r="R779" s="727"/>
      <c r="S779" s="727"/>
      <c r="T779" s="727"/>
      <c r="U779" s="727"/>
      <c r="V779" s="727"/>
      <c r="W779" s="727"/>
      <c r="X779" s="727"/>
      <c r="Y779" s="727"/>
    </row>
    <row r="780" spans="1:25">
      <c r="A780" s="727"/>
      <c r="B780" s="727"/>
      <c r="C780" s="727"/>
      <c r="D780" s="729"/>
      <c r="E780" s="726"/>
      <c r="F780" s="727"/>
      <c r="G780" s="727"/>
      <c r="H780" s="727"/>
      <c r="I780" s="727"/>
      <c r="J780" s="727"/>
      <c r="K780" s="727"/>
      <c r="L780" s="727"/>
      <c r="M780" s="727"/>
      <c r="N780" s="727"/>
      <c r="O780" s="727"/>
      <c r="P780" s="727"/>
      <c r="Q780" s="727"/>
      <c r="R780" s="727"/>
      <c r="S780" s="727"/>
      <c r="T780" s="727"/>
      <c r="U780" s="727"/>
      <c r="V780" s="727"/>
      <c r="W780" s="727"/>
      <c r="X780" s="727"/>
      <c r="Y780" s="727"/>
    </row>
    <row r="781" spans="1:25">
      <c r="A781" s="727"/>
      <c r="B781" s="727"/>
      <c r="C781" s="727"/>
      <c r="D781" s="729"/>
      <c r="E781" s="726"/>
      <c r="F781" s="727"/>
      <c r="G781" s="727"/>
      <c r="H781" s="727"/>
      <c r="I781" s="727"/>
      <c r="J781" s="727"/>
      <c r="K781" s="727"/>
      <c r="L781" s="727"/>
      <c r="M781" s="727"/>
      <c r="N781" s="727"/>
      <c r="O781" s="727"/>
      <c r="P781" s="727"/>
      <c r="Q781" s="727"/>
      <c r="R781" s="727"/>
      <c r="S781" s="727"/>
      <c r="T781" s="727"/>
      <c r="U781" s="727"/>
      <c r="V781" s="727"/>
      <c r="W781" s="727"/>
      <c r="X781" s="727"/>
      <c r="Y781" s="727"/>
    </row>
    <row r="782" spans="1:25">
      <c r="A782" s="727"/>
      <c r="B782" s="727"/>
      <c r="C782" s="727"/>
      <c r="D782" s="729"/>
      <c r="E782" s="726"/>
      <c r="F782" s="727"/>
      <c r="G782" s="727"/>
      <c r="H782" s="727"/>
      <c r="I782" s="727"/>
      <c r="J782" s="727"/>
      <c r="K782" s="727"/>
      <c r="L782" s="727"/>
      <c r="M782" s="727"/>
      <c r="N782" s="727"/>
      <c r="O782" s="727"/>
      <c r="P782" s="727"/>
      <c r="Q782" s="727"/>
      <c r="R782" s="727"/>
      <c r="S782" s="727"/>
      <c r="T782" s="727"/>
      <c r="U782" s="727"/>
      <c r="V782" s="727"/>
      <c r="W782" s="727"/>
      <c r="X782" s="727"/>
      <c r="Y782" s="727"/>
    </row>
    <row r="783" spans="1:25">
      <c r="A783" s="727"/>
      <c r="B783" s="727"/>
      <c r="C783" s="727"/>
      <c r="D783" s="729"/>
      <c r="E783" s="726"/>
      <c r="F783" s="727"/>
      <c r="G783" s="727"/>
      <c r="H783" s="727"/>
      <c r="I783" s="727"/>
      <c r="J783" s="727"/>
      <c r="K783" s="727"/>
      <c r="L783" s="727"/>
      <c r="M783" s="727"/>
      <c r="N783" s="727"/>
      <c r="O783" s="727"/>
      <c r="P783" s="727"/>
      <c r="Q783" s="727"/>
      <c r="R783" s="727"/>
      <c r="S783" s="727"/>
      <c r="T783" s="727"/>
      <c r="U783" s="727"/>
      <c r="V783" s="727"/>
      <c r="W783" s="727"/>
      <c r="X783" s="727"/>
      <c r="Y783" s="727"/>
    </row>
    <row r="784" spans="1:25">
      <c r="A784" s="727"/>
      <c r="B784" s="727"/>
      <c r="C784" s="727"/>
      <c r="D784" s="729"/>
      <c r="E784" s="726"/>
      <c r="F784" s="727"/>
      <c r="G784" s="727"/>
      <c r="H784" s="727"/>
      <c r="I784" s="727"/>
      <c r="J784" s="727"/>
      <c r="K784" s="727"/>
      <c r="L784" s="727"/>
      <c r="M784" s="727"/>
      <c r="N784" s="727"/>
      <c r="O784" s="727"/>
      <c r="P784" s="727"/>
      <c r="Q784" s="727"/>
      <c r="R784" s="727"/>
      <c r="S784" s="727"/>
      <c r="T784" s="727"/>
      <c r="U784" s="727"/>
      <c r="V784" s="727"/>
      <c r="W784" s="727"/>
      <c r="X784" s="727"/>
      <c r="Y784" s="727"/>
    </row>
    <row r="785" spans="1:25">
      <c r="A785" s="727"/>
      <c r="B785" s="727"/>
      <c r="C785" s="727"/>
      <c r="D785" s="729"/>
      <c r="E785" s="726"/>
      <c r="F785" s="727"/>
      <c r="G785" s="727"/>
      <c r="H785" s="727"/>
      <c r="I785" s="727"/>
      <c r="J785" s="727"/>
      <c r="K785" s="727"/>
      <c r="L785" s="727"/>
      <c r="M785" s="727"/>
      <c r="N785" s="727"/>
      <c r="O785" s="727"/>
      <c r="P785" s="727"/>
      <c r="Q785" s="727"/>
      <c r="R785" s="727"/>
      <c r="S785" s="727"/>
      <c r="T785" s="727"/>
      <c r="U785" s="727"/>
      <c r="V785" s="727"/>
      <c r="W785" s="727"/>
      <c r="X785" s="727"/>
      <c r="Y785" s="727"/>
    </row>
    <row r="786" spans="1:25">
      <c r="A786" s="727"/>
      <c r="B786" s="727"/>
      <c r="C786" s="727"/>
      <c r="D786" s="729"/>
      <c r="E786" s="726"/>
      <c r="F786" s="727"/>
      <c r="G786" s="727"/>
      <c r="H786" s="727"/>
      <c r="I786" s="727"/>
      <c r="J786" s="727"/>
      <c r="K786" s="727"/>
      <c r="L786" s="727"/>
      <c r="M786" s="727"/>
      <c r="N786" s="727"/>
      <c r="O786" s="727"/>
      <c r="P786" s="727"/>
      <c r="Q786" s="727"/>
      <c r="R786" s="727"/>
      <c r="S786" s="727"/>
      <c r="T786" s="727"/>
      <c r="U786" s="727"/>
      <c r="V786" s="727"/>
      <c r="W786" s="727"/>
      <c r="X786" s="727"/>
      <c r="Y786" s="727"/>
    </row>
    <row r="787" spans="1:25">
      <c r="A787" s="727"/>
      <c r="B787" s="727"/>
      <c r="C787" s="727"/>
      <c r="D787" s="729"/>
      <c r="E787" s="726"/>
      <c r="F787" s="727"/>
      <c r="G787" s="727"/>
      <c r="H787" s="727"/>
      <c r="I787" s="727"/>
      <c r="J787" s="727"/>
      <c r="K787" s="727"/>
      <c r="L787" s="727"/>
      <c r="M787" s="727"/>
      <c r="N787" s="727"/>
      <c r="O787" s="727"/>
      <c r="P787" s="727"/>
      <c r="Q787" s="727"/>
      <c r="R787" s="727"/>
      <c r="S787" s="727"/>
      <c r="T787" s="727"/>
      <c r="U787" s="727"/>
      <c r="V787" s="727"/>
      <c r="W787" s="727"/>
      <c r="X787" s="727"/>
      <c r="Y787" s="727"/>
    </row>
    <row r="788" spans="1:25">
      <c r="A788" s="727"/>
      <c r="B788" s="727"/>
      <c r="C788" s="727"/>
      <c r="D788" s="729"/>
      <c r="E788" s="726"/>
      <c r="F788" s="727"/>
      <c r="G788" s="727"/>
      <c r="H788" s="727"/>
      <c r="I788" s="727"/>
      <c r="J788" s="727"/>
      <c r="K788" s="727"/>
      <c r="L788" s="727"/>
      <c r="M788" s="727"/>
      <c r="N788" s="727"/>
      <c r="O788" s="727"/>
      <c r="P788" s="727"/>
      <c r="Q788" s="727"/>
      <c r="R788" s="727"/>
      <c r="S788" s="727"/>
      <c r="T788" s="727"/>
      <c r="U788" s="727"/>
      <c r="V788" s="727"/>
      <c r="W788" s="727"/>
      <c r="X788" s="727"/>
      <c r="Y788" s="727"/>
    </row>
    <row r="789" spans="1:25">
      <c r="A789" s="727"/>
      <c r="B789" s="727"/>
      <c r="C789" s="727"/>
      <c r="D789" s="729"/>
      <c r="E789" s="726"/>
      <c r="F789" s="727"/>
      <c r="G789" s="727"/>
      <c r="H789" s="727"/>
      <c r="I789" s="727"/>
      <c r="J789" s="727"/>
      <c r="K789" s="727"/>
      <c r="L789" s="727"/>
      <c r="M789" s="727"/>
      <c r="N789" s="727"/>
      <c r="O789" s="727"/>
      <c r="P789" s="727"/>
      <c r="Q789" s="727"/>
      <c r="R789" s="727"/>
      <c r="S789" s="727"/>
      <c r="T789" s="727"/>
      <c r="U789" s="727"/>
      <c r="V789" s="727"/>
      <c r="W789" s="727"/>
      <c r="X789" s="727"/>
      <c r="Y789" s="727"/>
    </row>
    <row r="790" spans="1:25">
      <c r="A790" s="727"/>
      <c r="B790" s="727"/>
      <c r="C790" s="727"/>
      <c r="D790" s="729"/>
      <c r="E790" s="726"/>
      <c r="F790" s="727"/>
      <c r="G790" s="727"/>
      <c r="H790" s="727"/>
      <c r="I790" s="727"/>
      <c r="J790" s="727"/>
      <c r="K790" s="727"/>
      <c r="L790" s="727"/>
      <c r="M790" s="727"/>
      <c r="N790" s="727"/>
      <c r="O790" s="727"/>
      <c r="P790" s="727"/>
      <c r="Q790" s="727"/>
      <c r="R790" s="727"/>
      <c r="S790" s="727"/>
      <c r="T790" s="727"/>
      <c r="U790" s="727"/>
      <c r="V790" s="727"/>
      <c r="W790" s="727"/>
      <c r="X790" s="727"/>
      <c r="Y790" s="727"/>
    </row>
    <row r="791" spans="1:25">
      <c r="A791" s="727"/>
      <c r="B791" s="727"/>
      <c r="C791" s="727"/>
      <c r="D791" s="729"/>
      <c r="E791" s="726"/>
      <c r="F791" s="727"/>
      <c r="G791" s="727"/>
      <c r="H791" s="727"/>
      <c r="I791" s="727"/>
      <c r="J791" s="727"/>
      <c r="K791" s="727"/>
      <c r="L791" s="727"/>
      <c r="M791" s="727"/>
      <c r="N791" s="727"/>
      <c r="O791" s="727"/>
      <c r="P791" s="727"/>
      <c r="Q791" s="727"/>
      <c r="R791" s="727"/>
      <c r="S791" s="727"/>
      <c r="T791" s="727"/>
      <c r="U791" s="727"/>
      <c r="V791" s="727"/>
      <c r="W791" s="727"/>
      <c r="X791" s="727"/>
      <c r="Y791" s="727"/>
    </row>
    <row r="792" spans="1:25">
      <c r="A792" s="727"/>
      <c r="B792" s="727"/>
      <c r="C792" s="727"/>
      <c r="D792" s="729"/>
      <c r="E792" s="726"/>
      <c r="F792" s="727"/>
      <c r="G792" s="727"/>
      <c r="H792" s="727"/>
      <c r="I792" s="727"/>
      <c r="J792" s="727"/>
      <c r="K792" s="727"/>
      <c r="L792" s="727"/>
      <c r="M792" s="727"/>
      <c r="N792" s="727"/>
      <c r="O792" s="727"/>
      <c r="P792" s="727"/>
      <c r="Q792" s="727"/>
      <c r="R792" s="727"/>
      <c r="S792" s="727"/>
      <c r="T792" s="727"/>
      <c r="U792" s="727"/>
      <c r="V792" s="727"/>
      <c r="W792" s="727"/>
      <c r="X792" s="727"/>
      <c r="Y792" s="727"/>
    </row>
    <row r="793" spans="1:25">
      <c r="A793" s="727"/>
      <c r="B793" s="727"/>
      <c r="C793" s="727"/>
      <c r="D793" s="729"/>
      <c r="E793" s="726"/>
      <c r="F793" s="727"/>
      <c r="G793" s="727"/>
      <c r="H793" s="727"/>
      <c r="I793" s="727"/>
      <c r="J793" s="727"/>
      <c r="K793" s="727"/>
      <c r="L793" s="727"/>
      <c r="M793" s="727"/>
      <c r="N793" s="727"/>
      <c r="O793" s="727"/>
      <c r="P793" s="727"/>
      <c r="Q793" s="727"/>
      <c r="R793" s="727"/>
      <c r="S793" s="727"/>
      <c r="T793" s="727"/>
      <c r="U793" s="727"/>
      <c r="V793" s="727"/>
      <c r="W793" s="727"/>
      <c r="X793" s="727"/>
      <c r="Y793" s="727"/>
    </row>
    <row r="794" spans="1:25">
      <c r="A794" s="727"/>
      <c r="B794" s="727"/>
      <c r="C794" s="727"/>
      <c r="D794" s="729"/>
      <c r="E794" s="726"/>
      <c r="F794" s="727"/>
      <c r="G794" s="727"/>
      <c r="H794" s="727"/>
      <c r="I794" s="727"/>
      <c r="J794" s="727"/>
      <c r="K794" s="727"/>
      <c r="L794" s="727"/>
      <c r="M794" s="727"/>
      <c r="N794" s="727"/>
      <c r="O794" s="727"/>
      <c r="P794" s="727"/>
      <c r="Q794" s="727"/>
      <c r="R794" s="727"/>
      <c r="S794" s="727"/>
      <c r="T794" s="727"/>
      <c r="U794" s="727"/>
      <c r="V794" s="727"/>
      <c r="W794" s="727"/>
      <c r="X794" s="727"/>
      <c r="Y794" s="727"/>
    </row>
    <row r="795" spans="1:25">
      <c r="A795" s="727"/>
      <c r="B795" s="727"/>
      <c r="C795" s="727"/>
      <c r="D795" s="729"/>
      <c r="E795" s="726"/>
      <c r="F795" s="727"/>
      <c r="G795" s="727"/>
      <c r="H795" s="727"/>
      <c r="I795" s="727"/>
      <c r="J795" s="727"/>
      <c r="K795" s="727"/>
      <c r="L795" s="727"/>
      <c r="M795" s="727"/>
      <c r="N795" s="727"/>
      <c r="O795" s="727"/>
      <c r="P795" s="727"/>
      <c r="Q795" s="727"/>
      <c r="R795" s="727"/>
      <c r="S795" s="727"/>
      <c r="T795" s="727"/>
      <c r="U795" s="727"/>
      <c r="V795" s="727"/>
      <c r="W795" s="727"/>
      <c r="X795" s="727"/>
      <c r="Y795" s="727"/>
    </row>
    <row r="796" spans="1:25">
      <c r="A796" s="727"/>
      <c r="B796" s="727"/>
      <c r="C796" s="727"/>
      <c r="D796" s="729"/>
      <c r="E796" s="726"/>
      <c r="F796" s="727"/>
      <c r="G796" s="727"/>
      <c r="H796" s="727"/>
      <c r="I796" s="727"/>
      <c r="J796" s="727"/>
      <c r="K796" s="727"/>
      <c r="L796" s="727"/>
      <c r="M796" s="727"/>
      <c r="N796" s="727"/>
      <c r="O796" s="727"/>
      <c r="P796" s="727"/>
      <c r="Q796" s="727"/>
      <c r="R796" s="727"/>
      <c r="S796" s="727"/>
      <c r="T796" s="727"/>
      <c r="U796" s="727"/>
      <c r="V796" s="727"/>
      <c r="W796" s="727"/>
      <c r="X796" s="727"/>
      <c r="Y796" s="727"/>
    </row>
    <row r="797" spans="1:25">
      <c r="A797" s="727"/>
      <c r="B797" s="727"/>
      <c r="C797" s="727"/>
      <c r="D797" s="729"/>
      <c r="E797" s="726"/>
      <c r="F797" s="727"/>
      <c r="G797" s="727"/>
      <c r="H797" s="727"/>
      <c r="I797" s="727"/>
      <c r="J797" s="727"/>
      <c r="K797" s="727"/>
      <c r="L797" s="727"/>
      <c r="M797" s="727"/>
      <c r="N797" s="727"/>
      <c r="O797" s="727"/>
      <c r="P797" s="727"/>
      <c r="Q797" s="727"/>
      <c r="R797" s="727"/>
      <c r="S797" s="727"/>
      <c r="T797" s="727"/>
      <c r="U797" s="727"/>
      <c r="V797" s="727"/>
      <c r="W797" s="727"/>
      <c r="X797" s="727"/>
      <c r="Y797" s="727"/>
    </row>
    <row r="798" spans="1:25">
      <c r="A798" s="727"/>
      <c r="B798" s="727"/>
      <c r="C798" s="727"/>
      <c r="D798" s="729"/>
      <c r="E798" s="726"/>
      <c r="F798" s="727"/>
      <c r="G798" s="727"/>
      <c r="H798" s="727"/>
      <c r="I798" s="727"/>
      <c r="J798" s="727"/>
      <c r="K798" s="727"/>
      <c r="L798" s="727"/>
      <c r="M798" s="727"/>
      <c r="N798" s="727"/>
      <c r="O798" s="727"/>
      <c r="P798" s="727"/>
      <c r="Q798" s="727"/>
      <c r="R798" s="727"/>
      <c r="S798" s="727"/>
      <c r="T798" s="727"/>
      <c r="U798" s="727"/>
      <c r="V798" s="727"/>
      <c r="W798" s="727"/>
      <c r="X798" s="727"/>
      <c r="Y798" s="727"/>
    </row>
    <row r="799" spans="1:25">
      <c r="A799" s="727"/>
      <c r="B799" s="727"/>
      <c r="C799" s="727"/>
      <c r="D799" s="729"/>
      <c r="E799" s="726"/>
      <c r="F799" s="727"/>
      <c r="G799" s="727"/>
      <c r="H799" s="727"/>
      <c r="I799" s="727"/>
      <c r="J799" s="727"/>
      <c r="K799" s="727"/>
      <c r="L799" s="727"/>
      <c r="M799" s="727"/>
      <c r="N799" s="727"/>
      <c r="O799" s="727"/>
      <c r="P799" s="727"/>
      <c r="Q799" s="727"/>
      <c r="R799" s="727"/>
      <c r="S799" s="727"/>
      <c r="T799" s="727"/>
      <c r="U799" s="727"/>
      <c r="V799" s="727"/>
      <c r="W799" s="727"/>
      <c r="X799" s="727"/>
      <c r="Y799" s="727"/>
    </row>
    <row r="800" spans="1:25">
      <c r="A800" s="727"/>
      <c r="B800" s="727"/>
      <c r="C800" s="727"/>
      <c r="D800" s="729"/>
      <c r="E800" s="726"/>
      <c r="F800" s="727"/>
      <c r="G800" s="727"/>
      <c r="H800" s="727"/>
      <c r="I800" s="727"/>
      <c r="J800" s="727"/>
      <c r="K800" s="727"/>
      <c r="L800" s="727"/>
      <c r="M800" s="727"/>
      <c r="N800" s="727"/>
      <c r="O800" s="727"/>
      <c r="P800" s="727"/>
      <c r="Q800" s="727"/>
      <c r="R800" s="727"/>
      <c r="S800" s="727"/>
      <c r="T800" s="727"/>
      <c r="U800" s="727"/>
      <c r="V800" s="727"/>
      <c r="W800" s="727"/>
      <c r="X800" s="727"/>
      <c r="Y800" s="727"/>
    </row>
    <row r="801" spans="1:25">
      <c r="A801" s="727"/>
      <c r="B801" s="727"/>
      <c r="C801" s="727"/>
      <c r="D801" s="729"/>
      <c r="E801" s="726"/>
      <c r="F801" s="727"/>
      <c r="G801" s="727"/>
      <c r="H801" s="727"/>
      <c r="I801" s="727"/>
      <c r="J801" s="727"/>
      <c r="K801" s="727"/>
      <c r="L801" s="727"/>
      <c r="M801" s="727"/>
      <c r="N801" s="727"/>
      <c r="O801" s="727"/>
      <c r="P801" s="727"/>
      <c r="Q801" s="727"/>
      <c r="R801" s="727"/>
      <c r="S801" s="727"/>
      <c r="T801" s="727"/>
      <c r="U801" s="727"/>
      <c r="V801" s="727"/>
      <c r="W801" s="727"/>
      <c r="X801" s="727"/>
      <c r="Y801" s="727"/>
    </row>
    <row r="802" spans="1:25">
      <c r="A802" s="727"/>
      <c r="B802" s="727"/>
      <c r="C802" s="727"/>
      <c r="D802" s="729"/>
      <c r="E802" s="726"/>
      <c r="F802" s="727"/>
      <c r="G802" s="727"/>
      <c r="H802" s="727"/>
      <c r="I802" s="727"/>
      <c r="J802" s="727"/>
      <c r="K802" s="727"/>
      <c r="L802" s="727"/>
      <c r="M802" s="727"/>
      <c r="N802" s="727"/>
      <c r="O802" s="727"/>
      <c r="P802" s="727"/>
      <c r="Q802" s="727"/>
      <c r="R802" s="727"/>
      <c r="S802" s="727"/>
      <c r="T802" s="727"/>
      <c r="U802" s="727"/>
      <c r="V802" s="727"/>
      <c r="W802" s="727"/>
      <c r="X802" s="727"/>
      <c r="Y802" s="727"/>
    </row>
    <row r="803" spans="1:25">
      <c r="A803" s="727"/>
      <c r="B803" s="727"/>
      <c r="C803" s="727"/>
      <c r="D803" s="729"/>
      <c r="E803" s="726"/>
      <c r="F803" s="727"/>
      <c r="G803" s="727"/>
      <c r="H803" s="727"/>
      <c r="I803" s="727"/>
      <c r="J803" s="727"/>
      <c r="K803" s="727"/>
      <c r="L803" s="727"/>
      <c r="M803" s="727"/>
      <c r="N803" s="727"/>
      <c r="O803" s="727"/>
      <c r="P803" s="727"/>
      <c r="Q803" s="727"/>
      <c r="R803" s="727"/>
      <c r="S803" s="727"/>
      <c r="T803" s="727"/>
      <c r="U803" s="727"/>
      <c r="V803" s="727"/>
      <c r="W803" s="727"/>
      <c r="X803" s="727"/>
      <c r="Y803" s="727"/>
    </row>
    <row r="804" spans="1:25">
      <c r="A804" s="727"/>
      <c r="B804" s="727"/>
      <c r="C804" s="727"/>
      <c r="D804" s="729"/>
      <c r="E804" s="726"/>
      <c r="F804" s="727"/>
      <c r="G804" s="727"/>
      <c r="H804" s="727"/>
      <c r="I804" s="727"/>
      <c r="J804" s="727"/>
      <c r="K804" s="727"/>
      <c r="L804" s="727"/>
      <c r="M804" s="727"/>
      <c r="N804" s="727"/>
      <c r="O804" s="727"/>
      <c r="P804" s="727"/>
      <c r="Q804" s="727"/>
      <c r="R804" s="727"/>
      <c r="S804" s="727"/>
      <c r="T804" s="727"/>
      <c r="U804" s="727"/>
      <c r="V804" s="727"/>
      <c r="W804" s="727"/>
      <c r="X804" s="727"/>
      <c r="Y804" s="727"/>
    </row>
    <row r="805" spans="1:25">
      <c r="A805" s="727"/>
      <c r="B805" s="727"/>
      <c r="C805" s="727"/>
      <c r="D805" s="729"/>
      <c r="E805" s="726"/>
      <c r="F805" s="727"/>
      <c r="G805" s="727"/>
      <c r="H805" s="727"/>
      <c r="I805" s="727"/>
      <c r="J805" s="727"/>
      <c r="K805" s="727"/>
      <c r="L805" s="727"/>
      <c r="M805" s="727"/>
      <c r="N805" s="727"/>
      <c r="O805" s="727"/>
      <c r="P805" s="727"/>
      <c r="Q805" s="727"/>
      <c r="R805" s="727"/>
      <c r="S805" s="727"/>
      <c r="T805" s="727"/>
      <c r="U805" s="727"/>
      <c r="V805" s="727"/>
      <c r="W805" s="727"/>
      <c r="X805" s="727"/>
      <c r="Y805" s="727"/>
    </row>
    <row r="806" spans="1:25">
      <c r="A806" s="727"/>
      <c r="B806" s="727"/>
      <c r="C806" s="727"/>
      <c r="D806" s="729"/>
      <c r="E806" s="726"/>
      <c r="F806" s="727"/>
      <c r="G806" s="727"/>
      <c r="H806" s="727"/>
      <c r="I806" s="727"/>
      <c r="J806" s="727"/>
      <c r="K806" s="727"/>
      <c r="L806" s="727"/>
      <c r="M806" s="727"/>
      <c r="N806" s="727"/>
      <c r="O806" s="727"/>
      <c r="P806" s="727"/>
      <c r="Q806" s="727"/>
      <c r="R806" s="727"/>
      <c r="S806" s="727"/>
      <c r="T806" s="727"/>
      <c r="U806" s="727"/>
      <c r="V806" s="727"/>
      <c r="W806" s="727"/>
      <c r="X806" s="727"/>
      <c r="Y806" s="727"/>
    </row>
    <row r="807" spans="1:25">
      <c r="A807" s="727"/>
      <c r="B807" s="727"/>
      <c r="C807" s="727"/>
      <c r="D807" s="729"/>
      <c r="E807" s="726"/>
      <c r="F807" s="727"/>
      <c r="G807" s="727"/>
      <c r="H807" s="727"/>
      <c r="I807" s="727"/>
      <c r="J807" s="727"/>
      <c r="K807" s="727"/>
      <c r="L807" s="727"/>
      <c r="M807" s="727"/>
      <c r="N807" s="727"/>
      <c r="O807" s="727"/>
      <c r="P807" s="727"/>
      <c r="Q807" s="727"/>
      <c r="R807" s="727"/>
      <c r="S807" s="727"/>
      <c r="T807" s="727"/>
      <c r="U807" s="727"/>
      <c r="V807" s="727"/>
      <c r="W807" s="727"/>
      <c r="X807" s="727"/>
      <c r="Y807" s="727"/>
    </row>
    <row r="808" spans="1:25">
      <c r="A808" s="727"/>
      <c r="B808" s="727"/>
      <c r="C808" s="727"/>
      <c r="D808" s="729"/>
      <c r="E808" s="726"/>
      <c r="F808" s="727"/>
      <c r="G808" s="727"/>
      <c r="H808" s="727"/>
      <c r="I808" s="727"/>
      <c r="J808" s="727"/>
      <c r="K808" s="727"/>
      <c r="L808" s="727"/>
      <c r="M808" s="727"/>
      <c r="N808" s="727"/>
      <c r="O808" s="727"/>
      <c r="P808" s="727"/>
      <c r="Q808" s="727"/>
      <c r="R808" s="727"/>
      <c r="S808" s="727"/>
      <c r="T808" s="727"/>
      <c r="U808" s="727"/>
      <c r="V808" s="727"/>
      <c r="W808" s="727"/>
      <c r="X808" s="727"/>
      <c r="Y808" s="727"/>
    </row>
    <row r="809" spans="1:25">
      <c r="A809" s="727"/>
      <c r="B809" s="727"/>
      <c r="C809" s="727"/>
      <c r="D809" s="729"/>
      <c r="E809" s="726"/>
      <c r="F809" s="727"/>
      <c r="G809" s="727"/>
      <c r="H809" s="727"/>
      <c r="I809" s="727"/>
      <c r="J809" s="727"/>
      <c r="K809" s="727"/>
      <c r="L809" s="727"/>
      <c r="M809" s="727"/>
      <c r="N809" s="727"/>
      <c r="O809" s="727"/>
      <c r="P809" s="727"/>
      <c r="Q809" s="727"/>
      <c r="R809" s="727"/>
      <c r="S809" s="727"/>
      <c r="T809" s="727"/>
      <c r="U809" s="727"/>
      <c r="V809" s="727"/>
      <c r="W809" s="727"/>
      <c r="X809" s="727"/>
      <c r="Y809" s="727"/>
    </row>
    <row r="810" spans="1:25">
      <c r="A810" s="727"/>
      <c r="B810" s="727"/>
      <c r="C810" s="727"/>
      <c r="D810" s="729"/>
      <c r="E810" s="726"/>
      <c r="F810" s="727"/>
      <c r="G810" s="727"/>
      <c r="H810" s="727"/>
      <c r="I810" s="727"/>
      <c r="J810" s="727"/>
      <c r="K810" s="727"/>
      <c r="L810" s="727"/>
      <c r="M810" s="727"/>
      <c r="N810" s="727"/>
      <c r="O810" s="727"/>
      <c r="P810" s="727"/>
      <c r="Q810" s="727"/>
      <c r="R810" s="727"/>
      <c r="S810" s="727"/>
      <c r="T810" s="727"/>
      <c r="U810" s="727"/>
      <c r="V810" s="727"/>
      <c r="W810" s="727"/>
      <c r="X810" s="727"/>
      <c r="Y810" s="727"/>
    </row>
    <row r="811" spans="1:25">
      <c r="A811" s="727"/>
      <c r="B811" s="727"/>
      <c r="C811" s="727"/>
      <c r="D811" s="729"/>
      <c r="E811" s="726"/>
      <c r="F811" s="727"/>
      <c r="G811" s="727"/>
      <c r="H811" s="727"/>
      <c r="I811" s="727"/>
      <c r="J811" s="727"/>
      <c r="K811" s="727"/>
      <c r="L811" s="727"/>
      <c r="M811" s="727"/>
      <c r="N811" s="727"/>
      <c r="O811" s="727"/>
      <c r="P811" s="727"/>
      <c r="Q811" s="727"/>
      <c r="R811" s="727"/>
      <c r="S811" s="727"/>
      <c r="T811" s="727"/>
      <c r="U811" s="727"/>
      <c r="V811" s="727"/>
      <c r="W811" s="727"/>
      <c r="X811" s="727"/>
      <c r="Y811" s="727"/>
    </row>
    <row r="812" spans="1:25">
      <c r="A812" s="727"/>
      <c r="B812" s="727"/>
      <c r="C812" s="727"/>
      <c r="D812" s="729"/>
      <c r="E812" s="726"/>
      <c r="F812" s="727"/>
      <c r="G812" s="727"/>
      <c r="H812" s="727"/>
      <c r="I812" s="727"/>
      <c r="J812" s="727"/>
      <c r="K812" s="727"/>
      <c r="L812" s="727"/>
      <c r="M812" s="727"/>
      <c r="N812" s="727"/>
      <c r="O812" s="727"/>
      <c r="P812" s="727"/>
      <c r="Q812" s="727"/>
      <c r="R812" s="727"/>
      <c r="S812" s="727"/>
      <c r="T812" s="727"/>
      <c r="U812" s="727"/>
      <c r="V812" s="727"/>
      <c r="W812" s="727"/>
      <c r="X812" s="727"/>
      <c r="Y812" s="727"/>
    </row>
    <row r="813" spans="1:25">
      <c r="A813" s="727"/>
      <c r="B813" s="727"/>
      <c r="C813" s="727"/>
      <c r="D813" s="729"/>
      <c r="E813" s="726"/>
      <c r="F813" s="727"/>
      <c r="G813" s="727"/>
      <c r="H813" s="727"/>
      <c r="I813" s="727"/>
      <c r="J813" s="727"/>
      <c r="K813" s="727"/>
      <c r="L813" s="727"/>
      <c r="M813" s="727"/>
      <c r="N813" s="727"/>
      <c r="O813" s="727"/>
      <c r="P813" s="727"/>
      <c r="Q813" s="727"/>
      <c r="R813" s="727"/>
      <c r="S813" s="727"/>
      <c r="T813" s="727"/>
      <c r="U813" s="727"/>
      <c r="V813" s="727"/>
      <c r="W813" s="727"/>
      <c r="X813" s="727"/>
      <c r="Y813" s="727"/>
    </row>
    <row r="814" spans="1:25">
      <c r="A814" s="727"/>
      <c r="B814" s="727"/>
      <c r="C814" s="727"/>
      <c r="D814" s="729"/>
      <c r="E814" s="726"/>
      <c r="F814" s="727"/>
      <c r="G814" s="727"/>
      <c r="H814" s="727"/>
      <c r="I814" s="727"/>
      <c r="J814" s="727"/>
      <c r="K814" s="727"/>
      <c r="L814" s="727"/>
      <c r="M814" s="727"/>
      <c r="N814" s="727"/>
      <c r="O814" s="727"/>
      <c r="P814" s="727"/>
      <c r="Q814" s="727"/>
      <c r="R814" s="727"/>
      <c r="S814" s="727"/>
      <c r="T814" s="727"/>
      <c r="U814" s="727"/>
      <c r="V814" s="727"/>
      <c r="W814" s="727"/>
      <c r="X814" s="727"/>
      <c r="Y814" s="727"/>
    </row>
    <row r="815" spans="1:25">
      <c r="A815" s="727"/>
      <c r="B815" s="727"/>
      <c r="C815" s="727"/>
      <c r="D815" s="729"/>
      <c r="E815" s="726"/>
      <c r="F815" s="727"/>
      <c r="G815" s="727"/>
      <c r="H815" s="727"/>
      <c r="I815" s="727"/>
      <c r="J815" s="727"/>
      <c r="K815" s="727"/>
      <c r="L815" s="727"/>
      <c r="M815" s="727"/>
      <c r="N815" s="727"/>
      <c r="O815" s="727"/>
      <c r="P815" s="727"/>
      <c r="Q815" s="727"/>
      <c r="R815" s="727"/>
      <c r="S815" s="727"/>
      <c r="T815" s="727"/>
      <c r="U815" s="727"/>
      <c r="V815" s="727"/>
      <c r="W815" s="727"/>
      <c r="X815" s="727"/>
      <c r="Y815" s="727"/>
    </row>
    <row r="816" spans="1:25">
      <c r="A816" s="727"/>
      <c r="B816" s="727"/>
      <c r="C816" s="727"/>
      <c r="D816" s="729"/>
      <c r="E816" s="726"/>
      <c r="F816" s="727"/>
      <c r="G816" s="727"/>
      <c r="H816" s="727"/>
      <c r="I816" s="727"/>
      <c r="J816" s="727"/>
      <c r="K816" s="727"/>
      <c r="L816" s="727"/>
      <c r="M816" s="727"/>
      <c r="N816" s="727"/>
      <c r="O816" s="727"/>
      <c r="P816" s="727"/>
      <c r="Q816" s="727"/>
      <c r="R816" s="727"/>
      <c r="S816" s="727"/>
      <c r="T816" s="727"/>
      <c r="U816" s="727"/>
      <c r="V816" s="727"/>
      <c r="W816" s="727"/>
      <c r="X816" s="727"/>
      <c r="Y816" s="727"/>
    </row>
    <row r="817" spans="1:25">
      <c r="A817" s="727"/>
      <c r="B817" s="727"/>
      <c r="C817" s="727"/>
      <c r="D817" s="729"/>
      <c r="E817" s="726"/>
      <c r="F817" s="727"/>
      <c r="G817" s="727"/>
      <c r="H817" s="727"/>
      <c r="I817" s="727"/>
      <c r="J817" s="727"/>
      <c r="K817" s="727"/>
      <c r="L817" s="727"/>
      <c r="M817" s="727"/>
      <c r="N817" s="727"/>
      <c r="O817" s="727"/>
      <c r="P817" s="727"/>
      <c r="Q817" s="727"/>
      <c r="R817" s="727"/>
      <c r="S817" s="727"/>
      <c r="T817" s="727"/>
      <c r="U817" s="727"/>
      <c r="V817" s="727"/>
      <c r="W817" s="727"/>
      <c r="X817" s="727"/>
      <c r="Y817" s="727"/>
    </row>
    <row r="818" spans="1:25">
      <c r="A818" s="727"/>
      <c r="B818" s="727"/>
      <c r="C818" s="727"/>
      <c r="D818" s="729"/>
      <c r="E818" s="726"/>
      <c r="F818" s="727"/>
      <c r="G818" s="727"/>
      <c r="H818" s="727"/>
      <c r="I818" s="727"/>
      <c r="J818" s="727"/>
      <c r="K818" s="727"/>
      <c r="L818" s="727"/>
      <c r="M818" s="727"/>
      <c r="N818" s="727"/>
      <c r="O818" s="727"/>
      <c r="P818" s="727"/>
      <c r="Q818" s="727"/>
      <c r="R818" s="727"/>
      <c r="S818" s="727"/>
      <c r="T818" s="727"/>
      <c r="U818" s="727"/>
      <c r="V818" s="727"/>
      <c r="W818" s="727"/>
      <c r="X818" s="727"/>
      <c r="Y818" s="727"/>
    </row>
    <row r="819" spans="1:25">
      <c r="A819" s="727"/>
      <c r="B819" s="727"/>
      <c r="C819" s="727"/>
      <c r="D819" s="729"/>
      <c r="E819" s="726"/>
      <c r="F819" s="727"/>
      <c r="G819" s="727"/>
      <c r="H819" s="727"/>
      <c r="I819" s="727"/>
      <c r="J819" s="727"/>
      <c r="K819" s="727"/>
      <c r="L819" s="727"/>
      <c r="M819" s="727"/>
      <c r="N819" s="727"/>
      <c r="O819" s="727"/>
      <c r="P819" s="727"/>
      <c r="Q819" s="727"/>
      <c r="R819" s="727"/>
      <c r="S819" s="727"/>
      <c r="T819" s="727"/>
      <c r="U819" s="727"/>
      <c r="V819" s="727"/>
      <c r="W819" s="727"/>
      <c r="X819" s="727"/>
      <c r="Y819" s="727"/>
    </row>
    <row r="820" spans="1:25">
      <c r="A820" s="727"/>
      <c r="B820" s="727"/>
      <c r="C820" s="727"/>
      <c r="D820" s="729"/>
      <c r="E820" s="726"/>
      <c r="F820" s="727"/>
      <c r="G820" s="727"/>
      <c r="H820" s="727"/>
      <c r="I820" s="727"/>
      <c r="J820" s="727"/>
      <c r="K820" s="727"/>
      <c r="L820" s="727"/>
      <c r="M820" s="727"/>
      <c r="N820" s="727"/>
      <c r="O820" s="727"/>
      <c r="P820" s="727"/>
      <c r="Q820" s="727"/>
      <c r="R820" s="727"/>
      <c r="S820" s="727"/>
      <c r="T820" s="727"/>
      <c r="U820" s="727"/>
      <c r="V820" s="727"/>
      <c r="W820" s="727"/>
      <c r="X820" s="727"/>
      <c r="Y820" s="727"/>
    </row>
    <row r="821" spans="1:25">
      <c r="A821" s="727"/>
      <c r="B821" s="727"/>
      <c r="C821" s="727"/>
      <c r="D821" s="729"/>
      <c r="E821" s="726"/>
      <c r="F821" s="727"/>
      <c r="G821" s="727"/>
      <c r="H821" s="727"/>
      <c r="I821" s="727"/>
      <c r="J821" s="727"/>
      <c r="K821" s="727"/>
      <c r="L821" s="727"/>
      <c r="M821" s="727"/>
      <c r="N821" s="727"/>
      <c r="O821" s="727"/>
      <c r="P821" s="727"/>
      <c r="Q821" s="727"/>
      <c r="R821" s="727"/>
      <c r="S821" s="727"/>
      <c r="T821" s="727"/>
      <c r="U821" s="727"/>
      <c r="V821" s="727"/>
      <c r="W821" s="727"/>
      <c r="X821" s="727"/>
      <c r="Y821" s="727"/>
    </row>
    <row r="822" spans="1:25">
      <c r="A822" s="727"/>
      <c r="B822" s="727"/>
      <c r="C822" s="727"/>
      <c r="D822" s="729"/>
      <c r="E822" s="726"/>
      <c r="F822" s="727"/>
      <c r="G822" s="727"/>
      <c r="H822" s="727"/>
      <c r="I822" s="727"/>
      <c r="J822" s="727"/>
      <c r="K822" s="727"/>
      <c r="L822" s="727"/>
      <c r="M822" s="727"/>
      <c r="N822" s="727"/>
      <c r="O822" s="727"/>
      <c r="P822" s="727"/>
      <c r="Q822" s="727"/>
      <c r="R822" s="727"/>
      <c r="S822" s="727"/>
      <c r="T822" s="727"/>
      <c r="U822" s="727"/>
      <c r="V822" s="727"/>
      <c r="W822" s="727"/>
      <c r="X822" s="727"/>
      <c r="Y822" s="727"/>
    </row>
    <row r="823" spans="1:25">
      <c r="A823" s="727"/>
      <c r="B823" s="727"/>
      <c r="C823" s="727"/>
      <c r="D823" s="729"/>
      <c r="E823" s="726"/>
      <c r="F823" s="727"/>
      <c r="G823" s="727"/>
      <c r="H823" s="727"/>
      <c r="I823" s="727"/>
      <c r="J823" s="727"/>
      <c r="K823" s="727"/>
      <c r="L823" s="727"/>
      <c r="M823" s="727"/>
      <c r="N823" s="727"/>
      <c r="O823" s="727"/>
      <c r="P823" s="727"/>
      <c r="Q823" s="727"/>
      <c r="R823" s="727"/>
      <c r="S823" s="727"/>
      <c r="T823" s="727"/>
      <c r="U823" s="727"/>
      <c r="V823" s="727"/>
      <c r="W823" s="727"/>
      <c r="X823" s="727"/>
      <c r="Y823" s="727"/>
    </row>
    <row r="824" spans="1:25">
      <c r="A824" s="727"/>
      <c r="B824" s="727"/>
      <c r="C824" s="727"/>
      <c r="D824" s="729"/>
      <c r="E824" s="726"/>
      <c r="F824" s="727"/>
      <c r="G824" s="727"/>
      <c r="H824" s="727"/>
      <c r="I824" s="727"/>
      <c r="J824" s="727"/>
      <c r="K824" s="727"/>
      <c r="L824" s="727"/>
      <c r="M824" s="727"/>
      <c r="N824" s="727"/>
      <c r="O824" s="727"/>
      <c r="P824" s="727"/>
      <c r="Q824" s="727"/>
      <c r="R824" s="727"/>
      <c r="S824" s="727"/>
      <c r="T824" s="727"/>
      <c r="U824" s="727"/>
      <c r="V824" s="727"/>
      <c r="W824" s="727"/>
      <c r="X824" s="727"/>
      <c r="Y824" s="727"/>
    </row>
    <row r="825" spans="1:25">
      <c r="A825" s="727"/>
      <c r="B825" s="727"/>
      <c r="C825" s="727"/>
      <c r="D825" s="729"/>
      <c r="E825" s="726"/>
      <c r="F825" s="727"/>
      <c r="G825" s="727"/>
      <c r="H825" s="727"/>
      <c r="I825" s="727"/>
      <c r="J825" s="727"/>
      <c r="K825" s="727"/>
      <c r="L825" s="727"/>
      <c r="M825" s="727"/>
      <c r="N825" s="727"/>
      <c r="O825" s="727"/>
      <c r="P825" s="727"/>
      <c r="Q825" s="727"/>
      <c r="R825" s="727"/>
      <c r="S825" s="727"/>
      <c r="T825" s="727"/>
      <c r="U825" s="727"/>
      <c r="V825" s="727"/>
      <c r="W825" s="727"/>
      <c r="X825" s="727"/>
      <c r="Y825" s="727"/>
    </row>
    <row r="826" spans="1:25">
      <c r="A826" s="727"/>
      <c r="B826" s="727"/>
      <c r="C826" s="727"/>
      <c r="D826" s="729"/>
      <c r="E826" s="726"/>
      <c r="F826" s="727"/>
      <c r="G826" s="727"/>
      <c r="H826" s="727"/>
      <c r="I826" s="727"/>
      <c r="J826" s="727"/>
      <c r="K826" s="727"/>
      <c r="L826" s="727"/>
      <c r="M826" s="727"/>
      <c r="N826" s="727"/>
      <c r="O826" s="727"/>
      <c r="P826" s="727"/>
      <c r="Q826" s="727"/>
      <c r="R826" s="727"/>
      <c r="S826" s="727"/>
      <c r="T826" s="727"/>
      <c r="U826" s="727"/>
      <c r="V826" s="727"/>
      <c r="W826" s="727"/>
      <c r="X826" s="727"/>
      <c r="Y826" s="727"/>
    </row>
    <row r="827" spans="1:25">
      <c r="A827" s="727"/>
      <c r="B827" s="727"/>
      <c r="C827" s="727"/>
      <c r="D827" s="729"/>
      <c r="E827" s="726"/>
      <c r="F827" s="727"/>
      <c r="G827" s="727"/>
      <c r="H827" s="727"/>
      <c r="I827" s="727"/>
      <c r="J827" s="727"/>
      <c r="K827" s="727"/>
      <c r="L827" s="727"/>
      <c r="M827" s="727"/>
      <c r="N827" s="727"/>
      <c r="O827" s="727"/>
      <c r="P827" s="727"/>
      <c r="Q827" s="727"/>
      <c r="R827" s="727"/>
      <c r="S827" s="727"/>
      <c r="T827" s="727"/>
      <c r="U827" s="727"/>
      <c r="V827" s="727"/>
      <c r="W827" s="727"/>
      <c r="X827" s="727"/>
      <c r="Y827" s="727"/>
    </row>
    <row r="828" spans="1:25">
      <c r="A828" s="727"/>
      <c r="B828" s="727"/>
      <c r="C828" s="727"/>
      <c r="D828" s="729"/>
      <c r="E828" s="726"/>
      <c r="F828" s="727"/>
      <c r="G828" s="727"/>
      <c r="H828" s="727"/>
      <c r="I828" s="727"/>
      <c r="J828" s="727"/>
      <c r="K828" s="727"/>
      <c r="L828" s="727"/>
      <c r="M828" s="727"/>
      <c r="N828" s="727"/>
      <c r="O828" s="727"/>
      <c r="P828" s="727"/>
      <c r="Q828" s="727"/>
      <c r="R828" s="727"/>
      <c r="S828" s="727"/>
      <c r="T828" s="727"/>
      <c r="U828" s="727"/>
      <c r="V828" s="727"/>
      <c r="W828" s="727"/>
      <c r="X828" s="727"/>
      <c r="Y828" s="727"/>
    </row>
    <row r="829" spans="1:25">
      <c r="A829" s="727"/>
      <c r="B829" s="727"/>
      <c r="C829" s="727"/>
      <c r="D829" s="729"/>
      <c r="E829" s="726"/>
      <c r="F829" s="727"/>
      <c r="G829" s="727"/>
      <c r="H829" s="727"/>
      <c r="I829" s="727"/>
      <c r="J829" s="727"/>
      <c r="K829" s="727"/>
      <c r="L829" s="727"/>
      <c r="M829" s="727"/>
      <c r="N829" s="727"/>
      <c r="O829" s="727"/>
      <c r="P829" s="727"/>
      <c r="Q829" s="727"/>
      <c r="R829" s="727"/>
      <c r="S829" s="727"/>
      <c r="T829" s="727"/>
      <c r="U829" s="727"/>
      <c r="V829" s="727"/>
      <c r="W829" s="727"/>
      <c r="X829" s="727"/>
      <c r="Y829" s="727"/>
    </row>
    <row r="830" spans="1:25">
      <c r="A830" s="727"/>
      <c r="B830" s="727"/>
      <c r="C830" s="727"/>
      <c r="D830" s="729"/>
      <c r="E830" s="726"/>
      <c r="F830" s="727"/>
      <c r="G830" s="727"/>
      <c r="H830" s="727"/>
      <c r="I830" s="727"/>
      <c r="J830" s="727"/>
      <c r="K830" s="727"/>
      <c r="L830" s="727"/>
      <c r="M830" s="727"/>
      <c r="N830" s="727"/>
      <c r="O830" s="727"/>
      <c r="P830" s="727"/>
      <c r="Q830" s="727"/>
      <c r="R830" s="727"/>
      <c r="S830" s="727"/>
      <c r="T830" s="727"/>
      <c r="U830" s="727"/>
      <c r="V830" s="727"/>
      <c r="W830" s="727"/>
      <c r="X830" s="727"/>
      <c r="Y830" s="727"/>
    </row>
    <row r="831" spans="1:25">
      <c r="A831" s="727"/>
      <c r="B831" s="727"/>
      <c r="C831" s="727"/>
      <c r="D831" s="729"/>
      <c r="E831" s="726"/>
      <c r="F831" s="727"/>
      <c r="G831" s="727"/>
      <c r="H831" s="727"/>
      <c r="I831" s="727"/>
      <c r="J831" s="727"/>
      <c r="K831" s="727"/>
      <c r="L831" s="727"/>
      <c r="M831" s="727"/>
      <c r="N831" s="727"/>
      <c r="O831" s="727"/>
      <c r="P831" s="727"/>
      <c r="Q831" s="727"/>
      <c r="R831" s="727"/>
      <c r="S831" s="727"/>
      <c r="T831" s="727"/>
      <c r="U831" s="727"/>
      <c r="V831" s="727"/>
      <c r="W831" s="727"/>
      <c r="X831" s="727"/>
      <c r="Y831" s="727"/>
    </row>
    <row r="832" spans="1:25">
      <c r="A832" s="727"/>
      <c r="B832" s="727"/>
      <c r="C832" s="727"/>
      <c r="D832" s="729"/>
      <c r="E832" s="726"/>
      <c r="F832" s="727"/>
      <c r="G832" s="727"/>
      <c r="H832" s="727"/>
      <c r="I832" s="727"/>
      <c r="J832" s="727"/>
      <c r="K832" s="727"/>
      <c r="L832" s="727"/>
      <c r="M832" s="727"/>
      <c r="N832" s="727"/>
      <c r="O832" s="727"/>
      <c r="P832" s="727"/>
      <c r="Q832" s="727"/>
      <c r="R832" s="727"/>
      <c r="S832" s="727"/>
      <c r="T832" s="727"/>
      <c r="U832" s="727"/>
      <c r="V832" s="727"/>
      <c r="W832" s="727"/>
      <c r="X832" s="727"/>
      <c r="Y832" s="727"/>
    </row>
    <row r="833" spans="1:25">
      <c r="A833" s="727"/>
      <c r="B833" s="727"/>
      <c r="C833" s="727"/>
      <c r="D833" s="729"/>
      <c r="E833" s="726"/>
      <c r="F833" s="727"/>
      <c r="G833" s="727"/>
      <c r="H833" s="727"/>
      <c r="I833" s="727"/>
      <c r="J833" s="727"/>
      <c r="K833" s="727"/>
      <c r="L833" s="727"/>
      <c r="M833" s="727"/>
      <c r="N833" s="727"/>
      <c r="O833" s="727"/>
      <c r="P833" s="727"/>
      <c r="Q833" s="727"/>
      <c r="R833" s="727"/>
      <c r="S833" s="727"/>
      <c r="T833" s="727"/>
      <c r="U833" s="727"/>
      <c r="V833" s="727"/>
      <c r="W833" s="727"/>
      <c r="X833" s="727"/>
      <c r="Y833" s="727"/>
    </row>
    <row r="834" spans="1:25">
      <c r="A834" s="727"/>
      <c r="B834" s="727"/>
      <c r="C834" s="727"/>
      <c r="D834" s="729"/>
      <c r="E834" s="726"/>
      <c r="F834" s="727"/>
      <c r="G834" s="727"/>
      <c r="H834" s="727"/>
      <c r="I834" s="727"/>
      <c r="J834" s="727"/>
      <c r="K834" s="727"/>
      <c r="L834" s="727"/>
      <c r="M834" s="727"/>
      <c r="N834" s="727"/>
      <c r="O834" s="727"/>
      <c r="P834" s="727"/>
      <c r="Q834" s="727"/>
      <c r="R834" s="727"/>
      <c r="S834" s="727"/>
      <c r="T834" s="727"/>
      <c r="U834" s="727"/>
      <c r="V834" s="727"/>
      <c r="W834" s="727"/>
      <c r="X834" s="727"/>
      <c r="Y834" s="727"/>
    </row>
    <row r="835" spans="1:25">
      <c r="A835" s="727"/>
      <c r="B835" s="727"/>
      <c r="C835" s="727"/>
      <c r="D835" s="729"/>
      <c r="E835" s="726"/>
      <c r="F835" s="727"/>
      <c r="G835" s="727"/>
      <c r="H835" s="727"/>
      <c r="I835" s="727"/>
      <c r="J835" s="727"/>
      <c r="K835" s="727"/>
      <c r="L835" s="727"/>
      <c r="M835" s="727"/>
      <c r="N835" s="727"/>
      <c r="O835" s="727"/>
      <c r="P835" s="727"/>
      <c r="Q835" s="727"/>
      <c r="R835" s="727"/>
      <c r="S835" s="727"/>
      <c r="T835" s="727"/>
      <c r="U835" s="727"/>
      <c r="V835" s="727"/>
      <c r="W835" s="727"/>
      <c r="X835" s="727"/>
      <c r="Y835" s="727"/>
    </row>
    <row r="836" spans="1:25">
      <c r="A836" s="727"/>
      <c r="B836" s="727"/>
      <c r="C836" s="727"/>
      <c r="D836" s="729"/>
      <c r="E836" s="726"/>
      <c r="F836" s="727"/>
      <c r="G836" s="727"/>
      <c r="H836" s="727"/>
      <c r="I836" s="727"/>
      <c r="J836" s="727"/>
      <c r="K836" s="727"/>
      <c r="L836" s="727"/>
      <c r="M836" s="727"/>
      <c r="N836" s="727"/>
      <c r="O836" s="727"/>
      <c r="P836" s="727"/>
      <c r="Q836" s="727"/>
      <c r="R836" s="727"/>
      <c r="S836" s="727"/>
      <c r="T836" s="727"/>
      <c r="U836" s="727"/>
      <c r="V836" s="727"/>
      <c r="W836" s="727"/>
      <c r="X836" s="727"/>
      <c r="Y836" s="727"/>
    </row>
    <row r="837" spans="1:25">
      <c r="A837" s="727"/>
      <c r="B837" s="727"/>
      <c r="C837" s="727"/>
      <c r="D837" s="729"/>
      <c r="E837" s="726"/>
      <c r="F837" s="727"/>
      <c r="G837" s="727"/>
      <c r="H837" s="727"/>
      <c r="I837" s="727"/>
      <c r="J837" s="727"/>
      <c r="K837" s="727"/>
      <c r="L837" s="727"/>
      <c r="M837" s="727"/>
      <c r="N837" s="727"/>
      <c r="O837" s="727"/>
      <c r="P837" s="727"/>
      <c r="Q837" s="727"/>
      <c r="R837" s="727"/>
      <c r="S837" s="727"/>
      <c r="T837" s="727"/>
      <c r="U837" s="727"/>
      <c r="V837" s="727"/>
      <c r="W837" s="727"/>
      <c r="X837" s="727"/>
      <c r="Y837" s="727"/>
    </row>
    <row r="838" spans="1:25">
      <c r="A838" s="727"/>
      <c r="B838" s="727"/>
      <c r="C838" s="727"/>
      <c r="D838" s="729"/>
      <c r="E838" s="726"/>
      <c r="F838" s="727"/>
      <c r="G838" s="727"/>
      <c r="H838" s="727"/>
      <c r="I838" s="727"/>
      <c r="J838" s="727"/>
      <c r="K838" s="727"/>
      <c r="L838" s="727"/>
      <c r="M838" s="727"/>
      <c r="N838" s="727"/>
      <c r="O838" s="727"/>
      <c r="P838" s="727"/>
      <c r="Q838" s="727"/>
      <c r="R838" s="727"/>
      <c r="S838" s="727"/>
      <c r="T838" s="727"/>
      <c r="U838" s="727"/>
      <c r="V838" s="727"/>
      <c r="W838" s="727"/>
      <c r="X838" s="727"/>
      <c r="Y838" s="727"/>
    </row>
    <row r="839" spans="1:25">
      <c r="A839" s="727"/>
      <c r="B839" s="727"/>
      <c r="C839" s="727"/>
      <c r="D839" s="729"/>
      <c r="E839" s="726"/>
      <c r="F839" s="727"/>
      <c r="G839" s="727"/>
      <c r="H839" s="727"/>
      <c r="I839" s="727"/>
      <c r="J839" s="727"/>
      <c r="K839" s="727"/>
      <c r="L839" s="727"/>
      <c r="M839" s="727"/>
      <c r="N839" s="727"/>
      <c r="O839" s="727"/>
      <c r="P839" s="727"/>
      <c r="Q839" s="727"/>
      <c r="R839" s="727"/>
      <c r="S839" s="727"/>
      <c r="T839" s="727"/>
      <c r="U839" s="727"/>
      <c r="V839" s="727"/>
      <c r="W839" s="727"/>
      <c r="X839" s="727"/>
      <c r="Y839" s="727"/>
    </row>
    <row r="840" spans="1:25">
      <c r="A840" s="727"/>
      <c r="B840" s="727"/>
      <c r="C840" s="727"/>
      <c r="D840" s="729"/>
      <c r="E840" s="726"/>
      <c r="F840" s="727"/>
      <c r="G840" s="727"/>
      <c r="H840" s="727"/>
      <c r="I840" s="727"/>
      <c r="J840" s="727"/>
      <c r="K840" s="727"/>
      <c r="L840" s="727"/>
      <c r="M840" s="727"/>
      <c r="N840" s="727"/>
      <c r="O840" s="727"/>
      <c r="P840" s="727"/>
      <c r="Q840" s="727"/>
      <c r="R840" s="727"/>
      <c r="S840" s="727"/>
      <c r="T840" s="727"/>
      <c r="U840" s="727"/>
      <c r="V840" s="727"/>
      <c r="W840" s="727"/>
      <c r="X840" s="727"/>
      <c r="Y840" s="727"/>
    </row>
    <row r="841" spans="1:25">
      <c r="A841" s="727"/>
      <c r="B841" s="727"/>
      <c r="C841" s="727"/>
      <c r="D841" s="729"/>
      <c r="E841" s="726"/>
      <c r="F841" s="727"/>
      <c r="G841" s="727"/>
      <c r="H841" s="727"/>
      <c r="I841" s="727"/>
      <c r="J841" s="727"/>
      <c r="K841" s="727"/>
      <c r="L841" s="727"/>
      <c r="M841" s="727"/>
      <c r="N841" s="727"/>
      <c r="O841" s="727"/>
      <c r="P841" s="727"/>
      <c r="Q841" s="727"/>
      <c r="R841" s="727"/>
      <c r="S841" s="727"/>
      <c r="T841" s="727"/>
      <c r="U841" s="727"/>
      <c r="V841" s="727"/>
      <c r="W841" s="727"/>
      <c r="X841" s="727"/>
      <c r="Y841" s="727"/>
    </row>
    <row r="842" spans="1:25">
      <c r="A842" s="727"/>
      <c r="B842" s="727"/>
      <c r="C842" s="727"/>
      <c r="D842" s="729"/>
      <c r="E842" s="726"/>
      <c r="F842" s="727"/>
      <c r="G842" s="727"/>
      <c r="H842" s="727"/>
      <c r="I842" s="727"/>
      <c r="J842" s="727"/>
      <c r="K842" s="727"/>
      <c r="L842" s="727"/>
      <c r="M842" s="727"/>
      <c r="N842" s="727"/>
      <c r="O842" s="727"/>
      <c r="P842" s="727"/>
      <c r="Q842" s="727"/>
      <c r="R842" s="727"/>
      <c r="S842" s="727"/>
      <c r="T842" s="727"/>
      <c r="U842" s="727"/>
      <c r="V842" s="727"/>
      <c r="W842" s="727"/>
      <c r="X842" s="727"/>
      <c r="Y842" s="727"/>
    </row>
    <row r="843" spans="1:25">
      <c r="A843" s="727"/>
      <c r="B843" s="727"/>
      <c r="C843" s="727"/>
      <c r="D843" s="729"/>
      <c r="E843" s="726"/>
      <c r="F843" s="727"/>
      <c r="G843" s="727"/>
      <c r="H843" s="727"/>
      <c r="I843" s="727"/>
      <c r="J843" s="727"/>
      <c r="K843" s="727"/>
      <c r="L843" s="727"/>
      <c r="M843" s="727"/>
      <c r="N843" s="727"/>
      <c r="O843" s="727"/>
      <c r="P843" s="727"/>
      <c r="Q843" s="727"/>
      <c r="R843" s="727"/>
      <c r="S843" s="727"/>
      <c r="T843" s="727"/>
      <c r="U843" s="727"/>
      <c r="V843" s="727"/>
      <c r="W843" s="727"/>
      <c r="X843" s="727"/>
      <c r="Y843" s="727"/>
    </row>
    <row r="844" spans="1:25">
      <c r="A844" s="727"/>
      <c r="B844" s="727"/>
      <c r="C844" s="727"/>
      <c r="D844" s="729"/>
      <c r="E844" s="726"/>
      <c r="F844" s="727"/>
      <c r="G844" s="727"/>
      <c r="H844" s="727"/>
      <c r="I844" s="727"/>
      <c r="J844" s="727"/>
      <c r="K844" s="727"/>
      <c r="L844" s="727"/>
      <c r="M844" s="727"/>
      <c r="N844" s="727"/>
      <c r="O844" s="727"/>
      <c r="P844" s="727"/>
      <c r="Q844" s="727"/>
      <c r="R844" s="727"/>
      <c r="S844" s="727"/>
      <c r="T844" s="727"/>
      <c r="U844" s="727"/>
      <c r="V844" s="727"/>
      <c r="W844" s="727"/>
      <c r="X844" s="727"/>
      <c r="Y844" s="727"/>
    </row>
    <row r="845" spans="1:25">
      <c r="A845" s="727"/>
      <c r="B845" s="727"/>
      <c r="C845" s="727"/>
      <c r="D845" s="729"/>
      <c r="E845" s="726"/>
      <c r="F845" s="727"/>
      <c r="G845" s="727"/>
      <c r="H845" s="727"/>
      <c r="I845" s="727"/>
      <c r="J845" s="727"/>
      <c r="K845" s="727"/>
      <c r="L845" s="727"/>
      <c r="M845" s="727"/>
      <c r="N845" s="727"/>
      <c r="O845" s="727"/>
      <c r="P845" s="727"/>
      <c r="Q845" s="727"/>
      <c r="R845" s="727"/>
      <c r="S845" s="727"/>
      <c r="T845" s="727"/>
      <c r="U845" s="727"/>
      <c r="V845" s="727"/>
      <c r="W845" s="727"/>
      <c r="X845" s="727"/>
      <c r="Y845" s="727"/>
    </row>
    <row r="846" spans="1:25">
      <c r="A846" s="727"/>
      <c r="B846" s="727"/>
      <c r="C846" s="727"/>
      <c r="D846" s="729"/>
      <c r="E846" s="726"/>
      <c r="F846" s="727"/>
      <c r="G846" s="727"/>
      <c r="H846" s="727"/>
      <c r="I846" s="727"/>
      <c r="J846" s="727"/>
      <c r="K846" s="727"/>
      <c r="L846" s="727"/>
      <c r="M846" s="727"/>
      <c r="N846" s="727"/>
      <c r="O846" s="727"/>
      <c r="P846" s="727"/>
      <c r="Q846" s="727"/>
      <c r="R846" s="727"/>
      <c r="S846" s="727"/>
      <c r="T846" s="727"/>
      <c r="U846" s="727"/>
      <c r="V846" s="727"/>
      <c r="W846" s="727"/>
      <c r="X846" s="727"/>
      <c r="Y846" s="727"/>
    </row>
    <row r="847" spans="1:25">
      <c r="A847" s="727"/>
      <c r="B847" s="727"/>
      <c r="C847" s="727"/>
      <c r="D847" s="729"/>
      <c r="E847" s="726"/>
      <c r="F847" s="727"/>
      <c r="G847" s="727"/>
      <c r="H847" s="727"/>
      <c r="I847" s="727"/>
      <c r="J847" s="727"/>
      <c r="K847" s="727"/>
      <c r="L847" s="727"/>
      <c r="M847" s="727"/>
      <c r="N847" s="727"/>
      <c r="O847" s="727"/>
      <c r="P847" s="727"/>
      <c r="Q847" s="727"/>
      <c r="R847" s="727"/>
      <c r="S847" s="727"/>
      <c r="T847" s="727"/>
      <c r="U847" s="727"/>
      <c r="V847" s="727"/>
      <c r="W847" s="727"/>
      <c r="X847" s="727"/>
      <c r="Y847" s="727"/>
    </row>
    <row r="848" spans="1:25">
      <c r="A848" s="727"/>
      <c r="B848" s="727"/>
      <c r="C848" s="727"/>
      <c r="D848" s="729"/>
      <c r="E848" s="726"/>
      <c r="F848" s="727"/>
      <c r="G848" s="727"/>
      <c r="H848" s="727"/>
      <c r="I848" s="727"/>
      <c r="J848" s="727"/>
      <c r="K848" s="727"/>
      <c r="L848" s="727"/>
      <c r="M848" s="727"/>
      <c r="N848" s="727"/>
      <c r="O848" s="727"/>
      <c r="P848" s="727"/>
      <c r="Q848" s="727"/>
      <c r="R848" s="727"/>
      <c r="S848" s="727"/>
      <c r="T848" s="727"/>
      <c r="U848" s="727"/>
      <c r="V848" s="727"/>
      <c r="W848" s="727"/>
      <c r="X848" s="727"/>
      <c r="Y848" s="727"/>
    </row>
    <row r="849" spans="1:25">
      <c r="A849" s="727"/>
      <c r="B849" s="727"/>
      <c r="C849" s="727"/>
      <c r="D849" s="729"/>
      <c r="E849" s="726"/>
      <c r="F849" s="727"/>
      <c r="G849" s="727"/>
      <c r="H849" s="727"/>
      <c r="I849" s="727"/>
      <c r="J849" s="727"/>
      <c r="K849" s="727"/>
      <c r="L849" s="727"/>
      <c r="M849" s="727"/>
      <c r="N849" s="727"/>
      <c r="O849" s="727"/>
      <c r="P849" s="727"/>
      <c r="Q849" s="727"/>
      <c r="R849" s="727"/>
      <c r="S849" s="727"/>
      <c r="T849" s="727"/>
      <c r="U849" s="727"/>
      <c r="V849" s="727"/>
      <c r="W849" s="727"/>
      <c r="X849" s="727"/>
      <c r="Y849" s="727"/>
    </row>
    <row r="850" spans="1:25">
      <c r="A850" s="727"/>
      <c r="B850" s="727"/>
      <c r="C850" s="727"/>
      <c r="D850" s="729"/>
      <c r="E850" s="726"/>
      <c r="F850" s="727"/>
      <c r="G850" s="727"/>
      <c r="H850" s="727"/>
      <c r="I850" s="727"/>
      <c r="J850" s="727"/>
      <c r="K850" s="727"/>
      <c r="L850" s="727"/>
      <c r="M850" s="727"/>
      <c r="N850" s="727"/>
      <c r="O850" s="727"/>
      <c r="P850" s="727"/>
      <c r="Q850" s="727"/>
      <c r="R850" s="727"/>
      <c r="S850" s="727"/>
      <c r="T850" s="727"/>
      <c r="U850" s="727"/>
      <c r="V850" s="727"/>
      <c r="W850" s="727"/>
      <c r="X850" s="727"/>
      <c r="Y850" s="727"/>
    </row>
    <row r="851" spans="1:25">
      <c r="A851" s="727"/>
      <c r="B851" s="727"/>
      <c r="C851" s="727"/>
      <c r="D851" s="729"/>
      <c r="E851" s="726"/>
      <c r="F851" s="727"/>
      <c r="G851" s="727"/>
      <c r="H851" s="727"/>
      <c r="I851" s="727"/>
      <c r="J851" s="727"/>
      <c r="K851" s="727"/>
      <c r="L851" s="727"/>
      <c r="M851" s="727"/>
      <c r="N851" s="727"/>
      <c r="O851" s="727"/>
      <c r="P851" s="727"/>
      <c r="Q851" s="727"/>
      <c r="R851" s="727"/>
      <c r="S851" s="727"/>
      <c r="T851" s="727"/>
      <c r="U851" s="727"/>
      <c r="V851" s="727"/>
      <c r="W851" s="727"/>
      <c r="X851" s="727"/>
      <c r="Y851" s="727"/>
    </row>
    <row r="852" spans="1:25">
      <c r="A852" s="727"/>
      <c r="B852" s="727"/>
      <c r="C852" s="727"/>
      <c r="D852" s="729"/>
      <c r="E852" s="726"/>
      <c r="F852" s="727"/>
      <c r="G852" s="727"/>
      <c r="H852" s="727"/>
      <c r="I852" s="727"/>
      <c r="J852" s="727"/>
      <c r="K852" s="727"/>
      <c r="L852" s="727"/>
      <c r="M852" s="727"/>
      <c r="N852" s="727"/>
      <c r="O852" s="727"/>
      <c r="P852" s="727"/>
      <c r="Q852" s="727"/>
      <c r="R852" s="727"/>
      <c r="S852" s="727"/>
      <c r="T852" s="727"/>
      <c r="U852" s="727"/>
      <c r="V852" s="727"/>
      <c r="W852" s="727"/>
      <c r="X852" s="727"/>
      <c r="Y852" s="727"/>
    </row>
    <row r="853" spans="1:25">
      <c r="A853" s="727"/>
      <c r="B853" s="727"/>
      <c r="C853" s="727"/>
      <c r="D853" s="729"/>
      <c r="E853" s="726"/>
      <c r="F853" s="727"/>
      <c r="G853" s="727"/>
      <c r="H853" s="727"/>
      <c r="I853" s="727"/>
      <c r="J853" s="727"/>
      <c r="K853" s="727"/>
      <c r="L853" s="727"/>
      <c r="M853" s="727"/>
      <c r="N853" s="727"/>
      <c r="O853" s="727"/>
      <c r="P853" s="727"/>
      <c r="Q853" s="727"/>
      <c r="R853" s="727"/>
      <c r="S853" s="727"/>
      <c r="T853" s="727"/>
      <c r="U853" s="727"/>
      <c r="V853" s="727"/>
      <c r="W853" s="727"/>
      <c r="X853" s="727"/>
      <c r="Y853" s="727"/>
    </row>
    <row r="854" spans="1:25">
      <c r="A854" s="727"/>
      <c r="B854" s="727"/>
      <c r="C854" s="727"/>
      <c r="D854" s="729"/>
      <c r="E854" s="726"/>
      <c r="F854" s="727"/>
      <c r="G854" s="727"/>
      <c r="H854" s="727"/>
      <c r="I854" s="727"/>
      <c r="J854" s="727"/>
      <c r="K854" s="727"/>
      <c r="L854" s="727"/>
      <c r="M854" s="727"/>
      <c r="N854" s="727"/>
      <c r="O854" s="727"/>
      <c r="P854" s="727"/>
      <c r="Q854" s="727"/>
      <c r="R854" s="727"/>
      <c r="S854" s="727"/>
      <c r="T854" s="727"/>
      <c r="U854" s="727"/>
      <c r="V854" s="727"/>
      <c r="W854" s="727"/>
      <c r="X854" s="727"/>
      <c r="Y854" s="727"/>
    </row>
    <row r="855" spans="1:25">
      <c r="A855" s="727"/>
      <c r="B855" s="727"/>
      <c r="C855" s="727"/>
      <c r="D855" s="729"/>
      <c r="E855" s="726"/>
      <c r="F855" s="727"/>
      <c r="G855" s="727"/>
      <c r="H855" s="727"/>
      <c r="I855" s="727"/>
      <c r="J855" s="727"/>
      <c r="K855" s="727"/>
      <c r="L855" s="727"/>
      <c r="M855" s="727"/>
      <c r="N855" s="727"/>
      <c r="O855" s="727"/>
      <c r="P855" s="727"/>
      <c r="Q855" s="727"/>
      <c r="R855" s="727"/>
      <c r="S855" s="727"/>
      <c r="T855" s="727"/>
      <c r="U855" s="727"/>
      <c r="V855" s="727"/>
      <c r="W855" s="727"/>
      <c r="X855" s="727"/>
      <c r="Y855" s="727"/>
    </row>
    <row r="856" spans="1:25">
      <c r="A856" s="727"/>
      <c r="B856" s="727"/>
      <c r="C856" s="727"/>
      <c r="D856" s="729"/>
      <c r="E856" s="726"/>
      <c r="F856" s="727"/>
      <c r="G856" s="727"/>
      <c r="H856" s="727"/>
      <c r="I856" s="727"/>
      <c r="J856" s="727"/>
      <c r="K856" s="727"/>
      <c r="L856" s="727"/>
      <c r="M856" s="727"/>
      <c r="N856" s="727"/>
      <c r="O856" s="727"/>
      <c r="P856" s="727"/>
      <c r="Q856" s="727"/>
      <c r="R856" s="727"/>
      <c r="S856" s="727"/>
      <c r="T856" s="727"/>
      <c r="U856" s="727"/>
      <c r="V856" s="727"/>
      <c r="W856" s="727"/>
      <c r="X856" s="727"/>
      <c r="Y856" s="727"/>
    </row>
    <row r="857" spans="1:25">
      <c r="A857" s="727"/>
      <c r="B857" s="727"/>
      <c r="C857" s="727"/>
      <c r="D857" s="729"/>
      <c r="E857" s="726"/>
      <c r="F857" s="727"/>
      <c r="G857" s="727"/>
      <c r="H857" s="727"/>
      <c r="I857" s="727"/>
      <c r="J857" s="727"/>
      <c r="K857" s="727"/>
      <c r="L857" s="727"/>
      <c r="M857" s="727"/>
      <c r="N857" s="727"/>
      <c r="O857" s="727"/>
      <c r="P857" s="727"/>
      <c r="Q857" s="727"/>
      <c r="R857" s="727"/>
      <c r="S857" s="727"/>
      <c r="T857" s="727"/>
      <c r="U857" s="727"/>
      <c r="V857" s="727"/>
      <c r="W857" s="727"/>
      <c r="X857" s="727"/>
      <c r="Y857" s="727"/>
    </row>
    <row r="858" spans="1:25">
      <c r="A858" s="727"/>
      <c r="B858" s="727"/>
      <c r="C858" s="727"/>
      <c r="D858" s="729"/>
      <c r="E858" s="726"/>
      <c r="F858" s="727"/>
      <c r="G858" s="727"/>
      <c r="H858" s="727"/>
      <c r="I858" s="727"/>
      <c r="J858" s="727"/>
      <c r="K858" s="727"/>
      <c r="L858" s="727"/>
      <c r="M858" s="727"/>
      <c r="N858" s="727"/>
      <c r="O858" s="727"/>
      <c r="P858" s="727"/>
      <c r="Q858" s="727"/>
      <c r="R858" s="727"/>
      <c r="S858" s="727"/>
      <c r="T858" s="727"/>
      <c r="U858" s="727"/>
      <c r="V858" s="727"/>
      <c r="W858" s="727"/>
      <c r="X858" s="727"/>
      <c r="Y858" s="727"/>
    </row>
    <row r="859" spans="1:25">
      <c r="A859" s="727"/>
      <c r="B859" s="727"/>
      <c r="C859" s="727"/>
      <c r="D859" s="729"/>
      <c r="E859" s="726"/>
      <c r="F859" s="727"/>
      <c r="G859" s="727"/>
      <c r="H859" s="727"/>
      <c r="I859" s="727"/>
      <c r="J859" s="727"/>
      <c r="K859" s="727"/>
      <c r="L859" s="727"/>
      <c r="M859" s="727"/>
      <c r="N859" s="727"/>
      <c r="O859" s="727"/>
      <c r="P859" s="727"/>
      <c r="Q859" s="727"/>
      <c r="R859" s="727"/>
      <c r="S859" s="727"/>
      <c r="T859" s="727"/>
      <c r="U859" s="727"/>
      <c r="V859" s="727"/>
      <c r="W859" s="727"/>
      <c r="X859" s="727"/>
      <c r="Y859" s="727"/>
    </row>
    <row r="860" spans="1:25">
      <c r="A860" s="727"/>
      <c r="B860" s="727"/>
      <c r="C860" s="727"/>
      <c r="D860" s="729"/>
      <c r="E860" s="726"/>
      <c r="F860" s="727"/>
      <c r="G860" s="727"/>
      <c r="H860" s="727"/>
      <c r="I860" s="727"/>
      <c r="J860" s="727"/>
      <c r="K860" s="727"/>
      <c r="L860" s="727"/>
      <c r="M860" s="727"/>
      <c r="N860" s="727"/>
      <c r="O860" s="727"/>
      <c r="P860" s="727"/>
      <c r="Q860" s="727"/>
      <c r="R860" s="727"/>
      <c r="S860" s="727"/>
      <c r="T860" s="727"/>
      <c r="U860" s="727"/>
      <c r="V860" s="727"/>
      <c r="W860" s="727"/>
      <c r="X860" s="727"/>
      <c r="Y860" s="727"/>
    </row>
    <row r="861" spans="1:25">
      <c r="A861" s="727"/>
      <c r="B861" s="727"/>
      <c r="C861" s="727"/>
      <c r="D861" s="729"/>
      <c r="E861" s="726"/>
      <c r="F861" s="727"/>
      <c r="G861" s="727"/>
      <c r="H861" s="727"/>
      <c r="I861" s="727"/>
      <c r="J861" s="727"/>
      <c r="K861" s="727"/>
      <c r="L861" s="727"/>
      <c r="M861" s="727"/>
      <c r="N861" s="727"/>
      <c r="O861" s="727"/>
      <c r="P861" s="727"/>
      <c r="Q861" s="727"/>
      <c r="R861" s="727"/>
      <c r="S861" s="727"/>
      <c r="T861" s="727"/>
      <c r="U861" s="727"/>
      <c r="V861" s="727"/>
      <c r="W861" s="727"/>
      <c r="X861" s="727"/>
      <c r="Y861" s="727"/>
    </row>
    <row r="862" spans="1:25">
      <c r="A862" s="727"/>
      <c r="B862" s="727"/>
      <c r="C862" s="727"/>
      <c r="D862" s="729"/>
      <c r="E862" s="726"/>
      <c r="F862" s="727"/>
      <c r="G862" s="727"/>
      <c r="H862" s="727"/>
      <c r="I862" s="727"/>
      <c r="J862" s="727"/>
      <c r="K862" s="727"/>
      <c r="L862" s="727"/>
      <c r="M862" s="727"/>
      <c r="N862" s="727"/>
      <c r="O862" s="727"/>
      <c r="P862" s="727"/>
      <c r="Q862" s="727"/>
      <c r="R862" s="727"/>
      <c r="S862" s="727"/>
      <c r="T862" s="727"/>
      <c r="U862" s="727"/>
      <c r="V862" s="727"/>
      <c r="W862" s="727"/>
      <c r="X862" s="727"/>
      <c r="Y862" s="727"/>
    </row>
    <row r="863" spans="1:25">
      <c r="A863" s="727"/>
      <c r="B863" s="727"/>
      <c r="C863" s="727"/>
      <c r="D863" s="729"/>
      <c r="E863" s="726"/>
      <c r="F863" s="727"/>
      <c r="G863" s="727"/>
      <c r="H863" s="727"/>
      <c r="I863" s="727"/>
      <c r="J863" s="727"/>
      <c r="K863" s="727"/>
      <c r="L863" s="727"/>
      <c r="M863" s="727"/>
      <c r="N863" s="727"/>
      <c r="O863" s="727"/>
      <c r="P863" s="727"/>
      <c r="Q863" s="727"/>
      <c r="R863" s="727"/>
      <c r="S863" s="727"/>
      <c r="T863" s="727"/>
      <c r="U863" s="727"/>
      <c r="V863" s="727"/>
      <c r="W863" s="727"/>
      <c r="X863" s="727"/>
      <c r="Y863" s="727"/>
    </row>
    <row r="864" spans="1:25">
      <c r="A864" s="727"/>
      <c r="B864" s="727"/>
      <c r="C864" s="727"/>
      <c r="D864" s="729"/>
      <c r="E864" s="726"/>
      <c r="F864" s="727"/>
      <c r="G864" s="727"/>
      <c r="H864" s="727"/>
      <c r="I864" s="727"/>
      <c r="J864" s="727"/>
      <c r="K864" s="727"/>
      <c r="L864" s="727"/>
      <c r="M864" s="727"/>
      <c r="N864" s="727"/>
      <c r="O864" s="727"/>
      <c r="P864" s="727"/>
      <c r="Q864" s="727"/>
      <c r="R864" s="727"/>
      <c r="S864" s="727"/>
      <c r="T864" s="727"/>
      <c r="U864" s="727"/>
      <c r="V864" s="727"/>
      <c r="W864" s="727"/>
      <c r="X864" s="727"/>
      <c r="Y864" s="727"/>
    </row>
    <row r="865" spans="1:25">
      <c r="A865" s="727"/>
      <c r="B865" s="727"/>
      <c r="C865" s="727"/>
      <c r="D865" s="729"/>
      <c r="E865" s="726"/>
      <c r="F865" s="727"/>
      <c r="G865" s="727"/>
      <c r="H865" s="727"/>
      <c r="I865" s="727"/>
      <c r="J865" s="727"/>
      <c r="K865" s="727"/>
      <c r="L865" s="727"/>
      <c r="M865" s="727"/>
      <c r="N865" s="727"/>
      <c r="O865" s="727"/>
      <c r="P865" s="727"/>
      <c r="Q865" s="727"/>
      <c r="R865" s="727"/>
      <c r="S865" s="727"/>
      <c r="T865" s="727"/>
      <c r="U865" s="727"/>
      <c r="V865" s="727"/>
      <c r="W865" s="727"/>
      <c r="X865" s="727"/>
      <c r="Y865" s="727"/>
    </row>
    <row r="866" spans="1:25">
      <c r="A866" s="727"/>
      <c r="B866" s="727"/>
      <c r="C866" s="727"/>
      <c r="D866" s="729"/>
      <c r="E866" s="726"/>
      <c r="F866" s="727"/>
      <c r="G866" s="727"/>
      <c r="H866" s="727"/>
      <c r="I866" s="727"/>
      <c r="J866" s="727"/>
      <c r="K866" s="727"/>
      <c r="L866" s="727"/>
      <c r="M866" s="727"/>
      <c r="N866" s="727"/>
      <c r="O866" s="727"/>
      <c r="P866" s="727"/>
      <c r="Q866" s="727"/>
      <c r="R866" s="727"/>
      <c r="S866" s="727"/>
      <c r="T866" s="727"/>
      <c r="U866" s="727"/>
      <c r="V866" s="727"/>
      <c r="W866" s="727"/>
      <c r="X866" s="727"/>
      <c r="Y866" s="727"/>
    </row>
    <row r="867" spans="1:25">
      <c r="A867" s="727"/>
      <c r="B867" s="727"/>
      <c r="C867" s="727"/>
      <c r="D867" s="729"/>
      <c r="E867" s="726"/>
      <c r="F867" s="727"/>
      <c r="G867" s="727"/>
      <c r="H867" s="727"/>
      <c r="I867" s="727"/>
      <c r="J867" s="727"/>
      <c r="K867" s="727"/>
      <c r="L867" s="727"/>
      <c r="M867" s="727"/>
      <c r="N867" s="727"/>
      <c r="O867" s="727"/>
      <c r="P867" s="727"/>
      <c r="Q867" s="727"/>
      <c r="R867" s="727"/>
      <c r="S867" s="727"/>
      <c r="T867" s="727"/>
      <c r="U867" s="727"/>
      <c r="V867" s="727"/>
      <c r="W867" s="727"/>
      <c r="X867" s="727"/>
      <c r="Y867" s="727"/>
    </row>
    <row r="868" spans="1:25">
      <c r="A868" s="727"/>
      <c r="B868" s="727"/>
      <c r="C868" s="727"/>
      <c r="D868" s="729"/>
      <c r="E868" s="726"/>
      <c r="F868" s="727"/>
      <c r="G868" s="727"/>
      <c r="H868" s="727"/>
      <c r="I868" s="727"/>
      <c r="J868" s="727"/>
      <c r="K868" s="727"/>
      <c r="L868" s="727"/>
      <c r="M868" s="727"/>
      <c r="N868" s="727"/>
      <c r="O868" s="727"/>
      <c r="P868" s="727"/>
      <c r="Q868" s="727"/>
      <c r="R868" s="727"/>
      <c r="S868" s="727"/>
      <c r="T868" s="727"/>
      <c r="U868" s="727"/>
      <c r="V868" s="727"/>
      <c r="W868" s="727"/>
      <c r="X868" s="727"/>
      <c r="Y868" s="727"/>
    </row>
    <row r="869" spans="1:25">
      <c r="A869" s="727"/>
      <c r="B869" s="727"/>
      <c r="C869" s="727"/>
      <c r="D869" s="729"/>
      <c r="E869" s="726"/>
      <c r="F869" s="727"/>
      <c r="G869" s="727"/>
      <c r="H869" s="727"/>
      <c r="I869" s="727"/>
      <c r="J869" s="727"/>
      <c r="K869" s="727"/>
      <c r="L869" s="727"/>
      <c r="M869" s="727"/>
      <c r="N869" s="727"/>
      <c r="O869" s="727"/>
      <c r="P869" s="727"/>
      <c r="Q869" s="727"/>
      <c r="R869" s="727"/>
      <c r="S869" s="727"/>
      <c r="T869" s="727"/>
      <c r="U869" s="727"/>
      <c r="V869" s="727"/>
      <c r="W869" s="727"/>
      <c r="X869" s="727"/>
      <c r="Y869" s="727"/>
    </row>
    <row r="870" spans="1:25">
      <c r="A870" s="727"/>
      <c r="B870" s="727"/>
      <c r="C870" s="727"/>
      <c r="D870" s="729"/>
      <c r="E870" s="726"/>
      <c r="F870" s="727"/>
      <c r="G870" s="727"/>
      <c r="H870" s="727"/>
      <c r="I870" s="727"/>
      <c r="J870" s="727"/>
      <c r="K870" s="727"/>
      <c r="L870" s="727"/>
      <c r="M870" s="727"/>
      <c r="N870" s="727"/>
      <c r="O870" s="727"/>
      <c r="P870" s="727"/>
      <c r="Q870" s="727"/>
      <c r="R870" s="727"/>
      <c r="S870" s="727"/>
      <c r="T870" s="727"/>
      <c r="U870" s="727"/>
      <c r="V870" s="727"/>
      <c r="W870" s="727"/>
      <c r="X870" s="727"/>
      <c r="Y870" s="727"/>
    </row>
    <row r="871" spans="1:25">
      <c r="A871" s="727"/>
      <c r="B871" s="727"/>
      <c r="C871" s="727"/>
      <c r="D871" s="729"/>
      <c r="E871" s="726"/>
      <c r="F871" s="727"/>
      <c r="G871" s="727"/>
      <c r="H871" s="727"/>
      <c r="I871" s="727"/>
      <c r="J871" s="727"/>
      <c r="K871" s="727"/>
      <c r="L871" s="727"/>
      <c r="M871" s="727"/>
      <c r="N871" s="727"/>
      <c r="O871" s="727"/>
      <c r="P871" s="727"/>
      <c r="Q871" s="727"/>
      <c r="R871" s="727"/>
      <c r="S871" s="727"/>
      <c r="T871" s="727"/>
      <c r="U871" s="727"/>
      <c r="V871" s="727"/>
      <c r="W871" s="727"/>
      <c r="X871" s="727"/>
      <c r="Y871" s="727"/>
    </row>
    <row r="872" spans="1:25">
      <c r="A872" s="727"/>
      <c r="B872" s="727"/>
      <c r="C872" s="727"/>
      <c r="D872" s="729"/>
      <c r="E872" s="726"/>
      <c r="F872" s="727"/>
      <c r="G872" s="727"/>
      <c r="H872" s="727"/>
      <c r="I872" s="727"/>
      <c r="J872" s="727"/>
      <c r="K872" s="727"/>
      <c r="L872" s="727"/>
      <c r="M872" s="727"/>
      <c r="N872" s="727"/>
      <c r="O872" s="727"/>
      <c r="P872" s="727"/>
      <c r="Q872" s="727"/>
      <c r="R872" s="727"/>
      <c r="S872" s="727"/>
      <c r="T872" s="727"/>
      <c r="U872" s="727"/>
      <c r="V872" s="727"/>
      <c r="W872" s="727"/>
      <c r="X872" s="727"/>
      <c r="Y872" s="727"/>
    </row>
    <row r="873" spans="1:25">
      <c r="A873" s="727"/>
      <c r="B873" s="727"/>
      <c r="C873" s="727"/>
      <c r="D873" s="729"/>
      <c r="E873" s="726"/>
      <c r="F873" s="727"/>
      <c r="G873" s="727"/>
      <c r="H873" s="727"/>
      <c r="I873" s="727"/>
      <c r="J873" s="727"/>
      <c r="K873" s="727"/>
      <c r="L873" s="727"/>
      <c r="M873" s="727"/>
      <c r="N873" s="727"/>
      <c r="O873" s="727"/>
      <c r="P873" s="727"/>
      <c r="Q873" s="727"/>
      <c r="R873" s="727"/>
      <c r="S873" s="727"/>
      <c r="T873" s="727"/>
      <c r="U873" s="727"/>
      <c r="V873" s="727"/>
      <c r="W873" s="727"/>
      <c r="X873" s="727"/>
      <c r="Y873" s="727"/>
    </row>
    <row r="874" spans="1:25">
      <c r="A874" s="727"/>
      <c r="B874" s="727"/>
      <c r="C874" s="727"/>
      <c r="D874" s="729"/>
      <c r="E874" s="726"/>
      <c r="F874" s="727"/>
      <c r="G874" s="727"/>
      <c r="H874" s="727"/>
      <c r="I874" s="727"/>
      <c r="J874" s="727"/>
      <c r="K874" s="727"/>
      <c r="L874" s="727"/>
      <c r="M874" s="727"/>
      <c r="N874" s="727"/>
      <c r="O874" s="727"/>
      <c r="P874" s="727"/>
      <c r="Q874" s="727"/>
      <c r="R874" s="727"/>
      <c r="S874" s="727"/>
      <c r="T874" s="727"/>
      <c r="U874" s="727"/>
      <c r="V874" s="727"/>
      <c r="W874" s="727"/>
      <c r="X874" s="727"/>
      <c r="Y874" s="727"/>
    </row>
    <row r="875" spans="1:25">
      <c r="A875" s="727"/>
      <c r="B875" s="727"/>
      <c r="C875" s="727"/>
      <c r="D875" s="729"/>
      <c r="E875" s="726"/>
      <c r="F875" s="727"/>
      <c r="G875" s="727"/>
      <c r="H875" s="727"/>
      <c r="I875" s="727"/>
      <c r="J875" s="727"/>
      <c r="K875" s="727"/>
      <c r="L875" s="727"/>
      <c r="M875" s="727"/>
      <c r="N875" s="727"/>
      <c r="O875" s="727"/>
      <c r="P875" s="727"/>
      <c r="Q875" s="727"/>
      <c r="R875" s="727"/>
      <c r="S875" s="727"/>
      <c r="T875" s="727"/>
      <c r="U875" s="727"/>
      <c r="V875" s="727"/>
      <c r="W875" s="727"/>
      <c r="X875" s="727"/>
      <c r="Y875" s="727"/>
    </row>
    <row r="876" spans="1:25">
      <c r="A876" s="727"/>
      <c r="B876" s="727"/>
      <c r="C876" s="727"/>
      <c r="D876" s="729"/>
      <c r="E876" s="726"/>
      <c r="F876" s="727"/>
      <c r="G876" s="727"/>
      <c r="H876" s="727"/>
      <c r="I876" s="727"/>
      <c r="J876" s="727"/>
      <c r="K876" s="727"/>
      <c r="L876" s="727"/>
      <c r="M876" s="727"/>
      <c r="N876" s="727"/>
      <c r="O876" s="727"/>
      <c r="P876" s="727"/>
      <c r="Q876" s="727"/>
      <c r="R876" s="727"/>
      <c r="S876" s="727"/>
      <c r="T876" s="727"/>
      <c r="U876" s="727"/>
      <c r="V876" s="727"/>
      <c r="W876" s="727"/>
      <c r="X876" s="727"/>
      <c r="Y876" s="727"/>
    </row>
    <row r="877" spans="1:25">
      <c r="A877" s="727"/>
      <c r="B877" s="727"/>
      <c r="C877" s="727"/>
      <c r="D877" s="729"/>
      <c r="E877" s="726"/>
      <c r="F877" s="727"/>
      <c r="G877" s="727"/>
      <c r="H877" s="727"/>
      <c r="I877" s="727"/>
      <c r="J877" s="727"/>
      <c r="K877" s="727"/>
      <c r="L877" s="727"/>
      <c r="M877" s="727"/>
      <c r="N877" s="727"/>
      <c r="O877" s="727"/>
      <c r="P877" s="727"/>
      <c r="Q877" s="727"/>
      <c r="R877" s="727"/>
      <c r="S877" s="727"/>
      <c r="T877" s="727"/>
      <c r="U877" s="727"/>
      <c r="V877" s="727"/>
      <c r="W877" s="727"/>
      <c r="X877" s="727"/>
      <c r="Y877" s="727"/>
    </row>
    <row r="878" spans="1:25">
      <c r="A878" s="727"/>
      <c r="B878" s="727"/>
      <c r="C878" s="727"/>
      <c r="D878" s="729"/>
      <c r="E878" s="726"/>
      <c r="F878" s="727"/>
      <c r="G878" s="727"/>
      <c r="H878" s="727"/>
      <c r="I878" s="727"/>
      <c r="J878" s="727"/>
      <c r="K878" s="727"/>
      <c r="L878" s="727"/>
      <c r="M878" s="727"/>
      <c r="N878" s="727"/>
      <c r="O878" s="727"/>
      <c r="P878" s="727"/>
      <c r="Q878" s="727"/>
      <c r="R878" s="727"/>
      <c r="S878" s="727"/>
      <c r="T878" s="727"/>
      <c r="U878" s="727"/>
      <c r="V878" s="727"/>
      <c r="W878" s="727"/>
      <c r="X878" s="727"/>
      <c r="Y878" s="727"/>
    </row>
    <row r="879" spans="1:25">
      <c r="A879" s="727"/>
      <c r="B879" s="727"/>
      <c r="C879" s="727"/>
      <c r="D879" s="729"/>
      <c r="E879" s="726"/>
      <c r="F879" s="727"/>
      <c r="G879" s="727"/>
      <c r="H879" s="727"/>
      <c r="I879" s="727"/>
      <c r="J879" s="727"/>
      <c r="K879" s="727"/>
      <c r="L879" s="727"/>
      <c r="M879" s="727"/>
      <c r="N879" s="727"/>
      <c r="O879" s="727"/>
      <c r="P879" s="727"/>
      <c r="Q879" s="727"/>
      <c r="R879" s="727"/>
      <c r="S879" s="727"/>
      <c r="T879" s="727"/>
      <c r="U879" s="727"/>
      <c r="V879" s="727"/>
      <c r="W879" s="727"/>
      <c r="X879" s="727"/>
      <c r="Y879" s="727"/>
    </row>
    <row r="880" spans="1:25">
      <c r="A880" s="727"/>
      <c r="B880" s="727"/>
      <c r="C880" s="727"/>
      <c r="D880" s="729"/>
      <c r="E880" s="726"/>
      <c r="F880" s="727"/>
      <c r="G880" s="727"/>
      <c r="H880" s="727"/>
      <c r="I880" s="727"/>
      <c r="J880" s="727"/>
      <c r="K880" s="727"/>
      <c r="L880" s="727"/>
      <c r="M880" s="727"/>
      <c r="N880" s="727"/>
      <c r="O880" s="727"/>
      <c r="P880" s="727"/>
      <c r="Q880" s="727"/>
      <c r="R880" s="727"/>
      <c r="S880" s="727"/>
      <c r="T880" s="727"/>
      <c r="U880" s="727"/>
      <c r="V880" s="727"/>
      <c r="W880" s="727"/>
      <c r="X880" s="727"/>
      <c r="Y880" s="727"/>
    </row>
    <row r="881" spans="1:25">
      <c r="A881" s="727"/>
      <c r="B881" s="727"/>
      <c r="C881" s="727"/>
      <c r="D881" s="729"/>
      <c r="E881" s="726"/>
      <c r="F881" s="727"/>
      <c r="G881" s="727"/>
      <c r="H881" s="727"/>
      <c r="I881" s="727"/>
      <c r="J881" s="727"/>
      <c r="K881" s="727"/>
      <c r="L881" s="727"/>
      <c r="M881" s="727"/>
      <c r="N881" s="727"/>
      <c r="O881" s="727"/>
      <c r="P881" s="727"/>
      <c r="Q881" s="727"/>
      <c r="R881" s="727"/>
      <c r="S881" s="727"/>
      <c r="T881" s="727"/>
      <c r="U881" s="727"/>
      <c r="V881" s="727"/>
      <c r="W881" s="727"/>
      <c r="X881" s="727"/>
      <c r="Y881" s="727"/>
    </row>
    <row r="882" spans="1:25">
      <c r="A882" s="727"/>
      <c r="B882" s="727"/>
      <c r="C882" s="727"/>
      <c r="D882" s="729"/>
      <c r="E882" s="726"/>
      <c r="F882" s="727"/>
      <c r="G882" s="727"/>
      <c r="H882" s="727"/>
      <c r="I882" s="727"/>
      <c r="J882" s="727"/>
      <c r="K882" s="727"/>
      <c r="L882" s="727"/>
      <c r="M882" s="727"/>
      <c r="N882" s="727"/>
      <c r="O882" s="727"/>
      <c r="P882" s="727"/>
      <c r="Q882" s="727"/>
      <c r="R882" s="727"/>
      <c r="S882" s="727"/>
      <c r="T882" s="727"/>
      <c r="U882" s="727"/>
      <c r="V882" s="727"/>
      <c r="W882" s="727"/>
      <c r="X882" s="727"/>
      <c r="Y882" s="727"/>
    </row>
    <row r="883" spans="1:25">
      <c r="A883" s="727"/>
      <c r="B883" s="727"/>
      <c r="C883" s="727"/>
      <c r="D883" s="729"/>
      <c r="E883" s="726"/>
      <c r="F883" s="727"/>
      <c r="G883" s="727"/>
      <c r="H883" s="727"/>
      <c r="I883" s="727"/>
      <c r="J883" s="727"/>
      <c r="K883" s="727"/>
      <c r="L883" s="727"/>
      <c r="M883" s="727"/>
      <c r="N883" s="727"/>
      <c r="O883" s="727"/>
      <c r="P883" s="727"/>
      <c r="Q883" s="727"/>
      <c r="R883" s="727"/>
      <c r="S883" s="727"/>
      <c r="T883" s="727"/>
      <c r="U883" s="727"/>
      <c r="V883" s="727"/>
      <c r="W883" s="727"/>
      <c r="X883" s="727"/>
      <c r="Y883" s="727"/>
    </row>
    <row r="884" spans="1:25">
      <c r="A884" s="727"/>
      <c r="B884" s="727"/>
      <c r="C884" s="727"/>
      <c r="D884" s="729"/>
      <c r="E884" s="726"/>
      <c r="F884" s="727"/>
      <c r="G884" s="727"/>
      <c r="H884" s="727"/>
      <c r="I884" s="727"/>
      <c r="J884" s="727"/>
      <c r="K884" s="727"/>
      <c r="L884" s="727"/>
      <c r="M884" s="727"/>
      <c r="N884" s="727"/>
      <c r="O884" s="727"/>
      <c r="P884" s="727"/>
      <c r="Q884" s="727"/>
      <c r="R884" s="727"/>
      <c r="S884" s="727"/>
      <c r="T884" s="727"/>
      <c r="U884" s="727"/>
      <c r="V884" s="727"/>
      <c r="W884" s="727"/>
      <c r="X884" s="727"/>
      <c r="Y884" s="727"/>
    </row>
    <row r="885" spans="1:25">
      <c r="A885" s="727"/>
      <c r="B885" s="727"/>
      <c r="C885" s="727"/>
      <c r="D885" s="729"/>
      <c r="E885" s="726"/>
      <c r="F885" s="727"/>
      <c r="G885" s="727"/>
      <c r="H885" s="727"/>
      <c r="I885" s="727"/>
      <c r="J885" s="727"/>
      <c r="K885" s="727"/>
      <c r="L885" s="727"/>
      <c r="M885" s="727"/>
      <c r="N885" s="727"/>
      <c r="O885" s="727"/>
      <c r="P885" s="727"/>
      <c r="Q885" s="727"/>
      <c r="R885" s="727"/>
      <c r="S885" s="727"/>
      <c r="T885" s="727"/>
      <c r="U885" s="727"/>
      <c r="V885" s="727"/>
      <c r="W885" s="727"/>
      <c r="X885" s="727"/>
      <c r="Y885" s="727"/>
    </row>
    <row r="886" spans="1:25">
      <c r="A886" s="727"/>
      <c r="B886" s="727"/>
      <c r="C886" s="727"/>
      <c r="D886" s="729"/>
      <c r="E886" s="726"/>
      <c r="F886" s="727"/>
      <c r="G886" s="727"/>
      <c r="H886" s="727"/>
      <c r="I886" s="727"/>
      <c r="J886" s="727"/>
      <c r="K886" s="727"/>
      <c r="L886" s="727"/>
      <c r="M886" s="727"/>
      <c r="N886" s="727"/>
      <c r="O886" s="727"/>
      <c r="P886" s="727"/>
      <c r="Q886" s="727"/>
      <c r="R886" s="727"/>
      <c r="S886" s="727"/>
      <c r="T886" s="727"/>
      <c r="U886" s="727"/>
      <c r="V886" s="727"/>
      <c r="W886" s="727"/>
      <c r="X886" s="727"/>
      <c r="Y886" s="727"/>
    </row>
    <row r="887" spans="1:25">
      <c r="A887" s="727"/>
      <c r="B887" s="727"/>
      <c r="C887" s="727"/>
      <c r="D887" s="729"/>
      <c r="E887" s="726"/>
      <c r="F887" s="727"/>
      <c r="G887" s="727"/>
      <c r="H887" s="727"/>
      <c r="I887" s="727"/>
      <c r="J887" s="727"/>
      <c r="K887" s="727"/>
      <c r="L887" s="727"/>
      <c r="M887" s="727"/>
      <c r="N887" s="727"/>
      <c r="O887" s="727"/>
      <c r="P887" s="727"/>
      <c r="Q887" s="727"/>
      <c r="R887" s="727"/>
      <c r="S887" s="727"/>
      <c r="T887" s="727"/>
      <c r="U887" s="727"/>
      <c r="V887" s="727"/>
      <c r="W887" s="727"/>
      <c r="X887" s="727"/>
      <c r="Y887" s="727"/>
    </row>
    <row r="888" spans="1:25">
      <c r="A888" s="727"/>
      <c r="B888" s="727"/>
      <c r="C888" s="727"/>
      <c r="D888" s="729"/>
      <c r="E888" s="726"/>
      <c r="F888" s="727"/>
      <c r="G888" s="727"/>
      <c r="H888" s="727"/>
      <c r="I888" s="727"/>
      <c r="J888" s="727"/>
      <c r="K888" s="727"/>
      <c r="L888" s="727"/>
      <c r="M888" s="727"/>
      <c r="N888" s="727"/>
      <c r="O888" s="727"/>
      <c r="P888" s="727"/>
      <c r="Q888" s="727"/>
      <c r="R888" s="727"/>
      <c r="S888" s="727"/>
      <c r="T888" s="727"/>
      <c r="U888" s="727"/>
      <c r="V888" s="727"/>
      <c r="W888" s="727"/>
      <c r="X888" s="727"/>
      <c r="Y888" s="727"/>
    </row>
    <row r="889" spans="1:25">
      <c r="A889" s="727"/>
      <c r="B889" s="727"/>
      <c r="C889" s="727"/>
      <c r="D889" s="729"/>
      <c r="E889" s="726"/>
      <c r="F889" s="727"/>
      <c r="G889" s="727"/>
      <c r="H889" s="727"/>
      <c r="I889" s="727"/>
      <c r="J889" s="727"/>
      <c r="K889" s="727"/>
      <c r="L889" s="727"/>
      <c r="M889" s="727"/>
      <c r="N889" s="727"/>
      <c r="O889" s="727"/>
      <c r="P889" s="727"/>
      <c r="Q889" s="727"/>
      <c r="R889" s="727"/>
      <c r="S889" s="727"/>
      <c r="T889" s="727"/>
      <c r="U889" s="727"/>
      <c r="V889" s="727"/>
      <c r="W889" s="727"/>
      <c r="X889" s="727"/>
      <c r="Y889" s="727"/>
    </row>
    <row r="890" spans="1:25">
      <c r="A890" s="727"/>
      <c r="B890" s="727"/>
      <c r="C890" s="727"/>
      <c r="D890" s="729"/>
      <c r="E890" s="726"/>
      <c r="F890" s="727"/>
      <c r="G890" s="727"/>
      <c r="H890" s="727"/>
      <c r="I890" s="727"/>
      <c r="J890" s="727"/>
      <c r="K890" s="727"/>
      <c r="L890" s="727"/>
      <c r="M890" s="727"/>
      <c r="N890" s="727"/>
      <c r="O890" s="727"/>
      <c r="P890" s="727"/>
      <c r="Q890" s="727"/>
      <c r="R890" s="727"/>
      <c r="S890" s="727"/>
      <c r="T890" s="727"/>
      <c r="U890" s="727"/>
      <c r="V890" s="727"/>
      <c r="W890" s="727"/>
      <c r="X890" s="727"/>
      <c r="Y890" s="727"/>
    </row>
    <row r="891" spans="1:25">
      <c r="A891" s="727"/>
      <c r="B891" s="727"/>
      <c r="C891" s="727"/>
      <c r="D891" s="729"/>
      <c r="E891" s="726"/>
      <c r="F891" s="727"/>
      <c r="G891" s="727"/>
      <c r="H891" s="727"/>
      <c r="I891" s="727"/>
      <c r="J891" s="727"/>
      <c r="K891" s="727"/>
      <c r="L891" s="727"/>
      <c r="M891" s="727"/>
      <c r="N891" s="727"/>
      <c r="O891" s="727"/>
      <c r="P891" s="727"/>
      <c r="Q891" s="727"/>
      <c r="R891" s="727"/>
      <c r="S891" s="727"/>
      <c r="T891" s="727"/>
      <c r="U891" s="727"/>
      <c r="V891" s="727"/>
      <c r="W891" s="727"/>
      <c r="X891" s="727"/>
      <c r="Y891" s="727"/>
    </row>
    <row r="892" spans="1:25">
      <c r="A892" s="727"/>
      <c r="B892" s="727"/>
      <c r="C892" s="727"/>
      <c r="D892" s="729"/>
      <c r="E892" s="726"/>
      <c r="F892" s="727"/>
      <c r="G892" s="727"/>
      <c r="H892" s="727"/>
      <c r="I892" s="727"/>
      <c r="J892" s="727"/>
      <c r="K892" s="727"/>
      <c r="L892" s="727"/>
      <c r="M892" s="727"/>
      <c r="N892" s="727"/>
      <c r="O892" s="727"/>
      <c r="P892" s="727"/>
      <c r="Q892" s="727"/>
      <c r="R892" s="727"/>
      <c r="S892" s="727"/>
      <c r="T892" s="727"/>
      <c r="U892" s="727"/>
      <c r="V892" s="727"/>
      <c r="W892" s="727"/>
      <c r="X892" s="727"/>
      <c r="Y892" s="727"/>
    </row>
    <row r="893" spans="1:25">
      <c r="A893" s="727"/>
      <c r="B893" s="727"/>
      <c r="C893" s="727"/>
      <c r="D893" s="729"/>
      <c r="E893" s="726"/>
      <c r="F893" s="727"/>
      <c r="G893" s="727"/>
      <c r="H893" s="727"/>
      <c r="I893" s="727"/>
      <c r="J893" s="727"/>
      <c r="K893" s="727"/>
      <c r="L893" s="727"/>
      <c r="M893" s="727"/>
      <c r="N893" s="727"/>
      <c r="O893" s="727"/>
      <c r="P893" s="727"/>
      <c r="Q893" s="727"/>
      <c r="R893" s="727"/>
      <c r="S893" s="727"/>
      <c r="T893" s="727"/>
      <c r="U893" s="727"/>
      <c r="V893" s="727"/>
      <c r="W893" s="727"/>
      <c r="X893" s="727"/>
      <c r="Y893" s="727"/>
    </row>
    <row r="894" spans="1:25">
      <c r="A894" s="727"/>
      <c r="B894" s="727"/>
      <c r="C894" s="727"/>
      <c r="D894" s="729"/>
      <c r="E894" s="726"/>
      <c r="F894" s="727"/>
      <c r="G894" s="727"/>
      <c r="H894" s="727"/>
      <c r="I894" s="727"/>
      <c r="J894" s="727"/>
      <c r="K894" s="727"/>
      <c r="L894" s="727"/>
      <c r="M894" s="727"/>
      <c r="N894" s="727"/>
      <c r="O894" s="727"/>
      <c r="P894" s="727"/>
      <c r="Q894" s="727"/>
      <c r="R894" s="727"/>
      <c r="S894" s="727"/>
      <c r="T894" s="727"/>
      <c r="U894" s="727"/>
      <c r="V894" s="727"/>
      <c r="W894" s="727"/>
      <c r="X894" s="727"/>
      <c r="Y894" s="727"/>
    </row>
    <row r="895" spans="1:25">
      <c r="A895" s="727"/>
      <c r="B895" s="727"/>
      <c r="C895" s="727"/>
      <c r="D895" s="729"/>
      <c r="E895" s="726"/>
      <c r="F895" s="727"/>
      <c r="G895" s="727"/>
      <c r="H895" s="727"/>
      <c r="I895" s="727"/>
      <c r="J895" s="727"/>
      <c r="K895" s="727"/>
      <c r="L895" s="727"/>
      <c r="M895" s="727"/>
      <c r="N895" s="727"/>
      <c r="O895" s="727"/>
      <c r="P895" s="727"/>
      <c r="Q895" s="727"/>
      <c r="R895" s="727"/>
      <c r="S895" s="727"/>
      <c r="T895" s="727"/>
      <c r="U895" s="727"/>
      <c r="V895" s="727"/>
      <c r="W895" s="727"/>
      <c r="X895" s="727"/>
      <c r="Y895" s="727"/>
    </row>
    <row r="896" spans="1:25">
      <c r="A896" s="727"/>
      <c r="B896" s="727"/>
      <c r="C896" s="727"/>
      <c r="D896" s="729"/>
      <c r="E896" s="726"/>
      <c r="F896" s="727"/>
      <c r="G896" s="727"/>
      <c r="H896" s="727"/>
      <c r="I896" s="727"/>
      <c r="J896" s="727"/>
      <c r="K896" s="727"/>
      <c r="L896" s="727"/>
      <c r="M896" s="727"/>
      <c r="N896" s="727"/>
      <c r="O896" s="727"/>
      <c r="P896" s="727"/>
      <c r="Q896" s="727"/>
      <c r="R896" s="727"/>
      <c r="S896" s="727"/>
      <c r="T896" s="727"/>
      <c r="U896" s="727"/>
      <c r="V896" s="727"/>
      <c r="W896" s="727"/>
      <c r="X896" s="727"/>
      <c r="Y896" s="727"/>
    </row>
    <row r="897" spans="1:25">
      <c r="A897" s="727"/>
      <c r="B897" s="727"/>
      <c r="C897" s="727"/>
      <c r="D897" s="729"/>
      <c r="E897" s="726"/>
      <c r="F897" s="727"/>
      <c r="G897" s="727"/>
      <c r="H897" s="727"/>
      <c r="I897" s="727"/>
      <c r="J897" s="727"/>
      <c r="K897" s="727"/>
      <c r="L897" s="727"/>
      <c r="M897" s="727"/>
      <c r="N897" s="727"/>
      <c r="O897" s="727"/>
      <c r="P897" s="727"/>
      <c r="Q897" s="727"/>
      <c r="R897" s="727"/>
      <c r="S897" s="727"/>
      <c r="T897" s="727"/>
      <c r="U897" s="727"/>
      <c r="V897" s="727"/>
      <c r="W897" s="727"/>
      <c r="X897" s="727"/>
      <c r="Y897" s="727"/>
    </row>
    <row r="898" spans="1:25">
      <c r="A898" s="727"/>
      <c r="B898" s="727"/>
      <c r="C898" s="727"/>
      <c r="D898" s="729"/>
      <c r="E898" s="726"/>
      <c r="F898" s="727"/>
      <c r="G898" s="727"/>
      <c r="H898" s="727"/>
      <c r="I898" s="727"/>
      <c r="J898" s="727"/>
      <c r="K898" s="727"/>
      <c r="L898" s="727"/>
      <c r="M898" s="727"/>
      <c r="N898" s="727"/>
      <c r="O898" s="727"/>
      <c r="P898" s="727"/>
      <c r="Q898" s="727"/>
      <c r="R898" s="727"/>
      <c r="S898" s="727"/>
      <c r="T898" s="727"/>
      <c r="U898" s="727"/>
      <c r="V898" s="727"/>
      <c r="W898" s="727"/>
      <c r="X898" s="727"/>
      <c r="Y898" s="727"/>
    </row>
    <row r="899" spans="1:25">
      <c r="A899" s="727"/>
      <c r="B899" s="727"/>
      <c r="C899" s="727"/>
      <c r="D899" s="729"/>
      <c r="E899" s="726"/>
      <c r="F899" s="727"/>
      <c r="G899" s="727"/>
      <c r="H899" s="727"/>
      <c r="I899" s="727"/>
      <c r="J899" s="727"/>
      <c r="K899" s="727"/>
      <c r="L899" s="727"/>
      <c r="M899" s="727"/>
      <c r="N899" s="727"/>
      <c r="O899" s="727"/>
      <c r="P899" s="727"/>
      <c r="Q899" s="727"/>
      <c r="R899" s="727"/>
      <c r="S899" s="727"/>
      <c r="T899" s="727"/>
      <c r="U899" s="727"/>
      <c r="V899" s="727"/>
      <c r="W899" s="727"/>
      <c r="X899" s="727"/>
      <c r="Y899" s="727"/>
    </row>
    <row r="900" spans="1:25">
      <c r="A900" s="727"/>
      <c r="B900" s="727"/>
      <c r="C900" s="727"/>
      <c r="D900" s="729"/>
      <c r="E900" s="726"/>
      <c r="F900" s="727"/>
      <c r="G900" s="727"/>
      <c r="H900" s="727"/>
      <c r="I900" s="727"/>
      <c r="J900" s="727"/>
      <c r="K900" s="727"/>
      <c r="L900" s="727"/>
      <c r="M900" s="727"/>
      <c r="N900" s="727"/>
      <c r="O900" s="727"/>
      <c r="P900" s="727"/>
      <c r="Q900" s="727"/>
      <c r="R900" s="727"/>
      <c r="S900" s="727"/>
      <c r="T900" s="727"/>
      <c r="U900" s="727"/>
      <c r="V900" s="727"/>
      <c r="W900" s="727"/>
      <c r="X900" s="727"/>
      <c r="Y900" s="727"/>
    </row>
    <row r="901" spans="1:25">
      <c r="A901" s="727"/>
      <c r="B901" s="727"/>
      <c r="C901" s="727"/>
      <c r="D901" s="729"/>
      <c r="E901" s="726"/>
      <c r="F901" s="727"/>
      <c r="G901" s="727"/>
      <c r="H901" s="727"/>
      <c r="I901" s="727"/>
      <c r="J901" s="727"/>
      <c r="K901" s="727"/>
      <c r="L901" s="727"/>
      <c r="M901" s="727"/>
      <c r="N901" s="727"/>
      <c r="O901" s="727"/>
      <c r="P901" s="727"/>
      <c r="Q901" s="727"/>
      <c r="R901" s="727"/>
      <c r="S901" s="727"/>
      <c r="T901" s="727"/>
      <c r="U901" s="727"/>
      <c r="V901" s="727"/>
      <c r="W901" s="727"/>
      <c r="X901" s="727"/>
      <c r="Y901" s="727"/>
    </row>
    <row r="902" spans="1:25">
      <c r="A902" s="727"/>
      <c r="B902" s="727"/>
      <c r="C902" s="727"/>
      <c r="D902" s="729"/>
      <c r="E902" s="726"/>
      <c r="F902" s="727"/>
      <c r="G902" s="727"/>
      <c r="H902" s="727"/>
      <c r="I902" s="727"/>
      <c r="J902" s="727"/>
      <c r="K902" s="727"/>
      <c r="L902" s="727"/>
      <c r="M902" s="727"/>
      <c r="N902" s="727"/>
      <c r="O902" s="727"/>
      <c r="P902" s="727"/>
      <c r="Q902" s="727"/>
      <c r="R902" s="727"/>
      <c r="S902" s="727"/>
      <c r="T902" s="727"/>
      <c r="U902" s="727"/>
      <c r="V902" s="727"/>
      <c r="W902" s="727"/>
      <c r="X902" s="727"/>
      <c r="Y902" s="727"/>
    </row>
    <row r="903" spans="1:25">
      <c r="A903" s="727"/>
      <c r="B903" s="727"/>
      <c r="C903" s="727"/>
      <c r="D903" s="729"/>
      <c r="E903" s="726"/>
      <c r="F903" s="727"/>
      <c r="G903" s="727"/>
      <c r="H903" s="727"/>
      <c r="I903" s="727"/>
      <c r="J903" s="727"/>
      <c r="K903" s="727"/>
      <c r="L903" s="727"/>
      <c r="M903" s="727"/>
      <c r="N903" s="727"/>
      <c r="O903" s="727"/>
      <c r="P903" s="727"/>
      <c r="Q903" s="727"/>
      <c r="R903" s="727"/>
      <c r="S903" s="727"/>
      <c r="T903" s="727"/>
      <c r="U903" s="727"/>
      <c r="V903" s="727"/>
      <c r="W903" s="727"/>
      <c r="X903" s="727"/>
      <c r="Y903" s="727"/>
    </row>
    <row r="904" spans="1:25">
      <c r="A904" s="727"/>
      <c r="B904" s="727"/>
      <c r="C904" s="727"/>
      <c r="D904" s="729"/>
      <c r="E904" s="726"/>
      <c r="F904" s="727"/>
      <c r="G904" s="727"/>
      <c r="H904" s="727"/>
      <c r="I904" s="727"/>
      <c r="J904" s="727"/>
      <c r="K904" s="727"/>
      <c r="L904" s="727"/>
      <c r="M904" s="727"/>
      <c r="N904" s="727"/>
      <c r="O904" s="727"/>
      <c r="P904" s="727"/>
      <c r="Q904" s="727"/>
      <c r="R904" s="727"/>
      <c r="S904" s="727"/>
      <c r="T904" s="727"/>
      <c r="U904" s="727"/>
      <c r="V904" s="727"/>
      <c r="W904" s="727"/>
      <c r="X904" s="727"/>
      <c r="Y904" s="727"/>
    </row>
    <row r="905" spans="1:25">
      <c r="A905" s="727"/>
      <c r="B905" s="727"/>
      <c r="C905" s="727"/>
      <c r="D905" s="729"/>
      <c r="E905" s="726"/>
      <c r="F905" s="727"/>
      <c r="G905" s="727"/>
      <c r="H905" s="727"/>
      <c r="I905" s="727"/>
      <c r="J905" s="727"/>
      <c r="K905" s="727"/>
      <c r="L905" s="727"/>
      <c r="M905" s="727"/>
      <c r="N905" s="727"/>
      <c r="O905" s="727"/>
      <c r="P905" s="727"/>
      <c r="Q905" s="727"/>
      <c r="R905" s="727"/>
      <c r="S905" s="727"/>
      <c r="T905" s="727"/>
      <c r="U905" s="727"/>
      <c r="V905" s="727"/>
      <c r="W905" s="727"/>
      <c r="X905" s="727"/>
      <c r="Y905" s="727"/>
    </row>
    <row r="906" spans="1:25">
      <c r="A906" s="727"/>
      <c r="B906" s="727"/>
      <c r="C906" s="727"/>
      <c r="D906" s="729"/>
      <c r="E906" s="726"/>
      <c r="F906" s="727"/>
      <c r="G906" s="727"/>
      <c r="H906" s="727"/>
      <c r="I906" s="727"/>
      <c r="J906" s="727"/>
      <c r="K906" s="727"/>
      <c r="L906" s="727"/>
      <c r="M906" s="727"/>
      <c r="N906" s="727"/>
      <c r="O906" s="727"/>
      <c r="P906" s="727"/>
      <c r="Q906" s="727"/>
      <c r="R906" s="727"/>
      <c r="S906" s="727"/>
      <c r="T906" s="727"/>
      <c r="U906" s="727"/>
      <c r="V906" s="727"/>
      <c r="W906" s="727"/>
      <c r="X906" s="727"/>
      <c r="Y906" s="727"/>
    </row>
    <row r="907" spans="1:25">
      <c r="A907" s="727"/>
      <c r="B907" s="727"/>
      <c r="C907" s="727"/>
      <c r="D907" s="729"/>
      <c r="E907" s="726"/>
      <c r="F907" s="727"/>
      <c r="G907" s="727"/>
      <c r="H907" s="727"/>
      <c r="I907" s="727"/>
      <c r="J907" s="727"/>
      <c r="K907" s="727"/>
      <c r="L907" s="727"/>
      <c r="M907" s="727"/>
      <c r="N907" s="727"/>
      <c r="O907" s="727"/>
      <c r="P907" s="727"/>
      <c r="Q907" s="727"/>
      <c r="R907" s="727"/>
      <c r="S907" s="727"/>
      <c r="T907" s="727"/>
      <c r="U907" s="727"/>
      <c r="V907" s="727"/>
      <c r="W907" s="727"/>
      <c r="X907" s="727"/>
      <c r="Y907" s="727"/>
    </row>
    <row r="908" spans="1:25">
      <c r="A908" s="727"/>
      <c r="B908" s="727"/>
      <c r="C908" s="727"/>
      <c r="D908" s="729"/>
      <c r="E908" s="726"/>
      <c r="F908" s="727"/>
      <c r="G908" s="727"/>
      <c r="H908" s="727"/>
      <c r="I908" s="727"/>
      <c r="J908" s="727"/>
      <c r="K908" s="727"/>
      <c r="L908" s="727"/>
      <c r="M908" s="727"/>
      <c r="N908" s="727"/>
      <c r="O908" s="727"/>
      <c r="P908" s="727"/>
      <c r="Q908" s="727"/>
      <c r="R908" s="727"/>
      <c r="S908" s="727"/>
      <c r="T908" s="727"/>
      <c r="U908" s="727"/>
      <c r="V908" s="727"/>
      <c r="W908" s="727"/>
      <c r="X908" s="727"/>
      <c r="Y908" s="727"/>
    </row>
    <row r="909" spans="1:25">
      <c r="A909" s="727"/>
      <c r="B909" s="727"/>
      <c r="C909" s="727"/>
      <c r="D909" s="729"/>
      <c r="E909" s="726"/>
      <c r="F909" s="727"/>
      <c r="G909" s="727"/>
      <c r="H909" s="727"/>
      <c r="I909" s="727"/>
      <c r="J909" s="727"/>
      <c r="K909" s="727"/>
      <c r="L909" s="727"/>
      <c r="M909" s="727"/>
      <c r="N909" s="727"/>
      <c r="O909" s="727"/>
      <c r="P909" s="727"/>
      <c r="Q909" s="727"/>
      <c r="R909" s="727"/>
      <c r="S909" s="727"/>
      <c r="T909" s="727"/>
      <c r="U909" s="727"/>
      <c r="V909" s="727"/>
      <c r="W909" s="727"/>
      <c r="X909" s="727"/>
      <c r="Y909" s="727"/>
    </row>
    <row r="910" spans="1:25">
      <c r="A910" s="727"/>
      <c r="B910" s="727"/>
      <c r="C910" s="727"/>
      <c r="D910" s="729"/>
      <c r="E910" s="726"/>
      <c r="F910" s="727"/>
      <c r="G910" s="727"/>
      <c r="H910" s="727"/>
      <c r="I910" s="727"/>
      <c r="J910" s="727"/>
      <c r="K910" s="727"/>
      <c r="L910" s="727"/>
      <c r="M910" s="727"/>
      <c r="N910" s="727"/>
      <c r="O910" s="727"/>
      <c r="P910" s="727"/>
      <c r="Q910" s="727"/>
      <c r="R910" s="727"/>
      <c r="S910" s="727"/>
      <c r="T910" s="727"/>
      <c r="U910" s="727"/>
      <c r="V910" s="727"/>
      <c r="W910" s="727"/>
      <c r="X910" s="727"/>
      <c r="Y910" s="727"/>
    </row>
    <row r="911" spans="1:25">
      <c r="A911" s="727"/>
      <c r="B911" s="727"/>
      <c r="C911" s="727"/>
      <c r="D911" s="729"/>
      <c r="E911" s="726"/>
      <c r="F911" s="727"/>
      <c r="G911" s="727"/>
      <c r="H911" s="727"/>
      <c r="I911" s="727"/>
      <c r="J911" s="727"/>
      <c r="K911" s="727"/>
      <c r="L911" s="727"/>
      <c r="M911" s="727"/>
      <c r="N911" s="727"/>
      <c r="O911" s="727"/>
      <c r="P911" s="727"/>
      <c r="Q911" s="727"/>
      <c r="R911" s="727"/>
      <c r="S911" s="727"/>
      <c r="T911" s="727"/>
      <c r="U911" s="727"/>
      <c r="V911" s="727"/>
      <c r="W911" s="727"/>
      <c r="X911" s="727"/>
      <c r="Y911" s="727"/>
    </row>
    <row r="912" spans="1:25">
      <c r="A912" s="727"/>
      <c r="B912" s="727"/>
      <c r="C912" s="727"/>
      <c r="D912" s="729"/>
      <c r="E912" s="726"/>
      <c r="F912" s="727"/>
      <c r="G912" s="727"/>
      <c r="H912" s="727"/>
      <c r="I912" s="727"/>
      <c r="J912" s="727"/>
      <c r="K912" s="727"/>
      <c r="L912" s="727"/>
      <c r="M912" s="727"/>
      <c r="N912" s="727"/>
      <c r="O912" s="727"/>
      <c r="P912" s="727"/>
      <c r="Q912" s="727"/>
      <c r="R912" s="727"/>
      <c r="S912" s="727"/>
      <c r="T912" s="727"/>
      <c r="U912" s="727"/>
      <c r="V912" s="727"/>
      <c r="W912" s="727"/>
      <c r="X912" s="727"/>
      <c r="Y912" s="727"/>
    </row>
    <row r="913" spans="1:25">
      <c r="A913" s="727"/>
      <c r="B913" s="727"/>
      <c r="C913" s="727"/>
      <c r="D913" s="729"/>
      <c r="E913" s="726"/>
      <c r="F913" s="727"/>
      <c r="G913" s="727"/>
      <c r="H913" s="727"/>
      <c r="I913" s="727"/>
      <c r="J913" s="727"/>
      <c r="K913" s="727"/>
      <c r="L913" s="727"/>
      <c r="M913" s="727"/>
      <c r="N913" s="727"/>
      <c r="O913" s="727"/>
      <c r="P913" s="727"/>
      <c r="Q913" s="727"/>
      <c r="R913" s="727"/>
      <c r="S913" s="727"/>
      <c r="T913" s="727"/>
      <c r="U913" s="727"/>
      <c r="V913" s="727"/>
      <c r="W913" s="727"/>
      <c r="X913" s="727"/>
      <c r="Y913" s="727"/>
    </row>
    <row r="914" spans="1:25">
      <c r="A914" s="727"/>
      <c r="B914" s="727"/>
      <c r="C914" s="727"/>
      <c r="D914" s="729"/>
      <c r="E914" s="726"/>
      <c r="F914" s="727"/>
      <c r="G914" s="727"/>
      <c r="H914" s="727"/>
      <c r="I914" s="727"/>
      <c r="J914" s="727"/>
      <c r="K914" s="727"/>
      <c r="L914" s="727"/>
      <c r="M914" s="727"/>
      <c r="N914" s="727"/>
      <c r="O914" s="727"/>
      <c r="P914" s="727"/>
      <c r="Q914" s="727"/>
      <c r="R914" s="727"/>
      <c r="S914" s="727"/>
      <c r="T914" s="727"/>
      <c r="U914" s="727"/>
      <c r="V914" s="727"/>
      <c r="W914" s="727"/>
      <c r="X914" s="727"/>
      <c r="Y914" s="727"/>
    </row>
    <row r="915" spans="1:25">
      <c r="A915" s="727"/>
      <c r="B915" s="727"/>
      <c r="C915" s="727"/>
      <c r="D915" s="729"/>
      <c r="E915" s="726"/>
      <c r="F915" s="727"/>
      <c r="G915" s="727"/>
      <c r="H915" s="727"/>
      <c r="I915" s="727"/>
      <c r="J915" s="727"/>
      <c r="K915" s="727"/>
      <c r="L915" s="727"/>
      <c r="M915" s="727"/>
      <c r="N915" s="727"/>
      <c r="O915" s="727"/>
      <c r="P915" s="727"/>
      <c r="Q915" s="727"/>
      <c r="R915" s="727"/>
      <c r="S915" s="727"/>
      <c r="T915" s="727"/>
      <c r="U915" s="727"/>
      <c r="V915" s="727"/>
      <c r="W915" s="727"/>
      <c r="X915" s="727"/>
      <c r="Y915" s="727"/>
    </row>
    <row r="916" spans="1:25">
      <c r="A916" s="727"/>
      <c r="B916" s="727"/>
      <c r="C916" s="727"/>
      <c r="D916" s="729"/>
      <c r="E916" s="726"/>
      <c r="F916" s="727"/>
      <c r="G916" s="727"/>
      <c r="H916" s="727"/>
      <c r="I916" s="727"/>
      <c r="J916" s="727"/>
      <c r="K916" s="727"/>
      <c r="L916" s="727"/>
      <c r="M916" s="727"/>
      <c r="N916" s="727"/>
      <c r="O916" s="727"/>
      <c r="P916" s="727"/>
      <c r="Q916" s="727"/>
      <c r="R916" s="727"/>
      <c r="S916" s="727"/>
      <c r="T916" s="727"/>
      <c r="U916" s="727"/>
      <c r="V916" s="727"/>
      <c r="W916" s="727"/>
      <c r="X916" s="727"/>
      <c r="Y916" s="727"/>
    </row>
    <row r="917" spans="1:25">
      <c r="A917" s="727"/>
      <c r="B917" s="727"/>
      <c r="C917" s="727"/>
      <c r="D917" s="729"/>
      <c r="E917" s="726"/>
      <c r="F917" s="727"/>
      <c r="G917" s="727"/>
      <c r="H917" s="727"/>
      <c r="I917" s="727"/>
      <c r="J917" s="727"/>
      <c r="K917" s="727"/>
      <c r="L917" s="727"/>
      <c r="M917" s="727"/>
      <c r="N917" s="727"/>
      <c r="O917" s="727"/>
      <c r="P917" s="727"/>
      <c r="Q917" s="727"/>
      <c r="R917" s="727"/>
      <c r="S917" s="727"/>
      <c r="T917" s="727"/>
      <c r="U917" s="727"/>
      <c r="V917" s="727"/>
      <c r="W917" s="727"/>
      <c r="X917" s="727"/>
      <c r="Y917" s="727"/>
    </row>
    <row r="918" spans="1:25">
      <c r="A918" s="727"/>
      <c r="B918" s="727"/>
      <c r="C918" s="727"/>
      <c r="D918" s="729"/>
      <c r="E918" s="726"/>
      <c r="F918" s="727"/>
      <c r="G918" s="727"/>
      <c r="H918" s="727"/>
      <c r="I918" s="727"/>
      <c r="J918" s="727"/>
      <c r="K918" s="727"/>
      <c r="L918" s="727"/>
      <c r="M918" s="727"/>
      <c r="N918" s="727"/>
      <c r="O918" s="727"/>
      <c r="P918" s="727"/>
      <c r="Q918" s="727"/>
      <c r="R918" s="727"/>
      <c r="S918" s="727"/>
      <c r="T918" s="727"/>
      <c r="U918" s="727"/>
      <c r="V918" s="727"/>
      <c r="W918" s="727"/>
      <c r="X918" s="727"/>
      <c r="Y918" s="727"/>
    </row>
    <row r="919" spans="1:25">
      <c r="A919" s="727"/>
      <c r="B919" s="727"/>
      <c r="C919" s="727"/>
      <c r="D919" s="729"/>
      <c r="E919" s="726"/>
      <c r="F919" s="727"/>
      <c r="G919" s="727"/>
      <c r="H919" s="727"/>
      <c r="I919" s="727"/>
      <c r="J919" s="727"/>
      <c r="K919" s="727"/>
      <c r="L919" s="727"/>
      <c r="M919" s="727"/>
      <c r="N919" s="727"/>
      <c r="O919" s="727"/>
      <c r="P919" s="727"/>
      <c r="Q919" s="727"/>
      <c r="R919" s="727"/>
      <c r="S919" s="727"/>
      <c r="T919" s="727"/>
      <c r="U919" s="727"/>
      <c r="V919" s="727"/>
      <c r="W919" s="727"/>
      <c r="X919" s="727"/>
      <c r="Y919" s="727"/>
    </row>
    <row r="920" spans="1:25">
      <c r="A920" s="727"/>
      <c r="B920" s="727"/>
      <c r="C920" s="727"/>
      <c r="D920" s="729"/>
      <c r="E920" s="726"/>
      <c r="F920" s="727"/>
      <c r="G920" s="727"/>
      <c r="H920" s="727"/>
      <c r="I920" s="727"/>
      <c r="J920" s="727"/>
      <c r="K920" s="727"/>
      <c r="L920" s="727"/>
      <c r="M920" s="727"/>
      <c r="N920" s="727"/>
      <c r="O920" s="727"/>
      <c r="P920" s="727"/>
      <c r="Q920" s="727"/>
      <c r="R920" s="727"/>
      <c r="S920" s="727"/>
      <c r="T920" s="727"/>
      <c r="U920" s="727"/>
      <c r="V920" s="727"/>
      <c r="W920" s="727"/>
      <c r="X920" s="727"/>
      <c r="Y920" s="727"/>
    </row>
    <row r="921" spans="1:25">
      <c r="A921" s="727"/>
      <c r="B921" s="727"/>
      <c r="C921" s="727"/>
      <c r="D921" s="729"/>
      <c r="E921" s="726"/>
      <c r="F921" s="727"/>
      <c r="G921" s="727"/>
      <c r="H921" s="727"/>
      <c r="I921" s="727"/>
      <c r="J921" s="727"/>
      <c r="K921" s="727"/>
      <c r="L921" s="727"/>
      <c r="M921" s="727"/>
      <c r="N921" s="727"/>
      <c r="O921" s="727"/>
      <c r="P921" s="727"/>
      <c r="Q921" s="727"/>
      <c r="R921" s="727"/>
      <c r="S921" s="727"/>
      <c r="T921" s="727"/>
      <c r="U921" s="727"/>
      <c r="V921" s="727"/>
      <c r="W921" s="727"/>
      <c r="X921" s="727"/>
      <c r="Y921" s="727"/>
    </row>
    <row r="922" spans="1:25">
      <c r="A922" s="727"/>
      <c r="B922" s="727"/>
      <c r="C922" s="727"/>
      <c r="D922" s="729"/>
      <c r="E922" s="726"/>
      <c r="F922" s="727"/>
      <c r="G922" s="727"/>
      <c r="H922" s="727"/>
      <c r="I922" s="727"/>
      <c r="J922" s="727"/>
      <c r="K922" s="727"/>
      <c r="L922" s="727"/>
      <c r="M922" s="727"/>
      <c r="N922" s="727"/>
      <c r="O922" s="727"/>
      <c r="P922" s="727"/>
      <c r="Q922" s="727"/>
      <c r="R922" s="727"/>
      <c r="S922" s="727"/>
      <c r="T922" s="727"/>
      <c r="U922" s="727"/>
      <c r="V922" s="727"/>
      <c r="W922" s="727"/>
      <c r="X922" s="727"/>
      <c r="Y922" s="727"/>
    </row>
    <row r="923" spans="1:25">
      <c r="A923" s="727"/>
      <c r="B923" s="727"/>
      <c r="C923" s="727"/>
      <c r="D923" s="729"/>
      <c r="E923" s="726"/>
      <c r="F923" s="727"/>
      <c r="G923" s="727"/>
      <c r="H923" s="727"/>
      <c r="I923" s="727"/>
      <c r="J923" s="727"/>
      <c r="K923" s="727"/>
      <c r="L923" s="727"/>
      <c r="M923" s="727"/>
      <c r="N923" s="727"/>
      <c r="O923" s="727"/>
      <c r="P923" s="727"/>
      <c r="Q923" s="727"/>
      <c r="R923" s="727"/>
      <c r="S923" s="727"/>
      <c r="T923" s="727"/>
      <c r="U923" s="727"/>
      <c r="V923" s="727"/>
      <c r="W923" s="727"/>
      <c r="X923" s="727"/>
      <c r="Y923" s="727"/>
    </row>
    <row r="924" spans="1:25">
      <c r="A924" s="727"/>
      <c r="B924" s="727"/>
      <c r="C924" s="727"/>
      <c r="D924" s="729"/>
      <c r="E924" s="726"/>
      <c r="F924" s="727"/>
      <c r="G924" s="727"/>
      <c r="H924" s="727"/>
      <c r="I924" s="727"/>
      <c r="J924" s="727"/>
      <c r="K924" s="727"/>
      <c r="L924" s="727"/>
      <c r="M924" s="727"/>
      <c r="N924" s="727"/>
      <c r="O924" s="727"/>
      <c r="P924" s="727"/>
      <c r="Q924" s="727"/>
      <c r="R924" s="727"/>
      <c r="S924" s="727"/>
      <c r="T924" s="727"/>
      <c r="U924" s="727"/>
      <c r="V924" s="727"/>
      <c r="W924" s="727"/>
      <c r="X924" s="727"/>
      <c r="Y924" s="727"/>
    </row>
    <row r="925" spans="1:25">
      <c r="A925" s="727"/>
      <c r="B925" s="727"/>
      <c r="C925" s="727"/>
      <c r="D925" s="729"/>
      <c r="E925" s="726"/>
      <c r="F925" s="727"/>
      <c r="G925" s="727"/>
      <c r="H925" s="727"/>
      <c r="I925" s="727"/>
      <c r="J925" s="727"/>
      <c r="K925" s="727"/>
      <c r="L925" s="727"/>
      <c r="M925" s="727"/>
      <c r="N925" s="727"/>
      <c r="O925" s="727"/>
      <c r="P925" s="727"/>
      <c r="Q925" s="727"/>
      <c r="R925" s="727"/>
      <c r="S925" s="727"/>
      <c r="T925" s="727"/>
      <c r="U925" s="727"/>
      <c r="V925" s="727"/>
      <c r="W925" s="727"/>
      <c r="X925" s="727"/>
      <c r="Y925" s="727"/>
    </row>
    <row r="926" spans="1:25">
      <c r="A926" s="727"/>
      <c r="B926" s="727"/>
      <c r="C926" s="727"/>
      <c r="D926" s="729"/>
      <c r="E926" s="726"/>
      <c r="F926" s="727"/>
      <c r="G926" s="727"/>
      <c r="H926" s="727"/>
      <c r="I926" s="727"/>
      <c r="J926" s="727"/>
      <c r="K926" s="727"/>
      <c r="L926" s="727"/>
      <c r="M926" s="727"/>
      <c r="N926" s="727"/>
      <c r="O926" s="727"/>
      <c r="P926" s="727"/>
      <c r="Q926" s="727"/>
      <c r="R926" s="727"/>
      <c r="S926" s="727"/>
      <c r="T926" s="727"/>
      <c r="U926" s="727"/>
      <c r="V926" s="727"/>
      <c r="W926" s="727"/>
      <c r="X926" s="727"/>
      <c r="Y926" s="727"/>
    </row>
    <row r="927" spans="1:25">
      <c r="A927" s="727"/>
      <c r="B927" s="727"/>
      <c r="C927" s="727"/>
      <c r="D927" s="729"/>
      <c r="E927" s="726"/>
      <c r="F927" s="727"/>
      <c r="G927" s="727"/>
      <c r="H927" s="727"/>
      <c r="I927" s="727"/>
      <c r="J927" s="727"/>
      <c r="K927" s="727"/>
      <c r="L927" s="727"/>
      <c r="M927" s="727"/>
      <c r="N927" s="727"/>
      <c r="O927" s="727"/>
      <c r="P927" s="727"/>
      <c r="Q927" s="727"/>
      <c r="R927" s="727"/>
      <c r="S927" s="727"/>
      <c r="T927" s="727"/>
      <c r="U927" s="727"/>
      <c r="V927" s="727"/>
      <c r="W927" s="727"/>
      <c r="X927" s="727"/>
      <c r="Y927" s="727"/>
    </row>
    <row r="928" spans="1:25">
      <c r="A928" s="727"/>
      <c r="B928" s="727"/>
      <c r="C928" s="727"/>
      <c r="D928" s="729"/>
      <c r="E928" s="726"/>
      <c r="F928" s="727"/>
      <c r="G928" s="727"/>
      <c r="H928" s="727"/>
      <c r="I928" s="727"/>
      <c r="J928" s="727"/>
      <c r="K928" s="727"/>
      <c r="L928" s="727"/>
      <c r="M928" s="727"/>
      <c r="N928" s="727"/>
      <c r="O928" s="727"/>
      <c r="P928" s="727"/>
      <c r="Q928" s="727"/>
      <c r="R928" s="727"/>
      <c r="S928" s="727"/>
      <c r="T928" s="727"/>
      <c r="U928" s="727"/>
      <c r="V928" s="727"/>
      <c r="W928" s="727"/>
      <c r="X928" s="727"/>
      <c r="Y928" s="727"/>
    </row>
    <row r="929" spans="1:25">
      <c r="A929" s="727"/>
      <c r="B929" s="727"/>
      <c r="C929" s="727"/>
      <c r="D929" s="729"/>
      <c r="E929" s="726"/>
      <c r="F929" s="727"/>
      <c r="G929" s="727"/>
      <c r="H929" s="727"/>
      <c r="I929" s="727"/>
      <c r="J929" s="727"/>
      <c r="K929" s="727"/>
      <c r="L929" s="727"/>
      <c r="M929" s="727"/>
      <c r="N929" s="727"/>
      <c r="O929" s="727"/>
      <c r="P929" s="727"/>
      <c r="Q929" s="727"/>
      <c r="R929" s="727"/>
      <c r="S929" s="727"/>
      <c r="T929" s="727"/>
      <c r="U929" s="727"/>
      <c r="V929" s="727"/>
      <c r="W929" s="727"/>
      <c r="X929" s="727"/>
      <c r="Y929" s="727"/>
    </row>
    <row r="930" spans="1:25">
      <c r="A930" s="727"/>
      <c r="B930" s="727"/>
      <c r="C930" s="727"/>
      <c r="D930" s="729"/>
      <c r="E930" s="726"/>
      <c r="F930" s="727"/>
      <c r="G930" s="727"/>
      <c r="H930" s="727"/>
      <c r="I930" s="727"/>
      <c r="J930" s="727"/>
      <c r="K930" s="727"/>
      <c r="L930" s="727"/>
      <c r="M930" s="727"/>
      <c r="N930" s="727"/>
      <c r="O930" s="727"/>
      <c r="P930" s="727"/>
      <c r="Q930" s="727"/>
      <c r="R930" s="727"/>
      <c r="S930" s="727"/>
      <c r="T930" s="727"/>
      <c r="U930" s="727"/>
      <c r="V930" s="727"/>
      <c r="W930" s="727"/>
      <c r="X930" s="727"/>
      <c r="Y930" s="727"/>
    </row>
    <row r="931" spans="1:25">
      <c r="A931" s="727"/>
      <c r="B931" s="727"/>
      <c r="C931" s="727"/>
      <c r="D931" s="729"/>
      <c r="E931" s="726"/>
      <c r="F931" s="727"/>
      <c r="G931" s="727"/>
      <c r="H931" s="727"/>
      <c r="I931" s="727"/>
      <c r="J931" s="727"/>
      <c r="K931" s="727"/>
      <c r="L931" s="727"/>
      <c r="M931" s="727"/>
      <c r="N931" s="727"/>
      <c r="O931" s="727"/>
      <c r="P931" s="727"/>
      <c r="Q931" s="727"/>
      <c r="R931" s="727"/>
      <c r="S931" s="727"/>
      <c r="T931" s="727"/>
      <c r="U931" s="727"/>
      <c r="V931" s="727"/>
      <c r="W931" s="727"/>
      <c r="X931" s="727"/>
      <c r="Y931" s="727"/>
    </row>
    <row r="932" spans="1:25">
      <c r="A932" s="727"/>
      <c r="B932" s="727"/>
      <c r="C932" s="727"/>
      <c r="D932" s="729"/>
      <c r="E932" s="726"/>
      <c r="F932" s="727"/>
      <c r="G932" s="727"/>
      <c r="H932" s="727"/>
      <c r="I932" s="727"/>
      <c r="J932" s="727"/>
      <c r="K932" s="727"/>
      <c r="L932" s="727"/>
      <c r="M932" s="727"/>
      <c r="N932" s="727"/>
      <c r="O932" s="727"/>
      <c r="P932" s="727"/>
      <c r="Q932" s="727"/>
      <c r="R932" s="727"/>
      <c r="S932" s="727"/>
      <c r="T932" s="727"/>
      <c r="U932" s="727"/>
      <c r="V932" s="727"/>
      <c r="W932" s="727"/>
      <c r="X932" s="727"/>
      <c r="Y932" s="727"/>
    </row>
    <row r="933" spans="1:25">
      <c r="A933" s="727"/>
      <c r="B933" s="727"/>
      <c r="C933" s="727"/>
      <c r="D933" s="729"/>
      <c r="E933" s="726"/>
      <c r="F933" s="727"/>
      <c r="G933" s="727"/>
      <c r="H933" s="727"/>
      <c r="I933" s="727"/>
      <c r="J933" s="727"/>
      <c r="K933" s="727"/>
      <c r="L933" s="727"/>
      <c r="M933" s="727"/>
      <c r="N933" s="727"/>
      <c r="O933" s="727"/>
      <c r="P933" s="727"/>
      <c r="Q933" s="727"/>
      <c r="R933" s="727"/>
      <c r="S933" s="727"/>
      <c r="T933" s="727"/>
      <c r="U933" s="727"/>
      <c r="V933" s="727"/>
      <c r="W933" s="727"/>
      <c r="X933" s="727"/>
      <c r="Y933" s="727"/>
    </row>
    <row r="934" spans="1:25">
      <c r="A934" s="727"/>
      <c r="B934" s="727"/>
      <c r="C934" s="727"/>
      <c r="D934" s="729"/>
      <c r="E934" s="726"/>
      <c r="F934" s="727"/>
      <c r="G934" s="727"/>
      <c r="H934" s="727"/>
      <c r="I934" s="727"/>
      <c r="J934" s="727"/>
      <c r="K934" s="727"/>
      <c r="L934" s="727"/>
      <c r="M934" s="727"/>
      <c r="N934" s="727"/>
      <c r="O934" s="727"/>
      <c r="P934" s="727"/>
      <c r="Q934" s="727"/>
      <c r="R934" s="727"/>
      <c r="S934" s="727"/>
      <c r="T934" s="727"/>
      <c r="U934" s="727"/>
      <c r="V934" s="727"/>
      <c r="W934" s="727"/>
      <c r="X934" s="727"/>
      <c r="Y934" s="727"/>
    </row>
    <row r="935" spans="1:25">
      <c r="A935" s="727"/>
      <c r="B935" s="727"/>
      <c r="C935" s="727"/>
      <c r="D935" s="729"/>
      <c r="E935" s="726"/>
      <c r="F935" s="727"/>
      <c r="G935" s="727"/>
      <c r="H935" s="727"/>
      <c r="I935" s="727"/>
      <c r="J935" s="727"/>
      <c r="K935" s="727"/>
      <c r="L935" s="727"/>
      <c r="M935" s="727"/>
      <c r="N935" s="727"/>
      <c r="O935" s="727"/>
      <c r="P935" s="727"/>
      <c r="Q935" s="727"/>
      <c r="R935" s="727"/>
      <c r="S935" s="727"/>
      <c r="T935" s="727"/>
      <c r="U935" s="727"/>
      <c r="V935" s="727"/>
      <c r="W935" s="727"/>
      <c r="X935" s="727"/>
      <c r="Y935" s="727"/>
    </row>
    <row r="936" spans="1:25">
      <c r="A936" s="727"/>
      <c r="B936" s="727"/>
      <c r="C936" s="727"/>
      <c r="D936" s="729"/>
      <c r="E936" s="726"/>
      <c r="F936" s="727"/>
      <c r="G936" s="727"/>
      <c r="H936" s="727"/>
      <c r="I936" s="727"/>
      <c r="J936" s="727"/>
      <c r="K936" s="727"/>
      <c r="L936" s="727"/>
      <c r="M936" s="727"/>
      <c r="N936" s="727"/>
      <c r="O936" s="727"/>
      <c r="P936" s="727"/>
      <c r="Q936" s="727"/>
      <c r="R936" s="727"/>
      <c r="S936" s="727"/>
      <c r="T936" s="727"/>
      <c r="U936" s="727"/>
      <c r="V936" s="727"/>
      <c r="W936" s="727"/>
      <c r="X936" s="727"/>
      <c r="Y936" s="727"/>
    </row>
    <row r="937" spans="1:25">
      <c r="A937" s="727"/>
      <c r="B937" s="727"/>
      <c r="C937" s="727"/>
      <c r="D937" s="729"/>
      <c r="E937" s="726"/>
      <c r="F937" s="727"/>
      <c r="G937" s="727"/>
      <c r="H937" s="727"/>
      <c r="I937" s="727"/>
      <c r="J937" s="727"/>
      <c r="K937" s="727"/>
      <c r="L937" s="727"/>
      <c r="M937" s="727"/>
      <c r="N937" s="727"/>
      <c r="O937" s="727"/>
      <c r="P937" s="727"/>
      <c r="Q937" s="727"/>
      <c r="R937" s="727"/>
      <c r="S937" s="727"/>
      <c r="T937" s="727"/>
      <c r="U937" s="727"/>
      <c r="V937" s="727"/>
      <c r="W937" s="727"/>
      <c r="X937" s="727"/>
      <c r="Y937" s="727"/>
    </row>
    <row r="938" spans="1:25">
      <c r="A938" s="727"/>
      <c r="B938" s="727"/>
      <c r="C938" s="727"/>
      <c r="D938" s="729"/>
      <c r="E938" s="726"/>
      <c r="F938" s="727"/>
      <c r="G938" s="727"/>
      <c r="H938" s="727"/>
      <c r="I938" s="727"/>
      <c r="J938" s="727"/>
      <c r="K938" s="727"/>
      <c r="L938" s="727"/>
      <c r="M938" s="727"/>
      <c r="N938" s="727"/>
      <c r="O938" s="727"/>
      <c r="P938" s="727"/>
      <c r="Q938" s="727"/>
      <c r="R938" s="727"/>
      <c r="S938" s="727"/>
      <c r="T938" s="727"/>
      <c r="U938" s="727"/>
      <c r="V938" s="727"/>
      <c r="W938" s="727"/>
      <c r="X938" s="727"/>
      <c r="Y938" s="727"/>
    </row>
    <row r="939" spans="1:25">
      <c r="A939" s="727"/>
      <c r="B939" s="727"/>
      <c r="C939" s="727"/>
      <c r="D939" s="729"/>
      <c r="E939" s="726"/>
      <c r="F939" s="727"/>
      <c r="G939" s="727"/>
      <c r="H939" s="727"/>
      <c r="I939" s="727"/>
      <c r="J939" s="727"/>
      <c r="K939" s="727"/>
      <c r="L939" s="727"/>
      <c r="M939" s="727"/>
      <c r="N939" s="727"/>
      <c r="O939" s="727"/>
      <c r="P939" s="727"/>
      <c r="Q939" s="727"/>
      <c r="R939" s="727"/>
      <c r="S939" s="727"/>
      <c r="T939" s="727"/>
      <c r="U939" s="727"/>
      <c r="V939" s="727"/>
      <c r="W939" s="727"/>
      <c r="X939" s="727"/>
      <c r="Y939" s="727"/>
    </row>
    <row r="940" spans="1:25">
      <c r="A940" s="727"/>
      <c r="B940" s="727"/>
      <c r="C940" s="727"/>
      <c r="D940" s="729"/>
      <c r="E940" s="726"/>
      <c r="F940" s="727"/>
      <c r="G940" s="727"/>
      <c r="H940" s="727"/>
      <c r="I940" s="727"/>
      <c r="J940" s="727"/>
      <c r="K940" s="727"/>
      <c r="L940" s="727"/>
      <c r="M940" s="727"/>
      <c r="N940" s="727"/>
      <c r="O940" s="727"/>
      <c r="P940" s="727"/>
      <c r="Q940" s="727"/>
      <c r="R940" s="727"/>
      <c r="S940" s="727"/>
      <c r="T940" s="727"/>
      <c r="U940" s="727"/>
      <c r="V940" s="727"/>
      <c r="W940" s="727"/>
      <c r="X940" s="727"/>
      <c r="Y940" s="727"/>
    </row>
    <row r="941" spans="1:25">
      <c r="A941" s="727"/>
      <c r="B941" s="727"/>
      <c r="C941" s="727"/>
      <c r="D941" s="729"/>
      <c r="E941" s="726"/>
      <c r="F941" s="727"/>
      <c r="G941" s="727"/>
      <c r="H941" s="727"/>
      <c r="I941" s="727"/>
      <c r="J941" s="727"/>
      <c r="K941" s="727"/>
      <c r="L941" s="727"/>
      <c r="M941" s="727"/>
      <c r="N941" s="727"/>
      <c r="O941" s="727"/>
      <c r="P941" s="727"/>
      <c r="Q941" s="727"/>
      <c r="R941" s="727"/>
      <c r="S941" s="727"/>
      <c r="T941" s="727"/>
      <c r="U941" s="727"/>
      <c r="V941" s="727"/>
      <c r="W941" s="727"/>
      <c r="X941" s="727"/>
      <c r="Y941" s="727"/>
    </row>
    <row r="942" spans="1:25">
      <c r="A942" s="727"/>
      <c r="B942" s="727"/>
      <c r="C942" s="727"/>
      <c r="D942" s="729"/>
      <c r="E942" s="726"/>
      <c r="F942" s="727"/>
      <c r="G942" s="727"/>
      <c r="H942" s="727"/>
      <c r="I942" s="727"/>
      <c r="J942" s="727"/>
      <c r="K942" s="727"/>
      <c r="L942" s="727"/>
      <c r="M942" s="727"/>
      <c r="N942" s="727"/>
      <c r="O942" s="727"/>
      <c r="P942" s="727"/>
      <c r="Q942" s="727"/>
      <c r="R942" s="727"/>
      <c r="S942" s="727"/>
      <c r="T942" s="727"/>
      <c r="U942" s="727"/>
      <c r="V942" s="727"/>
      <c r="W942" s="727"/>
      <c r="X942" s="727"/>
      <c r="Y942" s="727"/>
    </row>
    <row r="943" spans="1:25">
      <c r="A943" s="727"/>
      <c r="B943" s="727"/>
      <c r="C943" s="727"/>
      <c r="D943" s="729"/>
      <c r="E943" s="726"/>
      <c r="F943" s="727"/>
      <c r="G943" s="727"/>
      <c r="H943" s="727"/>
      <c r="I943" s="727"/>
      <c r="J943" s="727"/>
      <c r="K943" s="727"/>
      <c r="L943" s="727"/>
      <c r="M943" s="727"/>
      <c r="N943" s="727"/>
      <c r="O943" s="727"/>
      <c r="P943" s="727"/>
      <c r="Q943" s="727"/>
      <c r="R943" s="727"/>
      <c r="S943" s="727"/>
      <c r="T943" s="727"/>
      <c r="U943" s="727"/>
      <c r="V943" s="727"/>
      <c r="W943" s="727"/>
      <c r="X943" s="727"/>
      <c r="Y943" s="727"/>
    </row>
    <row r="944" spans="1:25">
      <c r="A944" s="727"/>
      <c r="B944" s="727"/>
      <c r="C944" s="727"/>
      <c r="D944" s="729"/>
      <c r="E944" s="726"/>
      <c r="F944" s="727"/>
      <c r="G944" s="727"/>
      <c r="H944" s="727"/>
      <c r="I944" s="727"/>
      <c r="J944" s="727"/>
      <c r="K944" s="727"/>
      <c r="L944" s="727"/>
      <c r="M944" s="727"/>
      <c r="N944" s="727"/>
      <c r="O944" s="727"/>
      <c r="P944" s="727"/>
      <c r="Q944" s="727"/>
      <c r="R944" s="727"/>
      <c r="S944" s="727"/>
      <c r="T944" s="727"/>
      <c r="U944" s="727"/>
      <c r="V944" s="727"/>
      <c r="W944" s="727"/>
      <c r="X944" s="727"/>
      <c r="Y944" s="727"/>
    </row>
    <row r="945" spans="1:25">
      <c r="A945" s="727"/>
      <c r="B945" s="727"/>
      <c r="C945" s="727"/>
      <c r="D945" s="729"/>
      <c r="E945" s="726"/>
      <c r="F945" s="727"/>
      <c r="G945" s="727"/>
      <c r="H945" s="727"/>
      <c r="I945" s="727"/>
      <c r="J945" s="727"/>
      <c r="K945" s="727"/>
      <c r="L945" s="727"/>
      <c r="M945" s="727"/>
      <c r="N945" s="727"/>
      <c r="O945" s="727"/>
      <c r="P945" s="727"/>
      <c r="Q945" s="727"/>
      <c r="R945" s="727"/>
      <c r="S945" s="727"/>
      <c r="T945" s="727"/>
      <c r="U945" s="727"/>
      <c r="V945" s="727"/>
      <c r="W945" s="727"/>
      <c r="X945" s="727"/>
      <c r="Y945" s="727"/>
    </row>
    <row r="946" spans="1:25">
      <c r="A946" s="727"/>
      <c r="B946" s="727"/>
      <c r="C946" s="727"/>
      <c r="D946" s="729"/>
      <c r="E946" s="726"/>
      <c r="F946" s="727"/>
      <c r="G946" s="727"/>
      <c r="H946" s="727"/>
      <c r="I946" s="727"/>
      <c r="J946" s="727"/>
      <c r="K946" s="727"/>
      <c r="L946" s="727"/>
      <c r="M946" s="727"/>
      <c r="N946" s="727"/>
      <c r="O946" s="727"/>
      <c r="P946" s="727"/>
      <c r="Q946" s="727"/>
      <c r="R946" s="727"/>
      <c r="S946" s="727"/>
      <c r="T946" s="727"/>
      <c r="U946" s="727"/>
      <c r="V946" s="727"/>
      <c r="W946" s="727"/>
      <c r="X946" s="727"/>
      <c r="Y946" s="727"/>
    </row>
    <row r="947" spans="1:25">
      <c r="A947" s="727"/>
      <c r="B947" s="727"/>
      <c r="C947" s="727"/>
      <c r="D947" s="729"/>
      <c r="E947" s="726"/>
      <c r="F947" s="727"/>
      <c r="G947" s="727"/>
      <c r="H947" s="727"/>
      <c r="I947" s="727"/>
      <c r="J947" s="727"/>
      <c r="K947" s="727"/>
      <c r="L947" s="727"/>
      <c r="M947" s="727"/>
      <c r="N947" s="727"/>
      <c r="O947" s="727"/>
      <c r="P947" s="727"/>
      <c r="Q947" s="727"/>
      <c r="R947" s="727"/>
      <c r="S947" s="727"/>
      <c r="T947" s="727"/>
      <c r="U947" s="727"/>
      <c r="V947" s="727"/>
      <c r="W947" s="727"/>
      <c r="X947" s="727"/>
      <c r="Y947" s="727"/>
    </row>
    <row r="948" spans="1:25">
      <c r="A948" s="727"/>
      <c r="B948" s="727"/>
      <c r="C948" s="727"/>
      <c r="D948" s="729"/>
      <c r="E948" s="726"/>
      <c r="F948" s="727"/>
      <c r="G948" s="727"/>
      <c r="H948" s="727"/>
      <c r="I948" s="727"/>
      <c r="J948" s="727"/>
      <c r="K948" s="727"/>
      <c r="L948" s="727"/>
      <c r="M948" s="727"/>
      <c r="N948" s="727"/>
      <c r="O948" s="727"/>
      <c r="P948" s="727"/>
      <c r="Q948" s="727"/>
      <c r="R948" s="727"/>
      <c r="S948" s="727"/>
      <c r="T948" s="727"/>
      <c r="U948" s="727"/>
      <c r="V948" s="727"/>
      <c r="W948" s="727"/>
      <c r="X948" s="727"/>
      <c r="Y948" s="727"/>
    </row>
    <row r="949" spans="1:25">
      <c r="A949" s="727"/>
      <c r="B949" s="727"/>
      <c r="C949" s="727"/>
      <c r="D949" s="729"/>
      <c r="E949" s="726"/>
      <c r="F949" s="727"/>
      <c r="G949" s="727"/>
      <c r="H949" s="727"/>
      <c r="I949" s="727"/>
      <c r="J949" s="727"/>
      <c r="K949" s="727"/>
      <c r="L949" s="727"/>
      <c r="M949" s="727"/>
      <c r="N949" s="727"/>
      <c r="O949" s="727"/>
      <c r="P949" s="727"/>
      <c r="Q949" s="727"/>
      <c r="R949" s="727"/>
      <c r="S949" s="727"/>
      <c r="T949" s="727"/>
      <c r="U949" s="727"/>
      <c r="V949" s="727"/>
      <c r="W949" s="727"/>
      <c r="X949" s="727"/>
      <c r="Y949" s="727"/>
    </row>
    <row r="950" spans="1:25">
      <c r="A950" s="727"/>
      <c r="B950" s="727"/>
      <c r="C950" s="727"/>
      <c r="D950" s="729"/>
      <c r="E950" s="726"/>
      <c r="F950" s="727"/>
      <c r="G950" s="727"/>
      <c r="H950" s="727"/>
      <c r="I950" s="727"/>
      <c r="J950" s="727"/>
      <c r="K950" s="727"/>
      <c r="L950" s="727"/>
      <c r="M950" s="727"/>
      <c r="N950" s="727"/>
      <c r="O950" s="727"/>
      <c r="P950" s="727"/>
      <c r="Q950" s="727"/>
      <c r="R950" s="727"/>
      <c r="S950" s="727"/>
      <c r="T950" s="727"/>
      <c r="U950" s="727"/>
      <c r="V950" s="727"/>
      <c r="W950" s="727"/>
      <c r="X950" s="727"/>
      <c r="Y950" s="727"/>
    </row>
    <row r="951" spans="1:25">
      <c r="A951" s="727"/>
      <c r="B951" s="727"/>
      <c r="C951" s="727"/>
      <c r="D951" s="729"/>
      <c r="E951" s="726"/>
      <c r="F951" s="727"/>
      <c r="G951" s="727"/>
      <c r="H951" s="727"/>
      <c r="I951" s="727"/>
      <c r="J951" s="727"/>
      <c r="K951" s="727"/>
      <c r="L951" s="727"/>
      <c r="M951" s="727"/>
      <c r="N951" s="727"/>
      <c r="O951" s="727"/>
      <c r="P951" s="727"/>
      <c r="Q951" s="727"/>
      <c r="R951" s="727"/>
      <c r="S951" s="727"/>
      <c r="T951" s="727"/>
      <c r="U951" s="727"/>
      <c r="V951" s="727"/>
      <c r="W951" s="727"/>
      <c r="X951" s="727"/>
      <c r="Y951" s="727"/>
    </row>
    <row r="952" spans="1:25">
      <c r="A952" s="727"/>
      <c r="B952" s="727"/>
      <c r="C952" s="727"/>
      <c r="D952" s="729"/>
      <c r="E952" s="726"/>
      <c r="F952" s="727"/>
      <c r="G952" s="727"/>
      <c r="H952" s="727"/>
      <c r="I952" s="727"/>
      <c r="J952" s="727"/>
      <c r="K952" s="727"/>
      <c r="L952" s="727"/>
      <c r="M952" s="727"/>
      <c r="N952" s="727"/>
      <c r="O952" s="727"/>
      <c r="P952" s="727"/>
      <c r="Q952" s="727"/>
      <c r="R952" s="727"/>
      <c r="S952" s="727"/>
      <c r="T952" s="727"/>
      <c r="U952" s="727"/>
      <c r="V952" s="727"/>
      <c r="W952" s="727"/>
      <c r="X952" s="727"/>
      <c r="Y952" s="727"/>
    </row>
    <row r="953" spans="1:25">
      <c r="A953" s="727"/>
      <c r="B953" s="727"/>
      <c r="C953" s="727"/>
      <c r="D953" s="729"/>
      <c r="E953" s="726"/>
      <c r="F953" s="727"/>
      <c r="G953" s="727"/>
      <c r="H953" s="727"/>
      <c r="I953" s="727"/>
      <c r="J953" s="727"/>
      <c r="K953" s="727"/>
      <c r="L953" s="727"/>
      <c r="M953" s="727"/>
      <c r="N953" s="727"/>
      <c r="O953" s="727"/>
      <c r="P953" s="727"/>
      <c r="Q953" s="727"/>
      <c r="R953" s="727"/>
      <c r="S953" s="727"/>
      <c r="T953" s="727"/>
      <c r="U953" s="727"/>
      <c r="V953" s="727"/>
      <c r="W953" s="727"/>
      <c r="X953" s="727"/>
      <c r="Y953" s="727"/>
    </row>
    <row r="954" spans="1:25">
      <c r="A954" s="727"/>
      <c r="B954" s="727"/>
      <c r="C954" s="727"/>
      <c r="D954" s="729"/>
      <c r="E954" s="726"/>
      <c r="F954" s="727"/>
      <c r="G954" s="727"/>
      <c r="H954" s="727"/>
      <c r="I954" s="727"/>
      <c r="J954" s="727"/>
      <c r="K954" s="727"/>
      <c r="L954" s="727"/>
      <c r="M954" s="727"/>
      <c r="N954" s="727"/>
      <c r="O954" s="727"/>
      <c r="P954" s="727"/>
      <c r="Q954" s="727"/>
      <c r="R954" s="727"/>
      <c r="S954" s="727"/>
      <c r="T954" s="727"/>
      <c r="U954" s="727"/>
      <c r="V954" s="727"/>
      <c r="W954" s="727"/>
      <c r="X954" s="727"/>
      <c r="Y954" s="727"/>
    </row>
    <row r="955" spans="1:25">
      <c r="A955" s="727"/>
      <c r="B955" s="727"/>
      <c r="C955" s="727"/>
      <c r="D955" s="729"/>
      <c r="E955" s="726"/>
      <c r="F955" s="727"/>
      <c r="G955" s="727"/>
      <c r="H955" s="727"/>
      <c r="I955" s="727"/>
      <c r="J955" s="727"/>
      <c r="K955" s="727"/>
      <c r="L955" s="727"/>
      <c r="M955" s="727"/>
      <c r="N955" s="727"/>
      <c r="O955" s="727"/>
      <c r="P955" s="727"/>
      <c r="Q955" s="727"/>
      <c r="R955" s="727"/>
      <c r="S955" s="727"/>
      <c r="T955" s="727"/>
      <c r="U955" s="727"/>
      <c r="V955" s="727"/>
      <c r="W955" s="727"/>
      <c r="X955" s="727"/>
      <c r="Y955" s="727"/>
    </row>
    <row r="956" spans="1:25">
      <c r="A956" s="727"/>
      <c r="B956" s="727"/>
      <c r="C956" s="727"/>
      <c r="D956" s="729"/>
      <c r="E956" s="726"/>
      <c r="F956" s="727"/>
      <c r="G956" s="727"/>
      <c r="H956" s="727"/>
      <c r="I956" s="727"/>
      <c r="J956" s="727"/>
      <c r="K956" s="727"/>
      <c r="L956" s="727"/>
      <c r="M956" s="727"/>
      <c r="N956" s="727"/>
      <c r="O956" s="727"/>
      <c r="P956" s="727"/>
      <c r="Q956" s="727"/>
      <c r="R956" s="727"/>
      <c r="S956" s="727"/>
      <c r="T956" s="727"/>
      <c r="U956" s="727"/>
      <c r="V956" s="727"/>
      <c r="W956" s="727"/>
      <c r="X956" s="727"/>
      <c r="Y956" s="727"/>
    </row>
    <row r="957" spans="1:25">
      <c r="A957" s="727"/>
      <c r="B957" s="727"/>
      <c r="C957" s="727"/>
      <c r="D957" s="729"/>
      <c r="E957" s="726"/>
      <c r="F957" s="727"/>
      <c r="G957" s="727"/>
      <c r="H957" s="727"/>
      <c r="I957" s="727"/>
      <c r="J957" s="727"/>
      <c r="K957" s="727"/>
      <c r="L957" s="727"/>
      <c r="M957" s="727"/>
      <c r="N957" s="727"/>
      <c r="O957" s="727"/>
      <c r="P957" s="727"/>
      <c r="Q957" s="727"/>
      <c r="R957" s="727"/>
      <c r="S957" s="727"/>
      <c r="T957" s="727"/>
      <c r="U957" s="727"/>
      <c r="V957" s="727"/>
      <c r="W957" s="727"/>
      <c r="X957" s="727"/>
      <c r="Y957" s="727"/>
    </row>
    <row r="958" spans="1:25">
      <c r="A958" s="727"/>
      <c r="B958" s="727"/>
      <c r="C958" s="727"/>
      <c r="D958" s="729"/>
      <c r="E958" s="726"/>
      <c r="F958" s="727"/>
      <c r="G958" s="727"/>
      <c r="H958" s="727"/>
      <c r="I958" s="727"/>
      <c r="J958" s="727"/>
      <c r="K958" s="727"/>
      <c r="L958" s="727"/>
      <c r="M958" s="727"/>
      <c r="N958" s="727"/>
      <c r="O958" s="727"/>
      <c r="P958" s="727"/>
      <c r="Q958" s="727"/>
      <c r="R958" s="727"/>
      <c r="S958" s="727"/>
      <c r="T958" s="727"/>
      <c r="U958" s="727"/>
      <c r="V958" s="727"/>
      <c r="W958" s="727"/>
      <c r="X958" s="727"/>
      <c r="Y958" s="727"/>
    </row>
    <row r="959" spans="1:25">
      <c r="A959" s="727"/>
      <c r="B959" s="727"/>
      <c r="C959" s="727"/>
      <c r="D959" s="729"/>
      <c r="E959" s="726"/>
      <c r="F959" s="727"/>
      <c r="G959" s="727"/>
      <c r="H959" s="727"/>
      <c r="I959" s="727"/>
      <c r="J959" s="727"/>
      <c r="K959" s="727"/>
      <c r="L959" s="727"/>
      <c r="M959" s="727"/>
      <c r="N959" s="727"/>
      <c r="O959" s="727"/>
      <c r="P959" s="727"/>
      <c r="Q959" s="727"/>
      <c r="R959" s="727"/>
      <c r="S959" s="727"/>
      <c r="T959" s="727"/>
      <c r="U959" s="727"/>
      <c r="V959" s="727"/>
      <c r="W959" s="727"/>
      <c r="X959" s="727"/>
      <c r="Y959" s="727"/>
    </row>
    <row r="960" spans="1:25">
      <c r="A960" s="727"/>
      <c r="B960" s="727"/>
      <c r="C960" s="727"/>
      <c r="D960" s="729"/>
      <c r="E960" s="726"/>
      <c r="F960" s="727"/>
      <c r="G960" s="727"/>
      <c r="H960" s="727"/>
      <c r="I960" s="727"/>
      <c r="J960" s="727"/>
      <c r="K960" s="727"/>
      <c r="L960" s="727"/>
      <c r="M960" s="727"/>
      <c r="N960" s="727"/>
      <c r="O960" s="727"/>
      <c r="P960" s="727"/>
      <c r="Q960" s="727"/>
      <c r="R960" s="727"/>
      <c r="S960" s="727"/>
      <c r="T960" s="727"/>
      <c r="U960" s="727"/>
      <c r="V960" s="727"/>
      <c r="W960" s="727"/>
      <c r="X960" s="727"/>
      <c r="Y960" s="727"/>
    </row>
    <row r="961" spans="1:25">
      <c r="A961" s="727"/>
      <c r="B961" s="727"/>
      <c r="C961" s="727"/>
      <c r="D961" s="729"/>
      <c r="E961" s="726"/>
      <c r="F961" s="727"/>
      <c r="G961" s="727"/>
      <c r="H961" s="727"/>
      <c r="I961" s="727"/>
      <c r="J961" s="727"/>
      <c r="K961" s="727"/>
      <c r="L961" s="727"/>
      <c r="M961" s="727"/>
      <c r="N961" s="727"/>
      <c r="O961" s="727"/>
      <c r="P961" s="727"/>
      <c r="Q961" s="727"/>
      <c r="R961" s="727"/>
      <c r="S961" s="727"/>
      <c r="T961" s="727"/>
      <c r="U961" s="727"/>
      <c r="V961" s="727"/>
      <c r="W961" s="727"/>
      <c r="X961" s="727"/>
      <c r="Y961" s="727"/>
    </row>
    <row r="962" spans="1:25">
      <c r="A962" s="727"/>
      <c r="B962" s="727"/>
      <c r="C962" s="727"/>
      <c r="D962" s="729"/>
      <c r="E962" s="726"/>
      <c r="F962" s="727"/>
      <c r="G962" s="727"/>
      <c r="H962" s="727"/>
      <c r="I962" s="727"/>
      <c r="J962" s="727"/>
      <c r="K962" s="727"/>
      <c r="L962" s="727"/>
      <c r="M962" s="727"/>
      <c r="N962" s="727"/>
      <c r="O962" s="727"/>
      <c r="P962" s="727"/>
      <c r="Q962" s="727"/>
      <c r="R962" s="727"/>
      <c r="S962" s="727"/>
      <c r="T962" s="727"/>
      <c r="U962" s="727"/>
      <c r="V962" s="727"/>
      <c r="W962" s="727"/>
      <c r="X962" s="727"/>
      <c r="Y962" s="727"/>
    </row>
    <row r="963" spans="1:25">
      <c r="A963" s="727"/>
      <c r="B963" s="727"/>
      <c r="C963" s="727"/>
      <c r="D963" s="729"/>
      <c r="E963" s="726"/>
      <c r="F963" s="727"/>
      <c r="G963" s="727"/>
      <c r="H963" s="727"/>
      <c r="I963" s="727"/>
      <c r="J963" s="727"/>
      <c r="K963" s="727"/>
      <c r="L963" s="727"/>
      <c r="M963" s="727"/>
      <c r="N963" s="727"/>
      <c r="O963" s="727"/>
      <c r="P963" s="727"/>
      <c r="Q963" s="727"/>
      <c r="R963" s="727"/>
      <c r="S963" s="727"/>
      <c r="T963" s="727"/>
      <c r="U963" s="727"/>
      <c r="V963" s="727"/>
      <c r="W963" s="727"/>
      <c r="X963" s="727"/>
      <c r="Y963" s="727"/>
    </row>
    <row r="964" spans="1:25">
      <c r="A964" s="727"/>
      <c r="B964" s="727"/>
      <c r="C964" s="727"/>
      <c r="D964" s="729"/>
      <c r="E964" s="726"/>
      <c r="F964" s="727"/>
      <c r="G964" s="727"/>
      <c r="H964" s="727"/>
      <c r="I964" s="727"/>
      <c r="J964" s="727"/>
      <c r="K964" s="727"/>
      <c r="L964" s="727"/>
      <c r="M964" s="727"/>
      <c r="N964" s="727"/>
      <c r="O964" s="727"/>
      <c r="P964" s="727"/>
      <c r="Q964" s="727"/>
      <c r="R964" s="727"/>
      <c r="S964" s="727"/>
      <c r="T964" s="727"/>
      <c r="U964" s="727"/>
      <c r="V964" s="727"/>
      <c r="W964" s="727"/>
      <c r="X964" s="727"/>
      <c r="Y964" s="727"/>
    </row>
    <row r="965" spans="1:25">
      <c r="A965" s="727"/>
      <c r="B965" s="727"/>
      <c r="C965" s="727"/>
      <c r="D965" s="729"/>
      <c r="E965" s="726"/>
      <c r="F965" s="727"/>
      <c r="G965" s="727"/>
      <c r="H965" s="727"/>
      <c r="I965" s="727"/>
      <c r="J965" s="727"/>
      <c r="K965" s="727"/>
      <c r="L965" s="727"/>
      <c r="M965" s="727"/>
      <c r="N965" s="727"/>
      <c r="O965" s="727"/>
      <c r="P965" s="727"/>
      <c r="Q965" s="727"/>
      <c r="R965" s="727"/>
      <c r="S965" s="727"/>
      <c r="T965" s="727"/>
      <c r="U965" s="727"/>
      <c r="V965" s="727"/>
      <c r="W965" s="727"/>
      <c r="X965" s="727"/>
      <c r="Y965" s="727"/>
    </row>
    <row r="966" spans="1:25">
      <c r="A966" s="727"/>
      <c r="B966" s="727"/>
      <c r="C966" s="727"/>
      <c r="D966" s="729"/>
      <c r="E966" s="726"/>
      <c r="F966" s="727"/>
      <c r="G966" s="727"/>
      <c r="H966" s="727"/>
      <c r="I966" s="727"/>
      <c r="J966" s="727"/>
      <c r="K966" s="727"/>
      <c r="L966" s="727"/>
      <c r="M966" s="727"/>
      <c r="N966" s="727"/>
      <c r="O966" s="727"/>
      <c r="P966" s="727"/>
      <c r="Q966" s="727"/>
      <c r="R966" s="727"/>
      <c r="S966" s="727"/>
      <c r="T966" s="727"/>
      <c r="U966" s="727"/>
      <c r="V966" s="727"/>
      <c r="W966" s="727"/>
      <c r="X966" s="727"/>
      <c r="Y966" s="727"/>
    </row>
    <row r="967" spans="1:25">
      <c r="A967" s="727"/>
      <c r="B967" s="727"/>
      <c r="C967" s="727"/>
      <c r="D967" s="729"/>
      <c r="E967" s="726"/>
      <c r="F967" s="727"/>
      <c r="G967" s="727"/>
      <c r="H967" s="727"/>
      <c r="I967" s="727"/>
      <c r="J967" s="727"/>
      <c r="K967" s="727"/>
      <c r="L967" s="727"/>
      <c r="M967" s="727"/>
      <c r="N967" s="727"/>
      <c r="O967" s="727"/>
      <c r="P967" s="727"/>
      <c r="Q967" s="727"/>
      <c r="R967" s="727"/>
      <c r="S967" s="727"/>
      <c r="T967" s="727"/>
      <c r="U967" s="727"/>
      <c r="V967" s="727"/>
      <c r="W967" s="727"/>
      <c r="X967" s="727"/>
      <c r="Y967" s="727"/>
    </row>
    <row r="968" spans="1:25">
      <c r="A968" s="727"/>
      <c r="B968" s="727"/>
      <c r="C968" s="727"/>
      <c r="D968" s="729"/>
      <c r="E968" s="726"/>
      <c r="F968" s="727"/>
      <c r="G968" s="727"/>
      <c r="H968" s="727"/>
      <c r="I968" s="727"/>
      <c r="J968" s="727"/>
      <c r="K968" s="727"/>
      <c r="L968" s="727"/>
      <c r="M968" s="727"/>
      <c r="N968" s="727"/>
      <c r="O968" s="727"/>
      <c r="P968" s="727"/>
      <c r="Q968" s="727"/>
      <c r="R968" s="727"/>
      <c r="S968" s="727"/>
      <c r="T968" s="727"/>
      <c r="U968" s="727"/>
      <c r="V968" s="727"/>
      <c r="W968" s="727"/>
      <c r="X968" s="727"/>
      <c r="Y968" s="727"/>
    </row>
    <row r="969" spans="1:25">
      <c r="A969" s="727"/>
      <c r="B969" s="727"/>
      <c r="C969" s="727"/>
      <c r="D969" s="729"/>
      <c r="E969" s="726"/>
      <c r="F969" s="727"/>
      <c r="G969" s="727"/>
      <c r="H969" s="727"/>
      <c r="I969" s="727"/>
      <c r="J969" s="727"/>
      <c r="K969" s="727"/>
      <c r="L969" s="727"/>
      <c r="M969" s="727"/>
      <c r="N969" s="727"/>
      <c r="O969" s="727"/>
      <c r="P969" s="727"/>
      <c r="Q969" s="727"/>
      <c r="R969" s="727"/>
      <c r="S969" s="727"/>
      <c r="T969" s="727"/>
      <c r="U969" s="727"/>
      <c r="V969" s="727"/>
      <c r="W969" s="727"/>
      <c r="X969" s="727"/>
      <c r="Y969" s="727"/>
    </row>
    <row r="970" spans="1:25">
      <c r="A970" s="727"/>
      <c r="B970" s="727"/>
      <c r="C970" s="727"/>
      <c r="D970" s="729"/>
      <c r="E970" s="726"/>
      <c r="F970" s="727"/>
      <c r="G970" s="727"/>
      <c r="H970" s="727"/>
      <c r="I970" s="727"/>
      <c r="J970" s="727"/>
      <c r="K970" s="727"/>
      <c r="L970" s="727"/>
      <c r="M970" s="727"/>
      <c r="N970" s="727"/>
      <c r="O970" s="727"/>
      <c r="P970" s="727"/>
      <c r="Q970" s="727"/>
      <c r="R970" s="727"/>
      <c r="S970" s="727"/>
      <c r="T970" s="727"/>
      <c r="U970" s="727"/>
      <c r="V970" s="727"/>
      <c r="W970" s="727"/>
      <c r="X970" s="727"/>
      <c r="Y970" s="727"/>
    </row>
    <row r="971" spans="1:25">
      <c r="A971" s="727"/>
      <c r="B971" s="727"/>
      <c r="C971" s="727"/>
      <c r="D971" s="729"/>
      <c r="E971" s="726"/>
      <c r="F971" s="727"/>
      <c r="G971" s="727"/>
      <c r="H971" s="727"/>
      <c r="I971" s="727"/>
      <c r="J971" s="727"/>
      <c r="K971" s="727"/>
      <c r="L971" s="727"/>
      <c r="M971" s="727"/>
      <c r="N971" s="727"/>
      <c r="O971" s="727"/>
      <c r="P971" s="727"/>
      <c r="Q971" s="727"/>
      <c r="R971" s="727"/>
      <c r="S971" s="727"/>
      <c r="T971" s="727"/>
      <c r="U971" s="727"/>
      <c r="V971" s="727"/>
      <c r="W971" s="727"/>
      <c r="X971" s="727"/>
      <c r="Y971" s="727"/>
    </row>
    <row r="972" spans="1:25">
      <c r="A972" s="727"/>
      <c r="B972" s="727"/>
      <c r="C972" s="727"/>
      <c r="D972" s="729"/>
      <c r="E972" s="726"/>
      <c r="F972" s="727"/>
      <c r="G972" s="727"/>
      <c r="H972" s="727"/>
      <c r="I972" s="727"/>
      <c r="J972" s="727"/>
      <c r="K972" s="727"/>
      <c r="L972" s="727"/>
      <c r="M972" s="727"/>
      <c r="N972" s="727"/>
      <c r="O972" s="727"/>
      <c r="P972" s="727"/>
      <c r="Q972" s="727"/>
      <c r="R972" s="727"/>
      <c r="S972" s="727"/>
      <c r="T972" s="727"/>
      <c r="U972" s="727"/>
      <c r="V972" s="727"/>
      <c r="W972" s="727"/>
      <c r="X972" s="727"/>
      <c r="Y972" s="727"/>
    </row>
    <row r="973" spans="1:25">
      <c r="A973" s="727"/>
      <c r="B973" s="727"/>
      <c r="C973" s="727"/>
      <c r="D973" s="729"/>
      <c r="E973" s="726"/>
      <c r="F973" s="727"/>
      <c r="G973" s="727"/>
      <c r="H973" s="727"/>
      <c r="I973" s="727"/>
      <c r="J973" s="727"/>
      <c r="K973" s="727"/>
      <c r="L973" s="727"/>
      <c r="M973" s="727"/>
      <c r="N973" s="727"/>
      <c r="O973" s="727"/>
      <c r="P973" s="727"/>
      <c r="Q973" s="727"/>
      <c r="R973" s="727"/>
      <c r="S973" s="727"/>
      <c r="T973" s="727"/>
      <c r="U973" s="727"/>
      <c r="V973" s="727"/>
      <c r="W973" s="727"/>
      <c r="X973" s="727"/>
      <c r="Y973" s="727"/>
    </row>
    <row r="974" spans="1:25">
      <c r="A974" s="727"/>
      <c r="B974" s="727"/>
      <c r="C974" s="727"/>
      <c r="D974" s="729"/>
      <c r="E974" s="726"/>
      <c r="F974" s="727"/>
      <c r="G974" s="727"/>
      <c r="H974" s="727"/>
      <c r="I974" s="727"/>
      <c r="J974" s="727"/>
      <c r="K974" s="727"/>
      <c r="L974" s="727"/>
      <c r="M974" s="727"/>
      <c r="N974" s="727"/>
      <c r="O974" s="727"/>
      <c r="P974" s="727"/>
      <c r="Q974" s="727"/>
      <c r="R974" s="727"/>
      <c r="S974" s="727"/>
      <c r="T974" s="727"/>
      <c r="U974" s="727"/>
      <c r="V974" s="727"/>
      <c r="W974" s="727"/>
      <c r="X974" s="727"/>
      <c r="Y974" s="727"/>
    </row>
    <row r="975" spans="1:25">
      <c r="A975" s="727"/>
      <c r="B975" s="727"/>
      <c r="C975" s="727"/>
      <c r="D975" s="729"/>
      <c r="E975" s="726"/>
      <c r="F975" s="727"/>
      <c r="G975" s="727"/>
      <c r="H975" s="727"/>
      <c r="I975" s="727"/>
      <c r="J975" s="727"/>
      <c r="K975" s="727"/>
      <c r="L975" s="727"/>
      <c r="M975" s="727"/>
      <c r="N975" s="727"/>
      <c r="O975" s="727"/>
      <c r="P975" s="727"/>
      <c r="Q975" s="727"/>
      <c r="R975" s="727"/>
      <c r="S975" s="727"/>
      <c r="T975" s="727"/>
      <c r="U975" s="727"/>
      <c r="V975" s="727"/>
      <c r="W975" s="727"/>
      <c r="X975" s="727"/>
      <c r="Y975" s="727"/>
    </row>
    <row r="976" spans="1:25">
      <c r="A976" s="727"/>
      <c r="B976" s="727"/>
      <c r="C976" s="727"/>
      <c r="D976" s="729"/>
      <c r="E976" s="726"/>
      <c r="F976" s="727"/>
      <c r="G976" s="727"/>
      <c r="H976" s="727"/>
      <c r="I976" s="727"/>
      <c r="J976" s="727"/>
      <c r="K976" s="727"/>
      <c r="L976" s="727"/>
      <c r="M976" s="727"/>
      <c r="N976" s="727"/>
      <c r="O976" s="727"/>
      <c r="P976" s="727"/>
      <c r="Q976" s="727"/>
      <c r="R976" s="727"/>
      <c r="S976" s="727"/>
      <c r="T976" s="727"/>
      <c r="U976" s="727"/>
      <c r="V976" s="727"/>
      <c r="W976" s="727"/>
      <c r="X976" s="727"/>
      <c r="Y976" s="727"/>
    </row>
    <row r="977" spans="1:25">
      <c r="A977" s="727"/>
      <c r="B977" s="727"/>
      <c r="C977" s="727"/>
      <c r="D977" s="729"/>
      <c r="E977" s="726"/>
      <c r="F977" s="727"/>
      <c r="G977" s="727"/>
      <c r="H977" s="727"/>
      <c r="I977" s="727"/>
      <c r="J977" s="727"/>
      <c r="K977" s="727"/>
      <c r="L977" s="727"/>
      <c r="M977" s="727"/>
      <c r="N977" s="727"/>
      <c r="O977" s="727"/>
      <c r="P977" s="727"/>
      <c r="Q977" s="727"/>
      <c r="R977" s="727"/>
      <c r="S977" s="727"/>
      <c r="T977" s="727"/>
      <c r="U977" s="727"/>
      <c r="V977" s="727"/>
      <c r="W977" s="727"/>
      <c r="X977" s="727"/>
      <c r="Y977" s="727"/>
    </row>
    <row r="978" spans="1:25">
      <c r="A978" s="727"/>
      <c r="B978" s="727"/>
      <c r="C978" s="727"/>
      <c r="D978" s="729"/>
      <c r="E978" s="726"/>
      <c r="F978" s="727"/>
      <c r="G978" s="727"/>
      <c r="H978" s="727"/>
      <c r="I978" s="727"/>
      <c r="J978" s="727"/>
      <c r="K978" s="727"/>
      <c r="L978" s="727"/>
      <c r="M978" s="727"/>
      <c r="N978" s="727"/>
      <c r="O978" s="727"/>
      <c r="P978" s="727"/>
      <c r="Q978" s="727"/>
      <c r="R978" s="727"/>
      <c r="S978" s="727"/>
      <c r="T978" s="727"/>
      <c r="U978" s="727"/>
      <c r="V978" s="727"/>
      <c r="W978" s="727"/>
      <c r="X978" s="727"/>
      <c r="Y978" s="727"/>
    </row>
    <row r="979" spans="1:25">
      <c r="A979" s="727"/>
      <c r="B979" s="727"/>
      <c r="C979" s="727"/>
      <c r="D979" s="729"/>
      <c r="E979" s="726"/>
      <c r="F979" s="727"/>
      <c r="G979" s="727"/>
      <c r="H979" s="727"/>
      <c r="I979" s="727"/>
      <c r="J979" s="727"/>
      <c r="K979" s="727"/>
      <c r="L979" s="727"/>
      <c r="M979" s="727"/>
      <c r="N979" s="727"/>
      <c r="O979" s="727"/>
      <c r="P979" s="727"/>
      <c r="Q979" s="727"/>
      <c r="R979" s="727"/>
      <c r="S979" s="727"/>
      <c r="T979" s="727"/>
      <c r="U979" s="727"/>
      <c r="V979" s="727"/>
      <c r="W979" s="727"/>
      <c r="X979" s="727"/>
      <c r="Y979" s="727"/>
    </row>
    <row r="980" spans="1:25">
      <c r="A980" s="727"/>
      <c r="B980" s="727"/>
      <c r="C980" s="727"/>
      <c r="D980" s="729"/>
      <c r="E980" s="726"/>
      <c r="F980" s="727"/>
      <c r="G980" s="727"/>
      <c r="H980" s="727"/>
      <c r="I980" s="727"/>
      <c r="J980" s="727"/>
      <c r="K980" s="727"/>
      <c r="L980" s="727"/>
      <c r="M980" s="727"/>
      <c r="N980" s="727"/>
      <c r="O980" s="727"/>
      <c r="P980" s="727"/>
      <c r="Q980" s="727"/>
      <c r="R980" s="727"/>
      <c r="S980" s="727"/>
      <c r="T980" s="727"/>
      <c r="U980" s="727"/>
      <c r="V980" s="727"/>
      <c r="W980" s="727"/>
      <c r="X980" s="727"/>
      <c r="Y980" s="727"/>
    </row>
    <row r="981" spans="1:25">
      <c r="A981" s="727"/>
      <c r="B981" s="727"/>
      <c r="C981" s="727"/>
      <c r="D981" s="729"/>
      <c r="E981" s="726"/>
      <c r="F981" s="727"/>
      <c r="G981" s="727"/>
      <c r="H981" s="727"/>
      <c r="I981" s="727"/>
      <c r="J981" s="727"/>
      <c r="K981" s="727"/>
      <c r="L981" s="727"/>
      <c r="M981" s="727"/>
      <c r="N981" s="727"/>
      <c r="O981" s="727"/>
      <c r="P981" s="727"/>
      <c r="Q981" s="727"/>
      <c r="R981" s="727"/>
      <c r="S981" s="727"/>
      <c r="T981" s="727"/>
      <c r="U981" s="727"/>
      <c r="V981" s="727"/>
      <c r="W981" s="727"/>
      <c r="X981" s="727"/>
      <c r="Y981" s="727"/>
    </row>
    <row r="982" spans="1:25">
      <c r="A982" s="727"/>
      <c r="B982" s="727"/>
      <c r="C982" s="727"/>
      <c r="D982" s="729"/>
      <c r="E982" s="726"/>
      <c r="F982" s="727"/>
      <c r="G982" s="727"/>
      <c r="H982" s="727"/>
      <c r="I982" s="727"/>
      <c r="J982" s="727"/>
      <c r="K982" s="727"/>
      <c r="L982" s="727"/>
      <c r="M982" s="727"/>
      <c r="N982" s="727"/>
      <c r="O982" s="727"/>
      <c r="P982" s="727"/>
      <c r="Q982" s="727"/>
      <c r="R982" s="727"/>
      <c r="S982" s="727"/>
      <c r="T982" s="727"/>
      <c r="U982" s="727"/>
      <c r="V982" s="727"/>
      <c r="W982" s="727"/>
      <c r="X982" s="727"/>
      <c r="Y982" s="727"/>
    </row>
    <row r="983" spans="1:25">
      <c r="A983" s="727"/>
      <c r="B983" s="727"/>
      <c r="C983" s="727"/>
      <c r="D983" s="729"/>
      <c r="E983" s="726"/>
      <c r="F983" s="727"/>
      <c r="G983" s="727"/>
      <c r="H983" s="727"/>
      <c r="I983" s="727"/>
      <c r="J983" s="727"/>
      <c r="K983" s="727"/>
      <c r="L983" s="727"/>
      <c r="M983" s="727"/>
      <c r="N983" s="727"/>
      <c r="O983" s="727"/>
      <c r="P983" s="727"/>
      <c r="Q983" s="727"/>
      <c r="R983" s="727"/>
      <c r="S983" s="727"/>
      <c r="T983" s="727"/>
      <c r="U983" s="727"/>
      <c r="V983" s="727"/>
      <c r="W983" s="727"/>
      <c r="X983" s="727"/>
      <c r="Y983" s="727"/>
    </row>
    <row r="984" spans="1:25">
      <c r="A984" s="727"/>
      <c r="B984" s="727"/>
      <c r="C984" s="727"/>
      <c r="D984" s="729"/>
      <c r="E984" s="726"/>
      <c r="F984" s="727"/>
      <c r="G984" s="727"/>
      <c r="H984" s="727"/>
      <c r="I984" s="727"/>
      <c r="J984" s="727"/>
      <c r="K984" s="727"/>
      <c r="L984" s="727"/>
      <c r="M984" s="727"/>
      <c r="N984" s="727"/>
      <c r="O984" s="727"/>
      <c r="P984" s="727"/>
      <c r="Q984" s="727"/>
      <c r="R984" s="727"/>
      <c r="S984" s="727"/>
      <c r="T984" s="727"/>
      <c r="U984" s="727"/>
      <c r="V984" s="727"/>
      <c r="W984" s="727"/>
      <c r="X984" s="727"/>
      <c r="Y984" s="727"/>
    </row>
    <row r="985" spans="1:25">
      <c r="A985" s="727"/>
      <c r="B985" s="727"/>
      <c r="C985" s="727"/>
      <c r="D985" s="729"/>
      <c r="E985" s="726"/>
      <c r="F985" s="727"/>
      <c r="G985" s="727"/>
      <c r="H985" s="727"/>
      <c r="I985" s="727"/>
      <c r="J985" s="727"/>
      <c r="K985" s="727"/>
      <c r="L985" s="727"/>
      <c r="M985" s="727"/>
      <c r="N985" s="727"/>
      <c r="O985" s="727"/>
      <c r="P985" s="727"/>
      <c r="Q985" s="727"/>
      <c r="R985" s="727"/>
      <c r="S985" s="727"/>
      <c r="T985" s="727"/>
      <c r="U985" s="727"/>
      <c r="V985" s="727"/>
      <c r="W985" s="727"/>
      <c r="X985" s="727"/>
      <c r="Y985" s="727"/>
    </row>
    <row r="986" spans="1:25">
      <c r="A986" s="727"/>
      <c r="B986" s="727"/>
      <c r="C986" s="727"/>
      <c r="D986" s="729"/>
      <c r="E986" s="726"/>
      <c r="F986" s="727"/>
      <c r="G986" s="727"/>
      <c r="H986" s="727"/>
      <c r="I986" s="727"/>
      <c r="J986" s="727"/>
      <c r="K986" s="727"/>
      <c r="L986" s="727"/>
      <c r="M986" s="727"/>
      <c r="N986" s="727"/>
      <c r="O986" s="727"/>
      <c r="P986" s="727"/>
      <c r="Q986" s="727"/>
      <c r="R986" s="727"/>
      <c r="S986" s="727"/>
      <c r="T986" s="727"/>
      <c r="U986" s="727"/>
      <c r="V986" s="727"/>
      <c r="W986" s="727"/>
      <c r="X986" s="727"/>
      <c r="Y986" s="727"/>
    </row>
    <row r="987" spans="1:25">
      <c r="A987" s="727"/>
      <c r="B987" s="727"/>
      <c r="C987" s="727"/>
      <c r="D987" s="729"/>
      <c r="E987" s="726"/>
      <c r="F987" s="727"/>
      <c r="G987" s="727"/>
      <c r="H987" s="727"/>
      <c r="I987" s="727"/>
      <c r="J987" s="727"/>
      <c r="K987" s="727"/>
      <c r="L987" s="727"/>
      <c r="M987" s="727"/>
      <c r="N987" s="727"/>
      <c r="O987" s="727"/>
      <c r="P987" s="727"/>
      <c r="Q987" s="727"/>
      <c r="R987" s="727"/>
      <c r="S987" s="727"/>
      <c r="T987" s="727"/>
      <c r="U987" s="727"/>
      <c r="V987" s="727"/>
      <c r="W987" s="727"/>
      <c r="X987" s="727"/>
      <c r="Y987" s="727"/>
    </row>
    <row r="988" spans="1:25">
      <c r="A988" s="727"/>
      <c r="B988" s="727"/>
      <c r="C988" s="727"/>
      <c r="D988" s="729"/>
      <c r="E988" s="726"/>
      <c r="F988" s="727"/>
      <c r="G988" s="727"/>
      <c r="H988" s="727"/>
      <c r="I988" s="727"/>
      <c r="J988" s="727"/>
      <c r="K988" s="727"/>
      <c r="L988" s="727"/>
      <c r="M988" s="727"/>
      <c r="N988" s="727"/>
      <c r="O988" s="727"/>
      <c r="P988" s="727"/>
      <c r="Q988" s="727"/>
      <c r="R988" s="727"/>
      <c r="S988" s="727"/>
      <c r="T988" s="727"/>
      <c r="U988" s="727"/>
      <c r="V988" s="727"/>
      <c r="W988" s="727"/>
      <c r="X988" s="727"/>
      <c r="Y988" s="727"/>
    </row>
    <row r="989" spans="1:25">
      <c r="A989" s="727"/>
      <c r="B989" s="727"/>
      <c r="C989" s="727"/>
      <c r="D989" s="729"/>
      <c r="E989" s="726"/>
      <c r="F989" s="727"/>
      <c r="G989" s="727"/>
      <c r="H989" s="727"/>
      <c r="I989" s="727"/>
      <c r="J989" s="727"/>
      <c r="K989" s="727"/>
      <c r="L989" s="727"/>
      <c r="M989" s="727"/>
      <c r="N989" s="727"/>
      <c r="O989" s="727"/>
      <c r="P989" s="727"/>
      <c r="Q989" s="727"/>
      <c r="R989" s="727"/>
      <c r="S989" s="727"/>
      <c r="T989" s="727"/>
      <c r="U989" s="727"/>
      <c r="V989" s="727"/>
      <c r="W989" s="727"/>
      <c r="X989" s="727"/>
      <c r="Y989" s="727"/>
    </row>
    <row r="990" spans="1:25">
      <c r="A990" s="727"/>
      <c r="B990" s="727"/>
      <c r="C990" s="727"/>
      <c r="D990" s="729"/>
      <c r="E990" s="726"/>
      <c r="F990" s="727"/>
      <c r="G990" s="727"/>
      <c r="H990" s="727"/>
      <c r="I990" s="727"/>
      <c r="J990" s="727"/>
      <c r="K990" s="727"/>
      <c r="L990" s="727"/>
      <c r="M990" s="727"/>
      <c r="N990" s="727"/>
      <c r="O990" s="727"/>
      <c r="P990" s="727"/>
      <c r="Q990" s="727"/>
      <c r="R990" s="727"/>
      <c r="S990" s="727"/>
      <c r="T990" s="727"/>
      <c r="U990" s="727"/>
      <c r="V990" s="727"/>
      <c r="W990" s="727"/>
      <c r="X990" s="727"/>
      <c r="Y990" s="727"/>
    </row>
    <row r="991" spans="1:25">
      <c r="A991" s="727"/>
      <c r="B991" s="727"/>
      <c r="C991" s="727"/>
      <c r="D991" s="729"/>
      <c r="E991" s="726"/>
      <c r="F991" s="727"/>
      <c r="G991" s="727"/>
      <c r="H991" s="727"/>
      <c r="I991" s="727"/>
      <c r="J991" s="727"/>
      <c r="K991" s="727"/>
      <c r="L991" s="727"/>
      <c r="M991" s="727"/>
      <c r="N991" s="727"/>
      <c r="O991" s="727"/>
      <c r="P991" s="727"/>
      <c r="Q991" s="727"/>
      <c r="R991" s="727"/>
      <c r="S991" s="727"/>
      <c r="T991" s="727"/>
      <c r="U991" s="727"/>
      <c r="V991" s="727"/>
      <c r="W991" s="727"/>
      <c r="X991" s="727"/>
      <c r="Y991" s="727"/>
    </row>
    <row r="992" spans="1:25">
      <c r="A992" s="727"/>
      <c r="B992" s="727"/>
      <c r="C992" s="727"/>
      <c r="D992" s="729"/>
      <c r="E992" s="726"/>
      <c r="F992" s="727"/>
      <c r="G992" s="727"/>
      <c r="H992" s="727"/>
      <c r="I992" s="727"/>
      <c r="J992" s="727"/>
      <c r="K992" s="727"/>
      <c r="L992" s="727"/>
      <c r="M992" s="727"/>
      <c r="N992" s="727"/>
      <c r="O992" s="727"/>
      <c r="P992" s="727"/>
      <c r="Q992" s="727"/>
      <c r="R992" s="727"/>
      <c r="S992" s="727"/>
      <c r="T992" s="727"/>
      <c r="U992" s="727"/>
      <c r="V992" s="727"/>
      <c r="W992" s="727"/>
      <c r="X992" s="727"/>
      <c r="Y992" s="727"/>
    </row>
    <row r="993" spans="1:25">
      <c r="A993" s="727"/>
      <c r="B993" s="727"/>
      <c r="C993" s="727"/>
      <c r="D993" s="729"/>
      <c r="E993" s="726"/>
      <c r="F993" s="727"/>
      <c r="G993" s="727"/>
      <c r="H993" s="727"/>
      <c r="I993" s="727"/>
      <c r="J993" s="727"/>
      <c r="K993" s="727"/>
      <c r="L993" s="727"/>
      <c r="M993" s="727"/>
      <c r="N993" s="727"/>
      <c r="O993" s="727"/>
      <c r="P993" s="727"/>
      <c r="Q993" s="727"/>
      <c r="R993" s="727"/>
      <c r="S993" s="727"/>
      <c r="T993" s="727"/>
      <c r="U993" s="727"/>
      <c r="V993" s="727"/>
      <c r="W993" s="727"/>
      <c r="X993" s="727"/>
      <c r="Y993" s="727"/>
    </row>
    <row r="994" spans="1:25">
      <c r="A994" s="727"/>
      <c r="B994" s="727"/>
      <c r="C994" s="727"/>
      <c r="D994" s="729"/>
      <c r="E994" s="726"/>
      <c r="F994" s="727"/>
      <c r="G994" s="727"/>
      <c r="H994" s="727"/>
      <c r="I994" s="727"/>
      <c r="J994" s="727"/>
      <c r="K994" s="727"/>
      <c r="L994" s="727"/>
      <c r="M994" s="727"/>
      <c r="N994" s="727"/>
      <c r="O994" s="727"/>
      <c r="P994" s="727"/>
      <c r="Q994" s="727"/>
      <c r="R994" s="727"/>
      <c r="S994" s="727"/>
      <c r="T994" s="727"/>
      <c r="U994" s="727"/>
      <c r="V994" s="727"/>
      <c r="W994" s="727"/>
      <c r="X994" s="727"/>
      <c r="Y994" s="727"/>
    </row>
    <row r="995" spans="1:25">
      <c r="A995" s="727"/>
      <c r="B995" s="727"/>
      <c r="C995" s="727"/>
      <c r="D995" s="729"/>
      <c r="E995" s="726"/>
      <c r="F995" s="727"/>
      <c r="G995" s="727"/>
      <c r="H995" s="727"/>
      <c r="I995" s="727"/>
      <c r="J995" s="727"/>
      <c r="K995" s="727"/>
      <c r="L995" s="727"/>
      <c r="M995" s="727"/>
      <c r="N995" s="727"/>
      <c r="O995" s="727"/>
      <c r="P995" s="727"/>
      <c r="Q995" s="727"/>
      <c r="R995" s="727"/>
      <c r="S995" s="727"/>
      <c r="T995" s="727"/>
      <c r="U995" s="727"/>
      <c r="V995" s="727"/>
      <c r="W995" s="727"/>
      <c r="X995" s="727"/>
      <c r="Y995" s="727"/>
    </row>
    <row r="996" spans="1:25">
      <c r="A996" s="727"/>
      <c r="B996" s="727"/>
      <c r="C996" s="727"/>
      <c r="D996" s="729"/>
      <c r="E996" s="726"/>
      <c r="F996" s="727"/>
      <c r="G996" s="727"/>
      <c r="H996" s="727"/>
      <c r="I996" s="727"/>
      <c r="J996" s="727"/>
      <c r="K996" s="727"/>
      <c r="L996" s="727"/>
      <c r="M996" s="727"/>
      <c r="N996" s="727"/>
      <c r="O996" s="727"/>
      <c r="P996" s="727"/>
      <c r="Q996" s="727"/>
      <c r="R996" s="727"/>
      <c r="S996" s="727"/>
      <c r="T996" s="727"/>
      <c r="U996" s="727"/>
      <c r="V996" s="727"/>
      <c r="W996" s="727"/>
      <c r="X996" s="727"/>
      <c r="Y996" s="727"/>
    </row>
    <row r="997" spans="1:25">
      <c r="A997" s="727"/>
      <c r="B997" s="727"/>
      <c r="C997" s="727"/>
      <c r="D997" s="729"/>
      <c r="E997" s="726"/>
      <c r="F997" s="727"/>
      <c r="G997" s="727"/>
      <c r="H997" s="727"/>
      <c r="I997" s="727"/>
      <c r="J997" s="727"/>
      <c r="K997" s="727"/>
      <c r="L997" s="727"/>
      <c r="M997" s="727"/>
      <c r="N997" s="727"/>
      <c r="O997" s="727"/>
      <c r="P997" s="727"/>
      <c r="Q997" s="727"/>
      <c r="R997" s="727"/>
      <c r="S997" s="727"/>
      <c r="T997" s="727"/>
      <c r="U997" s="727"/>
      <c r="V997" s="727"/>
      <c r="W997" s="727"/>
      <c r="X997" s="727"/>
      <c r="Y997" s="727"/>
    </row>
    <row r="998" spans="1:25">
      <c r="A998" s="727"/>
      <c r="B998" s="727"/>
      <c r="C998" s="727"/>
      <c r="D998" s="729"/>
      <c r="E998" s="726"/>
      <c r="F998" s="727"/>
      <c r="G998" s="727"/>
      <c r="H998" s="727"/>
      <c r="I998" s="727"/>
      <c r="J998" s="727"/>
      <c r="K998" s="727"/>
      <c r="L998" s="727"/>
      <c r="M998" s="727"/>
      <c r="N998" s="727"/>
      <c r="O998" s="727"/>
      <c r="P998" s="727"/>
      <c r="Q998" s="727"/>
      <c r="R998" s="727"/>
      <c r="S998" s="727"/>
      <c r="T998" s="727"/>
      <c r="U998" s="727"/>
      <c r="V998" s="727"/>
      <c r="W998" s="727"/>
      <c r="X998" s="727"/>
      <c r="Y998" s="727"/>
    </row>
    <row r="999" spans="1:25">
      <c r="A999" s="727"/>
      <c r="B999" s="727"/>
      <c r="C999" s="727"/>
      <c r="D999" s="729"/>
      <c r="E999" s="726"/>
      <c r="F999" s="727"/>
      <c r="G999" s="727"/>
      <c r="H999" s="727"/>
      <c r="I999" s="727"/>
      <c r="J999" s="727"/>
      <c r="K999" s="727"/>
      <c r="L999" s="727"/>
      <c r="M999" s="727"/>
      <c r="N999" s="727"/>
      <c r="O999" s="727"/>
      <c r="P999" s="727"/>
      <c r="Q999" s="727"/>
      <c r="R999" s="727"/>
      <c r="S999" s="727"/>
      <c r="T999" s="727"/>
      <c r="U999" s="727"/>
      <c r="V999" s="727"/>
      <c r="W999" s="727"/>
      <c r="X999" s="727"/>
      <c r="Y999" s="727"/>
    </row>
    <row r="1000" spans="1:25">
      <c r="A1000" s="727"/>
      <c r="B1000" s="727"/>
      <c r="C1000" s="727"/>
      <c r="D1000" s="729"/>
      <c r="E1000" s="726"/>
      <c r="F1000" s="727"/>
      <c r="G1000" s="727"/>
      <c r="H1000" s="727"/>
      <c r="I1000" s="727"/>
      <c r="J1000" s="727"/>
      <c r="K1000" s="727"/>
      <c r="L1000" s="727"/>
      <c r="M1000" s="727"/>
      <c r="N1000" s="727"/>
      <c r="O1000" s="727"/>
      <c r="P1000" s="727"/>
      <c r="Q1000" s="727"/>
      <c r="R1000" s="727"/>
      <c r="S1000" s="727"/>
      <c r="T1000" s="727"/>
      <c r="U1000" s="727"/>
      <c r="V1000" s="727"/>
      <c r="W1000" s="727"/>
      <c r="X1000" s="727"/>
      <c r="Y1000" s="727"/>
    </row>
  </sheetData>
  <mergeCells count="30">
    <mergeCell ref="B145:E145"/>
    <mergeCell ref="B30:B31"/>
    <mergeCell ref="B67:B68"/>
    <mergeCell ref="C67:C68"/>
    <mergeCell ref="D67:E67"/>
    <mergeCell ref="B69:E69"/>
    <mergeCell ref="B97:B98"/>
    <mergeCell ref="C97:C98"/>
    <mergeCell ref="B32:E32"/>
    <mergeCell ref="D97:E97"/>
    <mergeCell ref="B99:E99"/>
    <mergeCell ref="B143:B144"/>
    <mergeCell ref="C143:C144"/>
    <mergeCell ref="D143:E143"/>
    <mergeCell ref="B17:B18"/>
    <mergeCell ref="C17:C18"/>
    <mergeCell ref="C30:C31"/>
    <mergeCell ref="D30:E30"/>
    <mergeCell ref="D17:E17"/>
    <mergeCell ref="C19:E19"/>
    <mergeCell ref="B25:B26"/>
    <mergeCell ref="C25:C26"/>
    <mergeCell ref="D25:E25"/>
    <mergeCell ref="B27:E27"/>
    <mergeCell ref="B7:B8"/>
    <mergeCell ref="C7:C8"/>
    <mergeCell ref="D7:E7"/>
    <mergeCell ref="C9:E9"/>
    <mergeCell ref="B1:E1"/>
    <mergeCell ref="B2:E2"/>
  </mergeCells>
  <hyperlinks>
    <hyperlink ref="B4" location="Содержание!A1" display="К содержанию"/>
  </hyperlinks>
  <pageMargins left="0.78740157480314965" right="0.78740157480314965" top="0.35433070866141736" bottom="0.35433070866141736"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showGridLines="0" workbookViewId="0">
      <selection activeCell="A3" sqref="A3:C3"/>
    </sheetView>
  </sheetViews>
  <sheetFormatPr defaultColWidth="14.42578125" defaultRowHeight="12.75"/>
  <cols>
    <col min="1" max="1" width="4.28515625" customWidth="1"/>
    <col min="2" max="2" width="17.85546875" customWidth="1"/>
    <col min="3" max="3" width="67.7109375" customWidth="1"/>
    <col min="4" max="4" width="19.42578125" customWidth="1"/>
    <col min="5" max="24" width="9" customWidth="1"/>
  </cols>
  <sheetData>
    <row r="1" spans="1:24" s="783" customFormat="1" ht="15.75">
      <c r="B1" s="1173" t="s">
        <v>7780</v>
      </c>
      <c r="C1" s="1173"/>
      <c r="D1" s="1173"/>
    </row>
    <row r="2" spans="1:24" s="783" customFormat="1" ht="15.75">
      <c r="B2" s="1173" t="s">
        <v>7781</v>
      </c>
      <c r="C2" s="1173"/>
      <c r="D2" s="1173"/>
    </row>
    <row r="3" spans="1:24" ht="15.75">
      <c r="A3" s="1129"/>
      <c r="B3" s="878"/>
      <c r="C3" s="878"/>
      <c r="D3" s="738"/>
      <c r="E3" s="727"/>
      <c r="F3" s="727"/>
      <c r="G3" s="727"/>
      <c r="H3" s="727"/>
      <c r="I3" s="727"/>
      <c r="J3" s="727"/>
      <c r="K3" s="727"/>
      <c r="L3" s="727"/>
      <c r="M3" s="727"/>
      <c r="N3" s="727"/>
      <c r="O3" s="727"/>
      <c r="P3" s="727"/>
      <c r="Q3" s="727"/>
      <c r="R3" s="727"/>
      <c r="S3" s="727"/>
      <c r="T3" s="727"/>
      <c r="U3" s="727"/>
      <c r="V3" s="727"/>
      <c r="W3" s="727"/>
      <c r="X3" s="727"/>
    </row>
    <row r="4" spans="1:24" ht="27" customHeight="1">
      <c r="A4" s="80"/>
      <c r="B4" s="1158" t="s">
        <v>7782</v>
      </c>
      <c r="C4" s="80"/>
      <c r="D4" s="739"/>
      <c r="E4" s="727"/>
      <c r="F4" s="727"/>
      <c r="G4" s="727"/>
      <c r="H4" s="727"/>
      <c r="I4" s="727"/>
      <c r="J4" s="727"/>
      <c r="K4" s="727"/>
      <c r="L4" s="727"/>
      <c r="M4" s="727"/>
      <c r="N4" s="727"/>
      <c r="O4" s="727"/>
      <c r="P4" s="727"/>
      <c r="Q4" s="727"/>
      <c r="R4" s="727"/>
      <c r="S4" s="727"/>
      <c r="T4" s="727"/>
      <c r="U4" s="727"/>
      <c r="V4" s="727"/>
      <c r="W4" s="727"/>
      <c r="X4" s="727"/>
    </row>
    <row r="5" spans="1:24">
      <c r="A5" s="740"/>
      <c r="B5" s="1132" t="s">
        <v>7314</v>
      </c>
      <c r="C5" s="878"/>
      <c r="D5" s="741"/>
      <c r="E5" s="740"/>
      <c r="F5" s="740"/>
      <c r="G5" s="740"/>
      <c r="H5" s="740"/>
      <c r="I5" s="740"/>
      <c r="J5" s="740"/>
      <c r="K5" s="740"/>
      <c r="L5" s="740"/>
      <c r="M5" s="740"/>
      <c r="N5" s="740"/>
      <c r="O5" s="740"/>
      <c r="P5" s="740"/>
      <c r="Q5" s="740"/>
      <c r="R5" s="740"/>
      <c r="S5" s="740"/>
      <c r="T5" s="740"/>
      <c r="U5" s="740"/>
      <c r="V5" s="740"/>
      <c r="W5" s="740"/>
      <c r="X5" s="740"/>
    </row>
    <row r="6" spans="1:24">
      <c r="A6" s="727"/>
      <c r="B6" s="727"/>
      <c r="C6" s="727"/>
      <c r="D6" s="738"/>
      <c r="E6" s="727"/>
      <c r="F6" s="727"/>
      <c r="G6" s="727"/>
      <c r="H6" s="727"/>
      <c r="I6" s="727"/>
      <c r="J6" s="727"/>
      <c r="K6" s="727"/>
      <c r="L6" s="727"/>
      <c r="M6" s="727"/>
      <c r="N6" s="727"/>
      <c r="O6" s="727"/>
      <c r="P6" s="727"/>
      <c r="Q6" s="727"/>
      <c r="R6" s="727"/>
      <c r="S6" s="727"/>
      <c r="T6" s="727"/>
      <c r="U6" s="727"/>
      <c r="V6" s="727"/>
      <c r="W6" s="727"/>
      <c r="X6" s="727"/>
    </row>
    <row r="7" spans="1:24" ht="25.5">
      <c r="A7" s="727"/>
      <c r="B7" s="742" t="s">
        <v>7315</v>
      </c>
      <c r="C7" s="743" t="s">
        <v>7316</v>
      </c>
      <c r="D7" s="744" t="s">
        <v>7762</v>
      </c>
      <c r="E7" s="727"/>
      <c r="F7" s="727"/>
      <c r="G7" s="727"/>
      <c r="H7" s="727"/>
      <c r="I7" s="727"/>
      <c r="J7" s="727"/>
      <c r="K7" s="727"/>
      <c r="L7" s="727"/>
      <c r="M7" s="727"/>
      <c r="N7" s="727"/>
      <c r="O7" s="727"/>
      <c r="P7" s="727"/>
      <c r="Q7" s="727"/>
      <c r="R7" s="727"/>
      <c r="S7" s="727"/>
      <c r="T7" s="727"/>
      <c r="U7" s="727"/>
      <c r="V7" s="727"/>
      <c r="W7" s="727"/>
      <c r="X7" s="727"/>
    </row>
    <row r="8" spans="1:24">
      <c r="A8" s="727"/>
      <c r="B8" s="745" t="s">
        <v>6216</v>
      </c>
      <c r="C8" s="746" t="s">
        <v>6217</v>
      </c>
      <c r="D8" s="15">
        <v>97.868647799999991</v>
      </c>
      <c r="E8" s="727"/>
      <c r="F8" s="727"/>
      <c r="G8" s="727"/>
      <c r="H8" s="727"/>
      <c r="I8" s="727"/>
      <c r="J8" s="727"/>
      <c r="K8" s="727"/>
      <c r="L8" s="727"/>
      <c r="M8" s="727"/>
      <c r="N8" s="727"/>
      <c r="O8" s="727"/>
      <c r="P8" s="727"/>
      <c r="Q8" s="727"/>
      <c r="R8" s="727"/>
      <c r="S8" s="727"/>
      <c r="T8" s="727"/>
      <c r="U8" s="727"/>
      <c r="V8" s="727"/>
      <c r="W8" s="727"/>
      <c r="X8" s="727"/>
    </row>
    <row r="9" spans="1:24">
      <c r="A9" s="727"/>
      <c r="B9" s="721" t="s">
        <v>6218</v>
      </c>
      <c r="C9" s="747" t="s">
        <v>7317</v>
      </c>
      <c r="D9" s="15">
        <v>117.4528971</v>
      </c>
      <c r="E9" s="727"/>
      <c r="F9" s="727"/>
      <c r="G9" s="727"/>
      <c r="H9" s="727"/>
      <c r="I9" s="727"/>
      <c r="J9" s="727"/>
      <c r="K9" s="727"/>
      <c r="L9" s="727"/>
      <c r="M9" s="727"/>
      <c r="N9" s="727"/>
      <c r="O9" s="727"/>
      <c r="P9" s="727"/>
      <c r="Q9" s="727"/>
      <c r="R9" s="727"/>
      <c r="S9" s="727"/>
      <c r="T9" s="727"/>
      <c r="U9" s="727"/>
      <c r="V9" s="727"/>
      <c r="W9" s="727"/>
      <c r="X9" s="727"/>
    </row>
    <row r="10" spans="1:24">
      <c r="A10" s="727"/>
      <c r="B10" s="721" t="s">
        <v>6220</v>
      </c>
      <c r="C10" s="747" t="s">
        <v>7318</v>
      </c>
      <c r="D10" s="15">
        <v>105.30259740000001</v>
      </c>
      <c r="E10" s="727"/>
      <c r="F10" s="727"/>
      <c r="G10" s="727"/>
      <c r="H10" s="727"/>
      <c r="I10" s="727"/>
      <c r="J10" s="727"/>
      <c r="K10" s="727"/>
      <c r="L10" s="727"/>
      <c r="M10" s="727"/>
      <c r="N10" s="727"/>
      <c r="O10" s="727"/>
      <c r="P10" s="727"/>
      <c r="Q10" s="727"/>
      <c r="R10" s="727"/>
      <c r="S10" s="727"/>
      <c r="T10" s="727"/>
      <c r="U10" s="727"/>
      <c r="V10" s="727"/>
      <c r="W10" s="727"/>
      <c r="X10" s="727"/>
    </row>
    <row r="11" spans="1:24">
      <c r="A11" s="727"/>
      <c r="B11" s="721" t="s">
        <v>6222</v>
      </c>
      <c r="C11" s="747" t="s">
        <v>7319</v>
      </c>
      <c r="D11" s="15">
        <v>132.67145429999999</v>
      </c>
      <c r="E11" s="727"/>
      <c r="F11" s="727"/>
      <c r="G11" s="727"/>
      <c r="H11" s="727"/>
      <c r="I11" s="727"/>
      <c r="J11" s="727"/>
      <c r="K11" s="727"/>
      <c r="L11" s="727"/>
      <c r="M11" s="727"/>
      <c r="N11" s="727"/>
      <c r="O11" s="727"/>
      <c r="P11" s="727"/>
      <c r="Q11" s="727"/>
      <c r="R11" s="727"/>
      <c r="S11" s="727"/>
      <c r="T11" s="727"/>
      <c r="U11" s="727"/>
      <c r="V11" s="727"/>
      <c r="W11" s="727"/>
      <c r="X11" s="727"/>
    </row>
    <row r="12" spans="1:24">
      <c r="A12" s="727"/>
      <c r="B12" s="721" t="s">
        <v>7320</v>
      </c>
      <c r="C12" s="748" t="s">
        <v>7321</v>
      </c>
      <c r="D12" s="15">
        <v>136.3956</v>
      </c>
      <c r="E12" s="727"/>
      <c r="F12" s="727"/>
      <c r="G12" s="727"/>
      <c r="H12" s="727"/>
      <c r="I12" s="727"/>
      <c r="J12" s="727"/>
      <c r="K12" s="727"/>
      <c r="L12" s="727"/>
      <c r="M12" s="727"/>
      <c r="N12" s="727"/>
      <c r="O12" s="727"/>
      <c r="P12" s="727"/>
      <c r="Q12" s="727"/>
      <c r="R12" s="727"/>
      <c r="S12" s="727"/>
      <c r="T12" s="727"/>
      <c r="U12" s="727"/>
      <c r="V12" s="727"/>
      <c r="W12" s="727"/>
      <c r="X12" s="727"/>
    </row>
    <row r="13" spans="1:24">
      <c r="A13" s="727"/>
      <c r="B13" s="721" t="s">
        <v>7322</v>
      </c>
      <c r="C13" s="748" t="s">
        <v>7323</v>
      </c>
      <c r="D13" s="15">
        <v>163.68</v>
      </c>
      <c r="E13" s="727"/>
      <c r="F13" s="727"/>
      <c r="G13" s="727"/>
      <c r="H13" s="727"/>
      <c r="I13" s="727"/>
      <c r="J13" s="727"/>
      <c r="K13" s="727"/>
      <c r="L13" s="727"/>
      <c r="M13" s="727"/>
      <c r="N13" s="727"/>
      <c r="O13" s="727"/>
      <c r="P13" s="727"/>
      <c r="Q13" s="727"/>
      <c r="R13" s="727"/>
      <c r="S13" s="727"/>
      <c r="T13" s="727"/>
      <c r="U13" s="727"/>
      <c r="V13" s="727"/>
      <c r="W13" s="727"/>
      <c r="X13" s="727"/>
    </row>
    <row r="14" spans="1:24">
      <c r="A14" s="727"/>
      <c r="B14" s="721" t="s">
        <v>7324</v>
      </c>
      <c r="C14" s="747" t="s">
        <v>7325</v>
      </c>
      <c r="D14" s="15">
        <v>117.7684893</v>
      </c>
      <c r="E14" s="727"/>
      <c r="F14" s="727"/>
      <c r="G14" s="727"/>
      <c r="H14" s="727"/>
      <c r="I14" s="727"/>
      <c r="J14" s="727"/>
      <c r="K14" s="727"/>
      <c r="L14" s="727"/>
      <c r="M14" s="727"/>
      <c r="N14" s="727"/>
      <c r="O14" s="727"/>
      <c r="P14" s="727"/>
      <c r="Q14" s="727"/>
      <c r="R14" s="727"/>
      <c r="S14" s="727"/>
      <c r="T14" s="727"/>
      <c r="U14" s="727"/>
      <c r="V14" s="727"/>
      <c r="W14" s="727"/>
      <c r="X14" s="727"/>
    </row>
    <row r="15" spans="1:24">
      <c r="A15" s="727"/>
      <c r="B15" s="721" t="s">
        <v>7326</v>
      </c>
      <c r="C15" s="748" t="s">
        <v>7327</v>
      </c>
      <c r="D15" s="15">
        <v>174.64919999999998</v>
      </c>
      <c r="E15" s="727"/>
      <c r="F15" s="727"/>
      <c r="G15" s="727"/>
      <c r="H15" s="727"/>
      <c r="I15" s="727"/>
      <c r="J15" s="727"/>
      <c r="K15" s="727"/>
      <c r="L15" s="727"/>
      <c r="M15" s="727"/>
      <c r="N15" s="727"/>
      <c r="O15" s="727"/>
      <c r="P15" s="727"/>
      <c r="Q15" s="727"/>
      <c r="R15" s="727"/>
      <c r="S15" s="727"/>
      <c r="T15" s="727"/>
      <c r="U15" s="727"/>
      <c r="V15" s="727"/>
      <c r="W15" s="727"/>
      <c r="X15" s="727"/>
    </row>
    <row r="16" spans="1:24">
      <c r="A16" s="727"/>
      <c r="B16" s="721" t="s">
        <v>7328</v>
      </c>
      <c r="C16" s="748" t="s">
        <v>7329</v>
      </c>
      <c r="D16" s="15">
        <v>209.57640000000001</v>
      </c>
      <c r="E16" s="727"/>
      <c r="F16" s="727"/>
      <c r="G16" s="727"/>
      <c r="H16" s="727"/>
      <c r="I16" s="727"/>
      <c r="J16" s="727"/>
      <c r="K16" s="727"/>
      <c r="L16" s="727"/>
      <c r="M16" s="727"/>
      <c r="N16" s="727"/>
      <c r="O16" s="727"/>
      <c r="P16" s="727"/>
      <c r="Q16" s="727"/>
      <c r="R16" s="727"/>
      <c r="S16" s="727"/>
      <c r="T16" s="727"/>
      <c r="U16" s="727"/>
      <c r="V16" s="727"/>
      <c r="W16" s="727"/>
      <c r="X16" s="727"/>
    </row>
    <row r="17" spans="1:24">
      <c r="A17" s="727"/>
      <c r="B17" s="721" t="s">
        <v>7330</v>
      </c>
      <c r="C17" s="748" t="s">
        <v>7331</v>
      </c>
      <c r="D17" s="15">
        <v>156.20060610000002</v>
      </c>
      <c r="E17" s="727"/>
      <c r="F17" s="727"/>
      <c r="G17" s="727"/>
      <c r="H17" s="727"/>
      <c r="I17" s="727"/>
      <c r="J17" s="727"/>
      <c r="K17" s="727"/>
      <c r="L17" s="727"/>
      <c r="M17" s="727"/>
      <c r="N17" s="727"/>
      <c r="O17" s="727"/>
      <c r="P17" s="727"/>
      <c r="Q17" s="727"/>
      <c r="R17" s="727"/>
      <c r="S17" s="727"/>
      <c r="T17" s="727"/>
      <c r="U17" s="727"/>
      <c r="V17" s="727"/>
      <c r="W17" s="727"/>
      <c r="X17" s="727"/>
    </row>
    <row r="18" spans="1:24">
      <c r="A18" s="727"/>
      <c r="B18" s="721" t="s">
        <v>7332</v>
      </c>
      <c r="C18" s="748" t="s">
        <v>7333</v>
      </c>
      <c r="D18" s="15">
        <v>204.55634429999998</v>
      </c>
      <c r="E18" s="727"/>
      <c r="F18" s="727"/>
      <c r="G18" s="727"/>
      <c r="H18" s="727"/>
      <c r="I18" s="727"/>
      <c r="J18" s="727"/>
      <c r="K18" s="727"/>
      <c r="L18" s="727"/>
      <c r="M18" s="727"/>
      <c r="N18" s="727"/>
      <c r="O18" s="727"/>
      <c r="P18" s="727"/>
      <c r="Q18" s="727"/>
      <c r="R18" s="727"/>
      <c r="S18" s="727"/>
      <c r="T18" s="727"/>
      <c r="U18" s="727"/>
      <c r="V18" s="727"/>
      <c r="W18" s="727"/>
      <c r="X18" s="727"/>
    </row>
    <row r="19" spans="1:24">
      <c r="A19" s="727"/>
      <c r="B19" s="721" t="s">
        <v>7334</v>
      </c>
      <c r="C19" s="747" t="s">
        <v>7335</v>
      </c>
      <c r="D19" s="15">
        <v>161.2676142</v>
      </c>
      <c r="E19" s="727"/>
      <c r="F19" s="727"/>
      <c r="G19" s="727"/>
      <c r="H19" s="727"/>
      <c r="I19" s="727"/>
      <c r="J19" s="727"/>
      <c r="K19" s="727"/>
      <c r="L19" s="727"/>
      <c r="M19" s="727"/>
      <c r="N19" s="727"/>
      <c r="O19" s="727"/>
      <c r="P19" s="727"/>
      <c r="Q19" s="727"/>
      <c r="R19" s="727"/>
      <c r="S19" s="727"/>
      <c r="T19" s="727"/>
      <c r="U19" s="727"/>
      <c r="V19" s="727"/>
      <c r="W19" s="727"/>
      <c r="X19" s="727"/>
    </row>
    <row r="20" spans="1:24">
      <c r="A20" s="727"/>
      <c r="B20" s="721" t="s">
        <v>7336</v>
      </c>
      <c r="C20" s="747" t="s">
        <v>7337</v>
      </c>
      <c r="D20" s="15">
        <v>214.73627999999999</v>
      </c>
      <c r="E20" s="727"/>
      <c r="F20" s="727"/>
      <c r="G20" s="727"/>
      <c r="H20" s="727"/>
      <c r="I20" s="727"/>
      <c r="J20" s="727"/>
      <c r="K20" s="727"/>
      <c r="L20" s="727"/>
      <c r="M20" s="727"/>
      <c r="N20" s="727"/>
      <c r="O20" s="727"/>
      <c r="P20" s="727"/>
      <c r="Q20" s="727"/>
      <c r="R20" s="727"/>
      <c r="S20" s="727"/>
      <c r="T20" s="727"/>
      <c r="U20" s="727"/>
      <c r="V20" s="727"/>
      <c r="W20" s="727"/>
      <c r="X20" s="727"/>
    </row>
    <row r="21" spans="1:24">
      <c r="A21" s="727"/>
      <c r="B21" s="721" t="s">
        <v>7016</v>
      </c>
      <c r="C21" s="748" t="s">
        <v>7338</v>
      </c>
      <c r="D21" s="15">
        <v>207.1344</v>
      </c>
      <c r="E21" s="727"/>
      <c r="F21" s="727"/>
      <c r="G21" s="727"/>
      <c r="H21" s="727"/>
      <c r="I21" s="727"/>
      <c r="J21" s="727"/>
      <c r="K21" s="727"/>
      <c r="L21" s="727"/>
      <c r="M21" s="727"/>
      <c r="N21" s="727"/>
      <c r="O21" s="727"/>
      <c r="P21" s="727"/>
      <c r="Q21" s="727"/>
      <c r="R21" s="727"/>
      <c r="S21" s="727"/>
      <c r="T21" s="727"/>
      <c r="U21" s="727"/>
      <c r="V21" s="727"/>
      <c r="W21" s="727"/>
      <c r="X21" s="727"/>
    </row>
    <row r="22" spans="1:24">
      <c r="A22" s="727"/>
      <c r="B22" s="721" t="s">
        <v>7339</v>
      </c>
      <c r="C22" s="748" t="s">
        <v>7340</v>
      </c>
      <c r="D22" s="15">
        <v>248.56919999999997</v>
      </c>
      <c r="E22" s="727"/>
      <c r="F22" s="727"/>
      <c r="G22" s="727"/>
      <c r="H22" s="727"/>
      <c r="I22" s="727"/>
      <c r="J22" s="727"/>
      <c r="K22" s="727"/>
      <c r="L22" s="727"/>
      <c r="M22" s="727"/>
      <c r="N22" s="727"/>
      <c r="O22" s="727"/>
      <c r="P22" s="727"/>
      <c r="Q22" s="727"/>
      <c r="R22" s="727"/>
      <c r="S22" s="727"/>
      <c r="T22" s="727"/>
      <c r="U22" s="727"/>
      <c r="V22" s="727"/>
      <c r="W22" s="727"/>
      <c r="X22" s="727"/>
    </row>
    <row r="23" spans="1:24">
      <c r="A23" s="727"/>
      <c r="B23" s="721" t="s">
        <v>7341</v>
      </c>
      <c r="C23" s="748" t="s">
        <v>7342</v>
      </c>
      <c r="D23" s="15">
        <v>185.12989110000001</v>
      </c>
      <c r="E23" s="727"/>
      <c r="F23" s="727"/>
      <c r="G23" s="727"/>
      <c r="H23" s="727"/>
      <c r="I23" s="727"/>
      <c r="J23" s="727"/>
      <c r="K23" s="727"/>
      <c r="L23" s="727"/>
      <c r="M23" s="727"/>
      <c r="N23" s="727"/>
      <c r="O23" s="727"/>
      <c r="P23" s="727"/>
      <c r="Q23" s="727"/>
      <c r="R23" s="727"/>
      <c r="S23" s="727"/>
      <c r="T23" s="727"/>
      <c r="U23" s="727"/>
      <c r="V23" s="727"/>
      <c r="W23" s="727"/>
      <c r="X23" s="727"/>
    </row>
    <row r="24" spans="1:24">
      <c r="A24" s="727"/>
      <c r="B24" s="721" t="s">
        <v>7343</v>
      </c>
      <c r="C24" s="748" t="s">
        <v>7344</v>
      </c>
      <c r="D24" s="15">
        <v>242.40987539999998</v>
      </c>
      <c r="E24" s="727"/>
      <c r="F24" s="727"/>
      <c r="G24" s="727"/>
      <c r="H24" s="727"/>
      <c r="I24" s="727"/>
      <c r="J24" s="727"/>
      <c r="K24" s="727"/>
      <c r="L24" s="727"/>
      <c r="M24" s="727"/>
      <c r="N24" s="727"/>
      <c r="O24" s="727"/>
      <c r="P24" s="727"/>
      <c r="Q24" s="727"/>
      <c r="R24" s="727"/>
      <c r="S24" s="727"/>
      <c r="T24" s="727"/>
      <c r="U24" s="727"/>
      <c r="V24" s="727"/>
      <c r="W24" s="727"/>
      <c r="X24" s="727"/>
    </row>
    <row r="25" spans="1:24">
      <c r="A25" s="727"/>
      <c r="B25" s="721" t="s">
        <v>7045</v>
      </c>
      <c r="C25" s="747" t="s">
        <v>7345</v>
      </c>
      <c r="D25" s="15">
        <v>212.07795839999994</v>
      </c>
      <c r="E25" s="727"/>
      <c r="F25" s="727"/>
      <c r="G25" s="727"/>
      <c r="H25" s="727"/>
      <c r="I25" s="727"/>
      <c r="J25" s="727"/>
      <c r="K25" s="727"/>
      <c r="L25" s="727"/>
      <c r="M25" s="727"/>
      <c r="N25" s="727"/>
      <c r="O25" s="727"/>
      <c r="P25" s="727"/>
      <c r="Q25" s="727"/>
      <c r="R25" s="727"/>
      <c r="S25" s="727"/>
      <c r="T25" s="727"/>
      <c r="U25" s="727"/>
      <c r="V25" s="727"/>
      <c r="W25" s="727"/>
      <c r="X25" s="727"/>
    </row>
    <row r="26" spans="1:24">
      <c r="A26" s="727"/>
      <c r="B26" s="721" t="s">
        <v>7346</v>
      </c>
      <c r="C26" s="747" t="s">
        <v>7347</v>
      </c>
      <c r="D26" s="15">
        <v>242.37480960000002</v>
      </c>
      <c r="E26" s="727"/>
      <c r="F26" s="727"/>
      <c r="G26" s="727"/>
      <c r="H26" s="727"/>
      <c r="I26" s="727"/>
      <c r="J26" s="727"/>
      <c r="K26" s="727"/>
      <c r="L26" s="727"/>
      <c r="M26" s="727"/>
      <c r="N26" s="727"/>
      <c r="O26" s="727"/>
      <c r="P26" s="727"/>
      <c r="Q26" s="727"/>
      <c r="R26" s="727"/>
      <c r="S26" s="727"/>
      <c r="T26" s="727"/>
      <c r="U26" s="727"/>
      <c r="V26" s="727"/>
      <c r="W26" s="727"/>
      <c r="X26" s="727"/>
    </row>
    <row r="27" spans="1:24">
      <c r="A27" s="727"/>
      <c r="B27" s="721" t="s">
        <v>7348</v>
      </c>
      <c r="C27" s="748" t="s">
        <v>7349</v>
      </c>
      <c r="D27" s="15">
        <v>271.19400000000002</v>
      </c>
      <c r="E27" s="727"/>
      <c r="F27" s="727"/>
      <c r="G27" s="727"/>
      <c r="H27" s="727"/>
      <c r="I27" s="727"/>
      <c r="J27" s="727"/>
      <c r="K27" s="727"/>
      <c r="L27" s="727"/>
      <c r="M27" s="727"/>
      <c r="N27" s="727"/>
      <c r="O27" s="727"/>
      <c r="P27" s="727"/>
      <c r="Q27" s="727"/>
      <c r="R27" s="727"/>
      <c r="S27" s="727"/>
      <c r="T27" s="727"/>
      <c r="U27" s="727"/>
      <c r="V27" s="727"/>
      <c r="W27" s="727"/>
      <c r="X27" s="727"/>
    </row>
    <row r="28" spans="1:24">
      <c r="A28" s="727"/>
      <c r="B28" s="721" t="s">
        <v>7350</v>
      </c>
      <c r="C28" s="748" t="s">
        <v>7351</v>
      </c>
      <c r="D28" s="15">
        <v>325.44600000000003</v>
      </c>
      <c r="E28" s="727"/>
      <c r="F28" s="727"/>
      <c r="G28" s="727"/>
      <c r="H28" s="727"/>
      <c r="I28" s="727"/>
      <c r="J28" s="727"/>
      <c r="K28" s="727"/>
      <c r="L28" s="727"/>
      <c r="M28" s="727"/>
      <c r="N28" s="727"/>
      <c r="O28" s="727"/>
      <c r="P28" s="727"/>
      <c r="Q28" s="727"/>
      <c r="R28" s="727"/>
      <c r="S28" s="727"/>
      <c r="T28" s="727"/>
      <c r="U28" s="727"/>
      <c r="V28" s="727"/>
      <c r="W28" s="727"/>
      <c r="X28" s="727"/>
    </row>
    <row r="29" spans="1:24">
      <c r="A29" s="727"/>
      <c r="B29" s="721" t="s">
        <v>7352</v>
      </c>
      <c r="C29" s="748" t="s">
        <v>7353</v>
      </c>
      <c r="D29" s="15">
        <v>243.72484289999997</v>
      </c>
      <c r="E29" s="727"/>
      <c r="F29" s="727"/>
      <c r="G29" s="727"/>
      <c r="H29" s="727"/>
      <c r="I29" s="727"/>
      <c r="J29" s="727"/>
      <c r="K29" s="727"/>
      <c r="L29" s="727"/>
      <c r="M29" s="727"/>
      <c r="N29" s="727"/>
      <c r="O29" s="727"/>
      <c r="P29" s="727"/>
      <c r="Q29" s="727"/>
      <c r="R29" s="727"/>
      <c r="S29" s="727"/>
      <c r="T29" s="727"/>
      <c r="U29" s="727"/>
      <c r="V29" s="727"/>
      <c r="W29" s="727"/>
      <c r="X29" s="727"/>
    </row>
    <row r="30" spans="1:24">
      <c r="A30" s="727"/>
      <c r="B30" s="721" t="s">
        <v>7354</v>
      </c>
      <c r="C30" s="748" t="s">
        <v>7355</v>
      </c>
      <c r="D30" s="15">
        <v>281.06991990000006</v>
      </c>
      <c r="E30" s="727"/>
      <c r="F30" s="727"/>
      <c r="G30" s="727"/>
      <c r="H30" s="727"/>
      <c r="I30" s="727"/>
      <c r="J30" s="727"/>
      <c r="K30" s="727"/>
      <c r="L30" s="727"/>
      <c r="M30" s="727"/>
      <c r="N30" s="727"/>
      <c r="O30" s="727"/>
      <c r="P30" s="727"/>
      <c r="Q30" s="727"/>
      <c r="R30" s="727"/>
      <c r="S30" s="727"/>
      <c r="T30" s="727"/>
      <c r="U30" s="727"/>
      <c r="V30" s="727"/>
      <c r="W30" s="727"/>
      <c r="X30" s="727"/>
    </row>
    <row r="31" spans="1:24">
      <c r="A31" s="727"/>
      <c r="B31" s="721" t="s">
        <v>7356</v>
      </c>
      <c r="C31" s="747" t="s">
        <v>7357</v>
      </c>
      <c r="D31" s="15">
        <v>295.16637150000003</v>
      </c>
      <c r="E31" s="727"/>
      <c r="F31" s="727"/>
      <c r="G31" s="727"/>
      <c r="H31" s="727"/>
      <c r="I31" s="727"/>
      <c r="J31" s="727"/>
      <c r="K31" s="727"/>
      <c r="L31" s="727"/>
      <c r="M31" s="727"/>
      <c r="N31" s="727"/>
      <c r="O31" s="727"/>
      <c r="P31" s="727"/>
      <c r="Q31" s="727"/>
      <c r="R31" s="727"/>
      <c r="S31" s="727"/>
      <c r="T31" s="727"/>
      <c r="U31" s="727"/>
      <c r="V31" s="727"/>
      <c r="W31" s="727"/>
      <c r="X31" s="727"/>
    </row>
    <row r="32" spans="1:24">
      <c r="A32" s="727"/>
      <c r="B32" s="721" t="s">
        <v>7358</v>
      </c>
      <c r="C32" s="747" t="s">
        <v>7359</v>
      </c>
      <c r="D32" s="15">
        <v>281.08745279999999</v>
      </c>
      <c r="E32" s="727"/>
      <c r="F32" s="727"/>
      <c r="G32" s="727"/>
      <c r="H32" s="727"/>
      <c r="I32" s="727"/>
      <c r="J32" s="727"/>
      <c r="K32" s="727"/>
      <c r="L32" s="727"/>
      <c r="M32" s="727"/>
      <c r="N32" s="727"/>
      <c r="O32" s="727"/>
      <c r="P32" s="727"/>
      <c r="Q32" s="727"/>
      <c r="R32" s="727"/>
      <c r="S32" s="727"/>
      <c r="T32" s="727"/>
      <c r="U32" s="727"/>
      <c r="V32" s="727"/>
      <c r="W32" s="727"/>
      <c r="X32" s="727"/>
    </row>
    <row r="33" spans="1:24">
      <c r="A33" s="727"/>
      <c r="B33" s="721" t="s">
        <v>7360</v>
      </c>
      <c r="C33" s="748" t="s">
        <v>7361</v>
      </c>
      <c r="D33" s="15">
        <v>251.49191759999997</v>
      </c>
      <c r="E33" s="727"/>
      <c r="F33" s="727"/>
      <c r="G33" s="727"/>
      <c r="H33" s="727"/>
      <c r="I33" s="727"/>
      <c r="J33" s="727"/>
      <c r="K33" s="727"/>
      <c r="L33" s="727"/>
      <c r="M33" s="727"/>
      <c r="N33" s="727"/>
      <c r="O33" s="727"/>
      <c r="P33" s="727"/>
      <c r="Q33" s="727"/>
      <c r="R33" s="727"/>
      <c r="S33" s="727"/>
      <c r="T33" s="727"/>
      <c r="U33" s="727"/>
      <c r="V33" s="727"/>
      <c r="W33" s="727"/>
      <c r="X33" s="727"/>
    </row>
    <row r="34" spans="1:24">
      <c r="A34" s="727"/>
      <c r="B34" s="721" t="s">
        <v>7362</v>
      </c>
      <c r="C34" s="749" t="s">
        <v>7363</v>
      </c>
      <c r="D34" s="15">
        <v>285.59340809999998</v>
      </c>
      <c r="E34" s="727"/>
      <c r="F34" s="727"/>
      <c r="G34" s="727"/>
      <c r="H34" s="727"/>
      <c r="I34" s="727"/>
      <c r="J34" s="727"/>
      <c r="K34" s="727"/>
      <c r="L34" s="727"/>
      <c r="M34" s="727"/>
      <c r="N34" s="727"/>
      <c r="O34" s="727"/>
      <c r="P34" s="727"/>
      <c r="Q34" s="727"/>
      <c r="R34" s="727"/>
      <c r="S34" s="727"/>
      <c r="T34" s="727"/>
      <c r="U34" s="727"/>
      <c r="V34" s="727"/>
      <c r="W34" s="727"/>
      <c r="X34" s="727"/>
    </row>
    <row r="35" spans="1:24">
      <c r="A35" s="727"/>
      <c r="B35" s="712" t="s">
        <v>5420</v>
      </c>
      <c r="C35" s="750" t="s">
        <v>5421</v>
      </c>
      <c r="D35" s="15">
        <v>44.393302800000008</v>
      </c>
      <c r="E35" s="727"/>
      <c r="F35" s="727"/>
      <c r="G35" s="727"/>
      <c r="H35" s="727"/>
      <c r="I35" s="727"/>
      <c r="J35" s="727"/>
      <c r="K35" s="727"/>
      <c r="L35" s="727"/>
      <c r="M35" s="727"/>
      <c r="N35" s="727"/>
      <c r="O35" s="727"/>
      <c r="P35" s="727"/>
      <c r="Q35" s="727"/>
      <c r="R35" s="727"/>
      <c r="S35" s="727"/>
      <c r="T35" s="727"/>
      <c r="U35" s="727"/>
      <c r="V35" s="727"/>
      <c r="W35" s="727"/>
      <c r="X35" s="727"/>
    </row>
    <row r="36" spans="1:24">
      <c r="A36" s="727"/>
      <c r="B36" s="712" t="s">
        <v>5427</v>
      </c>
      <c r="C36" s="751" t="s">
        <v>5428</v>
      </c>
      <c r="D36" s="15">
        <v>539.36460269999998</v>
      </c>
      <c r="E36" s="727"/>
      <c r="F36" s="727"/>
      <c r="G36" s="727"/>
      <c r="H36" s="727"/>
      <c r="I36" s="727"/>
      <c r="J36" s="727"/>
      <c r="K36" s="727"/>
      <c r="L36" s="727"/>
      <c r="M36" s="727"/>
      <c r="N36" s="727"/>
      <c r="O36" s="727"/>
      <c r="P36" s="727"/>
      <c r="Q36" s="727"/>
      <c r="R36" s="727"/>
      <c r="S36" s="727"/>
      <c r="T36" s="727"/>
      <c r="U36" s="727"/>
      <c r="V36" s="727"/>
      <c r="W36" s="727"/>
      <c r="X36" s="727"/>
    </row>
    <row r="37" spans="1:24">
      <c r="A37" s="727"/>
      <c r="B37" s="712" t="s">
        <v>7364</v>
      </c>
      <c r="C37" s="752" t="s">
        <v>7365</v>
      </c>
      <c r="D37" s="15">
        <v>528.03834930000016</v>
      </c>
      <c r="E37" s="727"/>
      <c r="F37" s="727"/>
      <c r="G37" s="727"/>
      <c r="H37" s="727"/>
      <c r="I37" s="727"/>
      <c r="J37" s="727"/>
      <c r="K37" s="727"/>
      <c r="L37" s="727"/>
      <c r="M37" s="727"/>
      <c r="N37" s="727"/>
      <c r="O37" s="727"/>
      <c r="P37" s="727"/>
      <c r="Q37" s="727"/>
      <c r="R37" s="727"/>
      <c r="S37" s="727"/>
      <c r="T37" s="727"/>
      <c r="U37" s="727"/>
      <c r="V37" s="727"/>
      <c r="W37" s="727"/>
      <c r="X37" s="727"/>
    </row>
    <row r="38" spans="1:24">
      <c r="A38" s="727"/>
      <c r="B38" s="753" t="s">
        <v>7366</v>
      </c>
      <c r="C38" s="752" t="s">
        <v>7367</v>
      </c>
      <c r="D38" s="15">
        <v>633.62147309999989</v>
      </c>
      <c r="E38" s="727"/>
      <c r="F38" s="727"/>
      <c r="G38" s="727"/>
      <c r="H38" s="727"/>
      <c r="I38" s="727"/>
      <c r="J38" s="727"/>
      <c r="K38" s="727"/>
      <c r="L38" s="727"/>
      <c r="M38" s="727"/>
      <c r="N38" s="727"/>
      <c r="O38" s="727"/>
      <c r="P38" s="727"/>
      <c r="Q38" s="727"/>
      <c r="R38" s="727"/>
      <c r="S38" s="727"/>
      <c r="T38" s="727"/>
      <c r="U38" s="727"/>
      <c r="V38" s="727"/>
      <c r="W38" s="727"/>
      <c r="X38" s="727"/>
    </row>
    <row r="39" spans="1:24">
      <c r="A39" s="727"/>
      <c r="B39" s="712" t="s">
        <v>5439</v>
      </c>
      <c r="C39" s="752" t="s">
        <v>7368</v>
      </c>
      <c r="D39" s="15">
        <v>647.22700350000002</v>
      </c>
      <c r="E39" s="727"/>
      <c r="F39" s="727"/>
      <c r="G39" s="727"/>
      <c r="H39" s="727"/>
      <c r="I39" s="727"/>
      <c r="J39" s="727"/>
      <c r="K39" s="727"/>
      <c r="L39" s="727"/>
      <c r="M39" s="727"/>
      <c r="N39" s="727"/>
      <c r="O39" s="727"/>
      <c r="P39" s="727"/>
      <c r="Q39" s="727"/>
      <c r="R39" s="727"/>
      <c r="S39" s="727"/>
      <c r="T39" s="727"/>
      <c r="U39" s="727"/>
      <c r="V39" s="727"/>
      <c r="W39" s="727"/>
      <c r="X39" s="727"/>
    </row>
    <row r="40" spans="1:24">
      <c r="A40" s="727"/>
      <c r="B40" s="712" t="s">
        <v>5443</v>
      </c>
      <c r="C40" s="752" t="s">
        <v>5444</v>
      </c>
      <c r="D40" s="15">
        <v>614.28268440000011</v>
      </c>
      <c r="E40" s="727"/>
      <c r="F40" s="727"/>
      <c r="G40" s="727"/>
      <c r="H40" s="727"/>
      <c r="I40" s="727"/>
      <c r="J40" s="727"/>
      <c r="K40" s="727"/>
      <c r="L40" s="727"/>
      <c r="M40" s="727"/>
      <c r="N40" s="727"/>
      <c r="O40" s="727"/>
      <c r="P40" s="727"/>
      <c r="Q40" s="727"/>
      <c r="R40" s="727"/>
      <c r="S40" s="727"/>
      <c r="T40" s="727"/>
      <c r="U40" s="727"/>
      <c r="V40" s="727"/>
      <c r="W40" s="727"/>
      <c r="X40" s="727"/>
    </row>
    <row r="41" spans="1:24">
      <c r="A41" s="727"/>
      <c r="B41" s="712" t="s">
        <v>7369</v>
      </c>
      <c r="C41" s="752" t="s">
        <v>7370</v>
      </c>
      <c r="D41" s="15">
        <v>533.92940369999997</v>
      </c>
      <c r="E41" s="727"/>
      <c r="F41" s="727"/>
      <c r="G41" s="727"/>
      <c r="H41" s="727"/>
      <c r="I41" s="727"/>
      <c r="J41" s="727"/>
      <c r="K41" s="727"/>
      <c r="L41" s="727"/>
      <c r="M41" s="727"/>
      <c r="N41" s="727"/>
      <c r="O41" s="727"/>
      <c r="P41" s="727"/>
      <c r="Q41" s="727"/>
      <c r="R41" s="727"/>
      <c r="S41" s="727"/>
      <c r="T41" s="727"/>
      <c r="U41" s="727"/>
      <c r="V41" s="727"/>
      <c r="W41" s="727"/>
      <c r="X41" s="727"/>
    </row>
    <row r="42" spans="1:24">
      <c r="A42" s="727"/>
      <c r="B42" s="753" t="s">
        <v>7371</v>
      </c>
      <c r="C42" s="752" t="s">
        <v>7372</v>
      </c>
      <c r="D42" s="15">
        <v>640.77489630000014</v>
      </c>
      <c r="E42" s="727"/>
      <c r="F42" s="727"/>
      <c r="G42" s="727"/>
      <c r="H42" s="727"/>
      <c r="I42" s="727"/>
      <c r="J42" s="727"/>
      <c r="K42" s="727"/>
      <c r="L42" s="727"/>
      <c r="M42" s="727"/>
      <c r="N42" s="727"/>
      <c r="O42" s="727"/>
      <c r="P42" s="727"/>
      <c r="Q42" s="727"/>
      <c r="R42" s="727"/>
      <c r="S42" s="727"/>
      <c r="T42" s="727"/>
      <c r="U42" s="727"/>
      <c r="V42" s="727"/>
      <c r="W42" s="727"/>
      <c r="X42" s="727"/>
    </row>
    <row r="43" spans="1:24">
      <c r="A43" s="727"/>
      <c r="B43" s="712" t="s">
        <v>7373</v>
      </c>
      <c r="C43" s="752" t="s">
        <v>7374</v>
      </c>
      <c r="D43" s="15">
        <v>737.10064890000001</v>
      </c>
      <c r="E43" s="727"/>
      <c r="F43" s="727"/>
      <c r="G43" s="727"/>
      <c r="H43" s="727"/>
      <c r="I43" s="727"/>
      <c r="J43" s="727"/>
      <c r="K43" s="727"/>
      <c r="L43" s="727"/>
      <c r="M43" s="727"/>
      <c r="N43" s="727"/>
      <c r="O43" s="727"/>
      <c r="P43" s="727"/>
      <c r="Q43" s="727"/>
      <c r="R43" s="727"/>
      <c r="S43" s="727"/>
      <c r="T43" s="727"/>
      <c r="U43" s="727"/>
      <c r="V43" s="727"/>
      <c r="W43" s="727"/>
      <c r="X43" s="727"/>
    </row>
    <row r="44" spans="1:24">
      <c r="A44" s="727"/>
      <c r="B44" s="712" t="s">
        <v>5459</v>
      </c>
      <c r="C44" s="752" t="s">
        <v>5460</v>
      </c>
      <c r="D44" s="15">
        <v>821.20597020000002</v>
      </c>
      <c r="E44" s="727"/>
      <c r="F44" s="727"/>
      <c r="G44" s="727"/>
      <c r="H44" s="727"/>
      <c r="I44" s="727"/>
      <c r="J44" s="727"/>
      <c r="K44" s="727"/>
      <c r="L44" s="727"/>
      <c r="M44" s="727"/>
      <c r="N44" s="727"/>
      <c r="O44" s="727"/>
      <c r="P44" s="727"/>
      <c r="Q44" s="727"/>
      <c r="R44" s="727"/>
      <c r="S44" s="727"/>
      <c r="T44" s="727"/>
      <c r="U44" s="727"/>
      <c r="V44" s="727"/>
      <c r="W44" s="727"/>
      <c r="X44" s="727"/>
    </row>
    <row r="45" spans="1:24">
      <c r="A45" s="727"/>
      <c r="B45" s="712" t="s">
        <v>7375</v>
      </c>
      <c r="C45" s="752" t="s">
        <v>7376</v>
      </c>
      <c r="D45" s="15">
        <v>631.72791990000007</v>
      </c>
      <c r="E45" s="727"/>
      <c r="F45" s="727"/>
      <c r="G45" s="727"/>
      <c r="H45" s="727"/>
      <c r="I45" s="727"/>
      <c r="J45" s="727"/>
      <c r="K45" s="727"/>
      <c r="L45" s="727"/>
      <c r="M45" s="727"/>
      <c r="N45" s="727"/>
      <c r="O45" s="727"/>
      <c r="P45" s="727"/>
      <c r="Q45" s="727"/>
      <c r="R45" s="727"/>
      <c r="S45" s="727"/>
      <c r="T45" s="727"/>
      <c r="U45" s="727"/>
      <c r="V45" s="727"/>
      <c r="W45" s="727"/>
      <c r="X45" s="727"/>
    </row>
    <row r="46" spans="1:24">
      <c r="A46" s="727"/>
      <c r="B46" s="712" t="s">
        <v>7377</v>
      </c>
      <c r="C46" s="752" t="s">
        <v>7378</v>
      </c>
      <c r="D46" s="15">
        <v>758.10506309999994</v>
      </c>
      <c r="E46" s="727"/>
      <c r="F46" s="727"/>
      <c r="G46" s="727"/>
      <c r="H46" s="727"/>
      <c r="I46" s="727"/>
      <c r="J46" s="727"/>
      <c r="K46" s="727"/>
      <c r="L46" s="727"/>
      <c r="M46" s="727"/>
      <c r="N46" s="727"/>
      <c r="O46" s="727"/>
      <c r="P46" s="727"/>
      <c r="Q46" s="727"/>
      <c r="R46" s="727"/>
      <c r="S46" s="727"/>
      <c r="T46" s="727"/>
      <c r="U46" s="727"/>
      <c r="V46" s="727"/>
      <c r="W46" s="727"/>
      <c r="X46" s="727"/>
    </row>
    <row r="47" spans="1:24">
      <c r="A47" s="727"/>
      <c r="B47" s="712" t="s">
        <v>5471</v>
      </c>
      <c r="C47" s="752" t="s">
        <v>7379</v>
      </c>
      <c r="D47" s="15">
        <v>985.45417739999994</v>
      </c>
      <c r="E47" s="727"/>
      <c r="F47" s="727"/>
      <c r="G47" s="727"/>
      <c r="H47" s="727"/>
      <c r="I47" s="727"/>
      <c r="J47" s="727"/>
      <c r="K47" s="727"/>
      <c r="L47" s="727"/>
      <c r="M47" s="727"/>
      <c r="N47" s="727"/>
      <c r="O47" s="727"/>
      <c r="P47" s="727"/>
      <c r="Q47" s="727"/>
      <c r="R47" s="727"/>
      <c r="S47" s="727"/>
      <c r="T47" s="727"/>
      <c r="U47" s="727"/>
      <c r="V47" s="727"/>
      <c r="W47" s="727"/>
      <c r="X47" s="727"/>
    </row>
    <row r="48" spans="1:24">
      <c r="A48" s="727"/>
      <c r="B48" s="712" t="s">
        <v>5475</v>
      </c>
      <c r="C48" s="752" t="s">
        <v>5476</v>
      </c>
      <c r="D48" s="15">
        <v>269.67353490000005</v>
      </c>
      <c r="E48" s="727"/>
      <c r="F48" s="727"/>
      <c r="G48" s="727"/>
      <c r="H48" s="727"/>
      <c r="I48" s="727"/>
      <c r="J48" s="727"/>
      <c r="K48" s="727"/>
      <c r="L48" s="727"/>
      <c r="M48" s="727"/>
      <c r="N48" s="727"/>
      <c r="O48" s="727"/>
      <c r="P48" s="727"/>
      <c r="Q48" s="727"/>
      <c r="R48" s="727"/>
      <c r="S48" s="727"/>
      <c r="T48" s="727"/>
      <c r="U48" s="727"/>
      <c r="V48" s="727"/>
      <c r="W48" s="727"/>
      <c r="X48" s="727"/>
    </row>
    <row r="49" spans="1:24">
      <c r="A49" s="727"/>
      <c r="B49" s="712" t="s">
        <v>5487</v>
      </c>
      <c r="C49" s="752" t="s">
        <v>7380</v>
      </c>
      <c r="D49" s="15">
        <v>323.65733399999999</v>
      </c>
      <c r="E49" s="727"/>
      <c r="F49" s="727"/>
      <c r="G49" s="727"/>
      <c r="H49" s="727"/>
      <c r="I49" s="727"/>
      <c r="J49" s="727"/>
      <c r="K49" s="727"/>
      <c r="L49" s="727"/>
      <c r="M49" s="727"/>
      <c r="N49" s="727"/>
      <c r="O49" s="727"/>
      <c r="P49" s="727"/>
      <c r="Q49" s="727"/>
      <c r="R49" s="727"/>
      <c r="S49" s="727"/>
      <c r="T49" s="727"/>
      <c r="U49" s="727"/>
      <c r="V49" s="727"/>
      <c r="W49" s="727"/>
      <c r="X49" s="727"/>
    </row>
    <row r="50" spans="1:24">
      <c r="A50" s="727"/>
      <c r="B50" s="712" t="s">
        <v>5491</v>
      </c>
      <c r="C50" s="754" t="s">
        <v>5492</v>
      </c>
      <c r="D50" s="15">
        <v>307.12380929999995</v>
      </c>
      <c r="E50" s="727"/>
      <c r="F50" s="727"/>
      <c r="G50" s="727"/>
      <c r="H50" s="727"/>
      <c r="I50" s="727"/>
      <c r="J50" s="727"/>
      <c r="K50" s="727"/>
      <c r="L50" s="727"/>
      <c r="M50" s="727"/>
      <c r="N50" s="727"/>
      <c r="O50" s="727"/>
      <c r="P50" s="727"/>
      <c r="Q50" s="727"/>
      <c r="R50" s="727"/>
      <c r="S50" s="727"/>
      <c r="T50" s="727"/>
      <c r="U50" s="727"/>
      <c r="V50" s="727"/>
      <c r="W50" s="727"/>
      <c r="X50" s="727"/>
    </row>
    <row r="51" spans="1:24">
      <c r="A51" s="727"/>
      <c r="B51" s="712" t="s">
        <v>5493</v>
      </c>
      <c r="C51" s="754" t="s">
        <v>7381</v>
      </c>
      <c r="D51" s="15">
        <v>368.5590909</v>
      </c>
      <c r="E51" s="727"/>
      <c r="F51" s="727"/>
      <c r="G51" s="727"/>
      <c r="H51" s="727"/>
      <c r="I51" s="727"/>
      <c r="J51" s="727"/>
      <c r="K51" s="727"/>
      <c r="L51" s="727"/>
      <c r="M51" s="727"/>
      <c r="N51" s="727"/>
      <c r="O51" s="727"/>
      <c r="P51" s="727"/>
      <c r="Q51" s="727"/>
      <c r="R51" s="727"/>
      <c r="S51" s="727"/>
      <c r="T51" s="727"/>
      <c r="U51" s="727"/>
      <c r="V51" s="727"/>
      <c r="W51" s="727"/>
      <c r="X51" s="727"/>
    </row>
    <row r="52" spans="1:24">
      <c r="A52" s="727"/>
      <c r="B52" s="712" t="s">
        <v>5507</v>
      </c>
      <c r="C52" s="754" t="s">
        <v>5508</v>
      </c>
      <c r="D52" s="15">
        <v>398.73321179999999</v>
      </c>
      <c r="E52" s="727"/>
      <c r="F52" s="727"/>
      <c r="G52" s="727"/>
      <c r="H52" s="727"/>
      <c r="I52" s="727"/>
      <c r="J52" s="727"/>
      <c r="K52" s="727"/>
      <c r="L52" s="727"/>
      <c r="M52" s="727"/>
      <c r="N52" s="727"/>
      <c r="O52" s="727"/>
      <c r="P52" s="727"/>
      <c r="Q52" s="727"/>
      <c r="R52" s="727"/>
      <c r="S52" s="727"/>
      <c r="T52" s="727"/>
      <c r="U52" s="727"/>
      <c r="V52" s="727"/>
      <c r="W52" s="727"/>
      <c r="X52" s="727"/>
    </row>
    <row r="53" spans="1:24">
      <c r="A53" s="727"/>
      <c r="B53" s="712" t="s">
        <v>5509</v>
      </c>
      <c r="C53" s="754" t="s">
        <v>7382</v>
      </c>
      <c r="D53" s="15">
        <v>478.47284100000007</v>
      </c>
      <c r="E53" s="727"/>
      <c r="F53" s="727"/>
      <c r="G53" s="727"/>
      <c r="H53" s="727"/>
      <c r="I53" s="727"/>
      <c r="J53" s="727"/>
      <c r="K53" s="727"/>
      <c r="L53" s="727"/>
      <c r="M53" s="727"/>
      <c r="N53" s="727"/>
      <c r="O53" s="727"/>
      <c r="P53" s="727"/>
      <c r="Q53" s="727"/>
      <c r="R53" s="727"/>
      <c r="S53" s="727"/>
      <c r="T53" s="727"/>
      <c r="U53" s="727"/>
      <c r="V53" s="727"/>
      <c r="W53" s="727"/>
      <c r="X53" s="727"/>
    </row>
    <row r="54" spans="1:24">
      <c r="A54" s="727"/>
      <c r="B54" s="712" t="s">
        <v>5521</v>
      </c>
      <c r="C54" s="754" t="s">
        <v>5522</v>
      </c>
      <c r="D54" s="15">
        <v>257.64596549999993</v>
      </c>
      <c r="E54" s="727"/>
      <c r="F54" s="727"/>
      <c r="G54" s="727"/>
      <c r="H54" s="727"/>
      <c r="I54" s="727"/>
      <c r="J54" s="727"/>
      <c r="K54" s="727"/>
      <c r="L54" s="727"/>
      <c r="M54" s="727"/>
      <c r="N54" s="727"/>
      <c r="O54" s="727"/>
      <c r="P54" s="727"/>
      <c r="Q54" s="727"/>
      <c r="R54" s="727"/>
      <c r="S54" s="727"/>
      <c r="T54" s="727"/>
      <c r="U54" s="727"/>
      <c r="V54" s="727"/>
      <c r="W54" s="727"/>
      <c r="X54" s="727"/>
    </row>
    <row r="55" spans="1:24">
      <c r="A55" s="727"/>
      <c r="B55" s="712" t="s">
        <v>5523</v>
      </c>
      <c r="C55" s="754" t="s">
        <v>7383</v>
      </c>
      <c r="D55" s="15">
        <v>309.1576257000001</v>
      </c>
      <c r="E55" s="727"/>
      <c r="F55" s="727"/>
      <c r="G55" s="727"/>
      <c r="H55" s="727"/>
      <c r="I55" s="727"/>
      <c r="J55" s="727"/>
      <c r="K55" s="727"/>
      <c r="L55" s="727"/>
      <c r="M55" s="727"/>
      <c r="N55" s="727"/>
      <c r="O55" s="727"/>
      <c r="P55" s="727"/>
      <c r="Q55" s="727"/>
      <c r="R55" s="727"/>
      <c r="S55" s="727"/>
      <c r="T55" s="727"/>
      <c r="U55" s="727"/>
      <c r="V55" s="727"/>
      <c r="W55" s="727"/>
      <c r="X55" s="727"/>
    </row>
    <row r="56" spans="1:24">
      <c r="A56" s="727"/>
      <c r="B56" s="712" t="s">
        <v>5535</v>
      </c>
      <c r="C56" s="754" t="s">
        <v>5536</v>
      </c>
      <c r="D56" s="15">
        <v>263.64221730000008</v>
      </c>
      <c r="E56" s="727"/>
      <c r="F56" s="727"/>
      <c r="G56" s="727"/>
      <c r="H56" s="727"/>
      <c r="I56" s="727"/>
      <c r="J56" s="727"/>
      <c r="K56" s="727"/>
      <c r="L56" s="727"/>
      <c r="M56" s="727"/>
      <c r="N56" s="727"/>
      <c r="O56" s="727"/>
      <c r="P56" s="727"/>
      <c r="Q56" s="727"/>
      <c r="R56" s="727"/>
      <c r="S56" s="727"/>
      <c r="T56" s="727"/>
      <c r="U56" s="727"/>
      <c r="V56" s="727"/>
      <c r="W56" s="727"/>
      <c r="X56" s="727"/>
    </row>
    <row r="57" spans="1:24">
      <c r="A57" s="727"/>
      <c r="B57" s="712" t="s">
        <v>5549</v>
      </c>
      <c r="C57" s="754" t="s">
        <v>7384</v>
      </c>
      <c r="D57" s="15">
        <v>311.08624470000001</v>
      </c>
      <c r="E57" s="727"/>
      <c r="F57" s="727"/>
      <c r="G57" s="727"/>
      <c r="H57" s="727"/>
      <c r="I57" s="727"/>
      <c r="J57" s="727"/>
      <c r="K57" s="727"/>
      <c r="L57" s="727"/>
      <c r="M57" s="727"/>
      <c r="N57" s="727"/>
      <c r="O57" s="727"/>
      <c r="P57" s="727"/>
      <c r="Q57" s="727"/>
      <c r="R57" s="727"/>
      <c r="S57" s="727"/>
      <c r="T57" s="727"/>
      <c r="U57" s="727"/>
      <c r="V57" s="727"/>
      <c r="W57" s="727"/>
      <c r="X57" s="727"/>
    </row>
    <row r="58" spans="1:24">
      <c r="A58" s="727"/>
      <c r="B58" s="712" t="s">
        <v>5553</v>
      </c>
      <c r="C58" s="752" t="s">
        <v>5554</v>
      </c>
      <c r="D58" s="15">
        <v>363.75507629999998</v>
      </c>
      <c r="E58" s="727"/>
      <c r="F58" s="727"/>
      <c r="G58" s="727"/>
      <c r="H58" s="727"/>
      <c r="I58" s="727"/>
      <c r="J58" s="727"/>
      <c r="K58" s="727"/>
      <c r="L58" s="727"/>
      <c r="M58" s="727"/>
      <c r="N58" s="727"/>
      <c r="O58" s="727"/>
      <c r="P58" s="727"/>
      <c r="Q58" s="727"/>
      <c r="R58" s="727"/>
      <c r="S58" s="727"/>
      <c r="T58" s="727"/>
      <c r="U58" s="727"/>
      <c r="V58" s="727"/>
      <c r="W58" s="727"/>
      <c r="X58" s="727"/>
    </row>
    <row r="59" spans="1:24">
      <c r="A59" s="727"/>
      <c r="B59" s="712" t="s">
        <v>7385</v>
      </c>
      <c r="C59" s="752" t="s">
        <v>7386</v>
      </c>
      <c r="D59" s="15">
        <v>312.01548840000004</v>
      </c>
      <c r="E59" s="727"/>
      <c r="F59" s="727"/>
      <c r="G59" s="727"/>
      <c r="H59" s="727"/>
      <c r="I59" s="727"/>
      <c r="J59" s="727"/>
      <c r="K59" s="727"/>
      <c r="L59" s="727"/>
      <c r="M59" s="727"/>
      <c r="N59" s="727"/>
      <c r="O59" s="727"/>
      <c r="P59" s="727"/>
      <c r="Q59" s="727"/>
      <c r="R59" s="727"/>
      <c r="S59" s="727"/>
      <c r="T59" s="727"/>
      <c r="U59" s="727"/>
      <c r="V59" s="727"/>
      <c r="W59" s="727"/>
      <c r="X59" s="727"/>
    </row>
    <row r="60" spans="1:24">
      <c r="A60" s="727"/>
      <c r="B60" s="712" t="s">
        <v>5566</v>
      </c>
      <c r="C60" s="752" t="s">
        <v>7387</v>
      </c>
      <c r="D60" s="15">
        <v>436.53414419999996</v>
      </c>
      <c r="E60" s="727"/>
      <c r="F60" s="727"/>
      <c r="G60" s="727"/>
      <c r="H60" s="727"/>
      <c r="I60" s="727"/>
      <c r="J60" s="727"/>
      <c r="K60" s="727"/>
      <c r="L60" s="727"/>
      <c r="M60" s="727"/>
      <c r="N60" s="727"/>
      <c r="O60" s="727"/>
      <c r="P60" s="727"/>
      <c r="Q60" s="727"/>
      <c r="R60" s="727"/>
      <c r="S60" s="727"/>
      <c r="T60" s="727"/>
      <c r="U60" s="727"/>
      <c r="V60" s="727"/>
      <c r="W60" s="727"/>
      <c r="X60" s="727"/>
    </row>
    <row r="61" spans="1:24">
      <c r="A61" s="727"/>
      <c r="B61" s="712" t="s">
        <v>5570</v>
      </c>
      <c r="C61" s="754" t="s">
        <v>5571</v>
      </c>
      <c r="D61" s="15">
        <v>497.56616909999997</v>
      </c>
      <c r="E61" s="727"/>
      <c r="F61" s="727"/>
      <c r="G61" s="727"/>
      <c r="H61" s="727"/>
      <c r="I61" s="727"/>
      <c r="J61" s="727"/>
      <c r="K61" s="727"/>
      <c r="L61" s="727"/>
      <c r="M61" s="727"/>
      <c r="N61" s="727"/>
      <c r="O61" s="727"/>
      <c r="P61" s="727"/>
      <c r="Q61" s="727"/>
      <c r="R61" s="727"/>
      <c r="S61" s="727"/>
      <c r="T61" s="727"/>
      <c r="U61" s="727"/>
      <c r="V61" s="727"/>
      <c r="W61" s="727"/>
      <c r="X61" s="727"/>
    </row>
    <row r="62" spans="1:24">
      <c r="A62" s="727"/>
      <c r="B62" s="712" t="s">
        <v>7388</v>
      </c>
      <c r="C62" s="754" t="s">
        <v>7389</v>
      </c>
      <c r="D62" s="15">
        <v>461.72892150000007</v>
      </c>
      <c r="E62" s="727"/>
      <c r="F62" s="727"/>
      <c r="G62" s="727"/>
      <c r="H62" s="727"/>
      <c r="I62" s="727"/>
      <c r="J62" s="727"/>
      <c r="K62" s="727"/>
      <c r="L62" s="727"/>
      <c r="M62" s="727"/>
      <c r="N62" s="727"/>
      <c r="O62" s="727"/>
      <c r="P62" s="727"/>
      <c r="Q62" s="727"/>
      <c r="R62" s="727"/>
      <c r="S62" s="727"/>
      <c r="T62" s="727"/>
      <c r="U62" s="727"/>
      <c r="V62" s="727"/>
      <c r="W62" s="727"/>
      <c r="X62" s="727"/>
    </row>
    <row r="63" spans="1:24">
      <c r="A63" s="727"/>
      <c r="B63" s="712" t="s">
        <v>7390</v>
      </c>
      <c r="C63" s="754" t="s">
        <v>7391</v>
      </c>
      <c r="D63" s="15">
        <v>480.17353230000009</v>
      </c>
      <c r="E63" s="727"/>
      <c r="F63" s="727"/>
      <c r="G63" s="727"/>
      <c r="H63" s="727"/>
      <c r="I63" s="727"/>
      <c r="J63" s="727"/>
      <c r="K63" s="727"/>
      <c r="L63" s="727"/>
      <c r="M63" s="727"/>
      <c r="N63" s="727"/>
      <c r="O63" s="727"/>
      <c r="P63" s="727"/>
      <c r="Q63" s="727"/>
      <c r="R63" s="727"/>
      <c r="S63" s="727"/>
      <c r="T63" s="727"/>
      <c r="U63" s="727"/>
      <c r="V63" s="727"/>
      <c r="W63" s="727"/>
      <c r="X63" s="727"/>
    </row>
    <row r="64" spans="1:24">
      <c r="A64" s="727"/>
      <c r="B64" s="712" t="s">
        <v>5582</v>
      </c>
      <c r="C64" s="755" t="s">
        <v>7392</v>
      </c>
      <c r="D64" s="15">
        <v>565.50615660000005</v>
      </c>
      <c r="E64" s="727"/>
      <c r="F64" s="727"/>
      <c r="G64" s="727"/>
      <c r="H64" s="727"/>
      <c r="I64" s="727"/>
      <c r="J64" s="727"/>
      <c r="K64" s="727"/>
      <c r="L64" s="727"/>
      <c r="M64" s="727"/>
      <c r="N64" s="727"/>
      <c r="O64" s="727"/>
      <c r="P64" s="727"/>
      <c r="Q64" s="727"/>
      <c r="R64" s="727"/>
      <c r="S64" s="727"/>
      <c r="T64" s="727"/>
      <c r="U64" s="727"/>
      <c r="V64" s="727"/>
      <c r="W64" s="727"/>
      <c r="X64" s="727"/>
    </row>
    <row r="65" spans="1:24">
      <c r="A65" s="727"/>
      <c r="B65" s="712" t="s">
        <v>7393</v>
      </c>
      <c r="C65" s="756" t="s">
        <v>7394</v>
      </c>
      <c r="D65" s="15">
        <v>373.99560000000002</v>
      </c>
      <c r="E65" s="727"/>
      <c r="F65" s="727"/>
      <c r="G65" s="727"/>
      <c r="H65" s="727"/>
      <c r="I65" s="727"/>
      <c r="J65" s="727"/>
      <c r="K65" s="727"/>
      <c r="L65" s="727"/>
      <c r="M65" s="727"/>
      <c r="N65" s="727"/>
      <c r="O65" s="727"/>
      <c r="P65" s="727"/>
      <c r="Q65" s="727"/>
      <c r="R65" s="727"/>
      <c r="S65" s="727"/>
      <c r="T65" s="727"/>
      <c r="U65" s="727"/>
      <c r="V65" s="727"/>
      <c r="W65" s="727"/>
      <c r="X65" s="727"/>
    </row>
    <row r="66" spans="1:24">
      <c r="A66" s="727"/>
      <c r="B66" s="712" t="s">
        <v>7395</v>
      </c>
      <c r="C66" s="756" t="s">
        <v>7396</v>
      </c>
      <c r="D66" s="15">
        <v>448.8</v>
      </c>
      <c r="E66" s="727"/>
      <c r="F66" s="727"/>
      <c r="G66" s="727"/>
      <c r="H66" s="727"/>
      <c r="I66" s="727"/>
      <c r="J66" s="727"/>
      <c r="K66" s="727"/>
      <c r="L66" s="727"/>
      <c r="M66" s="727"/>
      <c r="N66" s="727"/>
      <c r="O66" s="727"/>
      <c r="P66" s="727"/>
      <c r="Q66" s="727"/>
      <c r="R66" s="727"/>
      <c r="S66" s="727"/>
      <c r="T66" s="727"/>
      <c r="U66" s="727"/>
      <c r="V66" s="727"/>
      <c r="W66" s="727"/>
      <c r="X66" s="727"/>
    </row>
    <row r="67" spans="1:24">
      <c r="A67" s="727"/>
      <c r="B67" s="712" t="s">
        <v>7397</v>
      </c>
      <c r="C67" s="746" t="s">
        <v>7398</v>
      </c>
      <c r="D67" s="15">
        <v>208.9746351</v>
      </c>
      <c r="E67" s="727"/>
      <c r="F67" s="727"/>
      <c r="G67" s="727"/>
      <c r="H67" s="727"/>
      <c r="I67" s="727"/>
      <c r="J67" s="727"/>
      <c r="K67" s="727"/>
      <c r="L67" s="727"/>
      <c r="M67" s="727"/>
      <c r="N67" s="727"/>
      <c r="O67" s="727"/>
      <c r="P67" s="727"/>
      <c r="Q67" s="727"/>
      <c r="R67" s="727"/>
      <c r="S67" s="727"/>
      <c r="T67" s="727"/>
      <c r="U67" s="727"/>
      <c r="V67" s="727"/>
      <c r="W67" s="727"/>
      <c r="X67" s="727"/>
    </row>
    <row r="68" spans="1:24">
      <c r="A68" s="727"/>
      <c r="B68" s="712" t="s">
        <v>7399</v>
      </c>
      <c r="C68" s="746" t="s">
        <v>7400</v>
      </c>
      <c r="D68" s="15">
        <v>250.73800289999997</v>
      </c>
      <c r="E68" s="727"/>
      <c r="F68" s="727"/>
      <c r="G68" s="727"/>
      <c r="H68" s="727"/>
      <c r="I68" s="727"/>
      <c r="J68" s="727"/>
      <c r="K68" s="727"/>
      <c r="L68" s="727"/>
      <c r="M68" s="727"/>
      <c r="N68" s="727"/>
      <c r="O68" s="727"/>
      <c r="P68" s="727"/>
      <c r="Q68" s="727"/>
      <c r="R68" s="727"/>
      <c r="S68" s="727"/>
      <c r="T68" s="727"/>
      <c r="U68" s="727"/>
      <c r="V68" s="727"/>
      <c r="W68" s="727"/>
      <c r="X68" s="727"/>
    </row>
    <row r="69" spans="1:24">
      <c r="A69" s="727"/>
      <c r="B69" s="712" t="s">
        <v>7401</v>
      </c>
      <c r="C69" s="746" t="s">
        <v>7402</v>
      </c>
      <c r="D69" s="15">
        <v>250.73800289999997</v>
      </c>
      <c r="E69" s="727"/>
      <c r="F69" s="727"/>
      <c r="G69" s="727"/>
      <c r="H69" s="727"/>
      <c r="I69" s="727"/>
      <c r="J69" s="727"/>
      <c r="K69" s="727"/>
      <c r="L69" s="727"/>
      <c r="M69" s="727"/>
      <c r="N69" s="727"/>
      <c r="O69" s="727"/>
      <c r="P69" s="727"/>
      <c r="Q69" s="727"/>
      <c r="R69" s="727"/>
      <c r="S69" s="727"/>
      <c r="T69" s="727"/>
      <c r="U69" s="727"/>
      <c r="V69" s="727"/>
      <c r="W69" s="727"/>
      <c r="X69" s="727"/>
    </row>
    <row r="70" spans="1:24">
      <c r="A70" s="727"/>
      <c r="B70" s="712" t="s">
        <v>7403</v>
      </c>
      <c r="C70" s="746" t="s">
        <v>7404</v>
      </c>
      <c r="D70" s="15">
        <v>250.73800289999997</v>
      </c>
      <c r="E70" s="727"/>
      <c r="F70" s="727"/>
      <c r="G70" s="727"/>
      <c r="H70" s="727"/>
      <c r="I70" s="727"/>
      <c r="J70" s="727"/>
      <c r="K70" s="727"/>
      <c r="L70" s="727"/>
      <c r="M70" s="727"/>
      <c r="N70" s="727"/>
      <c r="O70" s="727"/>
      <c r="P70" s="727"/>
      <c r="Q70" s="727"/>
      <c r="R70" s="727"/>
      <c r="S70" s="727"/>
      <c r="T70" s="727"/>
      <c r="U70" s="727"/>
      <c r="V70" s="727"/>
      <c r="W70" s="727"/>
      <c r="X70" s="727"/>
    </row>
    <row r="71" spans="1:24">
      <c r="A71" s="727"/>
      <c r="B71" s="712" t="s">
        <v>7405</v>
      </c>
      <c r="C71" s="746" t="s">
        <v>7406</v>
      </c>
      <c r="D71" s="15">
        <v>250.73800289999997</v>
      </c>
      <c r="E71" s="727"/>
      <c r="F71" s="727"/>
      <c r="G71" s="727"/>
      <c r="H71" s="727"/>
      <c r="I71" s="727"/>
      <c r="J71" s="727"/>
      <c r="K71" s="727"/>
      <c r="L71" s="727"/>
      <c r="M71" s="727"/>
      <c r="N71" s="727"/>
      <c r="O71" s="727"/>
      <c r="P71" s="727"/>
      <c r="Q71" s="727"/>
      <c r="R71" s="727"/>
      <c r="S71" s="727"/>
      <c r="T71" s="727"/>
      <c r="U71" s="727"/>
      <c r="V71" s="727"/>
      <c r="W71" s="727"/>
      <c r="X71" s="727"/>
    </row>
    <row r="72" spans="1:24">
      <c r="A72" s="727"/>
      <c r="B72" s="712" t="s">
        <v>7407</v>
      </c>
      <c r="C72" s="746" t="s">
        <v>7408</v>
      </c>
      <c r="D72" s="15">
        <v>250.73800289999997</v>
      </c>
      <c r="E72" s="727"/>
      <c r="F72" s="727"/>
      <c r="G72" s="727"/>
      <c r="H72" s="727"/>
      <c r="I72" s="727"/>
      <c r="J72" s="727"/>
      <c r="K72" s="727"/>
      <c r="L72" s="727"/>
      <c r="M72" s="727"/>
      <c r="N72" s="727"/>
      <c r="O72" s="727"/>
      <c r="P72" s="727"/>
      <c r="Q72" s="727"/>
      <c r="R72" s="727"/>
      <c r="S72" s="727"/>
      <c r="T72" s="727"/>
      <c r="U72" s="727"/>
      <c r="V72" s="727"/>
      <c r="W72" s="727"/>
      <c r="X72" s="727"/>
    </row>
    <row r="73" spans="1:24">
      <c r="A73" s="727"/>
      <c r="B73" s="712" t="s">
        <v>7409</v>
      </c>
      <c r="C73" s="757" t="s">
        <v>7410</v>
      </c>
      <c r="D73" s="15">
        <v>418.00439999999998</v>
      </c>
      <c r="E73" s="727"/>
      <c r="F73" s="727"/>
      <c r="G73" s="727"/>
      <c r="H73" s="727"/>
      <c r="I73" s="727"/>
      <c r="J73" s="727"/>
      <c r="K73" s="727"/>
      <c r="L73" s="727"/>
      <c r="M73" s="727"/>
      <c r="N73" s="727"/>
      <c r="O73" s="727"/>
      <c r="P73" s="727"/>
      <c r="Q73" s="727"/>
      <c r="R73" s="727"/>
      <c r="S73" s="727"/>
      <c r="T73" s="727"/>
      <c r="U73" s="727"/>
      <c r="V73" s="727"/>
      <c r="W73" s="727"/>
      <c r="X73" s="727"/>
    </row>
    <row r="74" spans="1:24">
      <c r="A74" s="727"/>
      <c r="B74" s="712" t="s">
        <v>7411</v>
      </c>
      <c r="C74" s="757" t="s">
        <v>7412</v>
      </c>
      <c r="D74" s="15">
        <v>501.59999999999997</v>
      </c>
      <c r="E74" s="727"/>
      <c r="F74" s="727"/>
      <c r="G74" s="727"/>
      <c r="H74" s="727"/>
      <c r="I74" s="727"/>
      <c r="J74" s="727"/>
      <c r="K74" s="727"/>
      <c r="L74" s="727"/>
      <c r="M74" s="727"/>
      <c r="N74" s="727"/>
      <c r="O74" s="727"/>
      <c r="P74" s="727"/>
      <c r="Q74" s="727"/>
      <c r="R74" s="727"/>
      <c r="S74" s="727"/>
      <c r="T74" s="727"/>
      <c r="U74" s="727"/>
      <c r="V74" s="727"/>
      <c r="W74" s="727"/>
      <c r="X74" s="727"/>
    </row>
    <row r="75" spans="1:24">
      <c r="A75" s="727"/>
      <c r="B75" s="712" t="s">
        <v>7413</v>
      </c>
      <c r="C75" s="746" t="s">
        <v>7414</v>
      </c>
      <c r="D75" s="15">
        <v>237.06234090000004</v>
      </c>
      <c r="E75" s="727"/>
      <c r="F75" s="727"/>
      <c r="G75" s="727"/>
      <c r="H75" s="727"/>
      <c r="I75" s="727"/>
      <c r="J75" s="727"/>
      <c r="K75" s="727"/>
      <c r="L75" s="727"/>
      <c r="M75" s="727"/>
      <c r="N75" s="727"/>
      <c r="O75" s="727"/>
      <c r="P75" s="727"/>
      <c r="Q75" s="727"/>
      <c r="R75" s="727"/>
      <c r="S75" s="727"/>
      <c r="T75" s="727"/>
      <c r="U75" s="727"/>
      <c r="V75" s="727"/>
      <c r="W75" s="727"/>
      <c r="X75" s="727"/>
    </row>
    <row r="76" spans="1:24">
      <c r="A76" s="727"/>
      <c r="B76" s="712" t="s">
        <v>7415</v>
      </c>
      <c r="C76" s="746" t="s">
        <v>7416</v>
      </c>
      <c r="D76" s="15">
        <v>284.52390120000001</v>
      </c>
      <c r="E76" s="727"/>
      <c r="F76" s="727"/>
      <c r="G76" s="727"/>
      <c r="H76" s="727"/>
      <c r="I76" s="727"/>
      <c r="J76" s="727"/>
      <c r="K76" s="727"/>
      <c r="L76" s="727"/>
      <c r="M76" s="727"/>
      <c r="N76" s="727"/>
      <c r="O76" s="727"/>
      <c r="P76" s="727"/>
      <c r="Q76" s="727"/>
      <c r="R76" s="727"/>
      <c r="S76" s="727"/>
      <c r="T76" s="727"/>
      <c r="U76" s="727"/>
      <c r="V76" s="727"/>
      <c r="W76" s="727"/>
      <c r="X76" s="727"/>
    </row>
    <row r="77" spans="1:24">
      <c r="A77" s="727"/>
      <c r="B77" s="712" t="s">
        <v>7417</v>
      </c>
      <c r="C77" s="746" t="s">
        <v>7418</v>
      </c>
      <c r="D77" s="15">
        <v>284.52390120000001</v>
      </c>
      <c r="E77" s="727"/>
      <c r="F77" s="727"/>
      <c r="G77" s="727"/>
      <c r="H77" s="727"/>
      <c r="I77" s="727"/>
      <c r="J77" s="727"/>
      <c r="K77" s="727"/>
      <c r="L77" s="727"/>
      <c r="M77" s="727"/>
      <c r="N77" s="727"/>
      <c r="O77" s="727"/>
      <c r="P77" s="727"/>
      <c r="Q77" s="727"/>
      <c r="R77" s="727"/>
      <c r="S77" s="727"/>
      <c r="T77" s="727"/>
      <c r="U77" s="727"/>
      <c r="V77" s="727"/>
      <c r="W77" s="727"/>
      <c r="X77" s="727"/>
    </row>
    <row r="78" spans="1:24">
      <c r="A78" s="727"/>
      <c r="B78" s="712" t="s">
        <v>7419</v>
      </c>
      <c r="C78" s="746" t="s">
        <v>7420</v>
      </c>
      <c r="D78" s="15">
        <v>284.52390120000001</v>
      </c>
      <c r="E78" s="727"/>
      <c r="F78" s="727"/>
      <c r="G78" s="727"/>
      <c r="H78" s="727"/>
      <c r="I78" s="727"/>
      <c r="J78" s="727"/>
      <c r="K78" s="727"/>
      <c r="L78" s="727"/>
      <c r="M78" s="727"/>
      <c r="N78" s="727"/>
      <c r="O78" s="727"/>
      <c r="P78" s="727"/>
      <c r="Q78" s="727"/>
      <c r="R78" s="727"/>
      <c r="S78" s="727"/>
      <c r="T78" s="727"/>
      <c r="U78" s="727"/>
      <c r="V78" s="727"/>
      <c r="W78" s="727"/>
      <c r="X78" s="727"/>
    </row>
    <row r="79" spans="1:24">
      <c r="A79" s="727"/>
      <c r="B79" s="712" t="s">
        <v>7421</v>
      </c>
      <c r="C79" s="746" t="s">
        <v>7422</v>
      </c>
      <c r="D79" s="15">
        <v>284.52390120000001</v>
      </c>
      <c r="E79" s="727"/>
      <c r="F79" s="727"/>
      <c r="G79" s="727"/>
      <c r="H79" s="727"/>
      <c r="I79" s="727"/>
      <c r="J79" s="727"/>
      <c r="K79" s="727"/>
      <c r="L79" s="727"/>
      <c r="M79" s="727"/>
      <c r="N79" s="727"/>
      <c r="O79" s="727"/>
      <c r="P79" s="727"/>
      <c r="Q79" s="727"/>
      <c r="R79" s="727"/>
      <c r="S79" s="727"/>
      <c r="T79" s="727"/>
      <c r="U79" s="727"/>
      <c r="V79" s="727"/>
      <c r="W79" s="727"/>
      <c r="X79" s="727"/>
    </row>
    <row r="80" spans="1:24">
      <c r="A80" s="727"/>
      <c r="B80" s="712" t="s">
        <v>7423</v>
      </c>
      <c r="C80" s="746" t="s">
        <v>7424</v>
      </c>
      <c r="D80" s="15">
        <v>284.52390120000001</v>
      </c>
      <c r="E80" s="727"/>
      <c r="F80" s="727"/>
      <c r="G80" s="727"/>
      <c r="H80" s="727"/>
      <c r="I80" s="727"/>
      <c r="J80" s="727"/>
      <c r="K80" s="727"/>
      <c r="L80" s="727"/>
      <c r="M80" s="727"/>
      <c r="N80" s="727"/>
      <c r="O80" s="727"/>
      <c r="P80" s="727"/>
      <c r="Q80" s="727"/>
      <c r="R80" s="727"/>
      <c r="S80" s="727"/>
      <c r="T80" s="727"/>
      <c r="U80" s="727"/>
      <c r="V80" s="727"/>
      <c r="W80" s="727"/>
      <c r="X80" s="727"/>
    </row>
    <row r="81" spans="1:24">
      <c r="A81" s="727"/>
      <c r="B81" s="712" t="s">
        <v>7425</v>
      </c>
      <c r="C81" s="757" t="s">
        <v>7426</v>
      </c>
      <c r="D81" s="15">
        <v>464.20439999999996</v>
      </c>
      <c r="E81" s="727"/>
      <c r="F81" s="727"/>
      <c r="G81" s="727"/>
      <c r="H81" s="727"/>
      <c r="I81" s="727"/>
      <c r="J81" s="727"/>
      <c r="K81" s="727"/>
      <c r="L81" s="727"/>
      <c r="M81" s="727"/>
      <c r="N81" s="727"/>
      <c r="O81" s="727"/>
      <c r="P81" s="727"/>
      <c r="Q81" s="727"/>
      <c r="R81" s="727"/>
      <c r="S81" s="727"/>
      <c r="T81" s="727"/>
      <c r="U81" s="727"/>
      <c r="V81" s="727"/>
      <c r="W81" s="727"/>
      <c r="X81" s="727"/>
    </row>
    <row r="82" spans="1:24">
      <c r="A82" s="727"/>
      <c r="B82" s="712" t="s">
        <v>7427</v>
      </c>
      <c r="C82" s="757" t="s">
        <v>7428</v>
      </c>
      <c r="D82" s="15">
        <v>557.04</v>
      </c>
      <c r="E82" s="727"/>
      <c r="F82" s="727"/>
      <c r="G82" s="727"/>
      <c r="H82" s="727"/>
      <c r="I82" s="727"/>
      <c r="J82" s="727"/>
      <c r="K82" s="727"/>
      <c r="L82" s="727"/>
      <c r="M82" s="727"/>
      <c r="N82" s="727"/>
      <c r="O82" s="727"/>
      <c r="P82" s="727"/>
      <c r="Q82" s="727"/>
      <c r="R82" s="727"/>
      <c r="S82" s="727"/>
      <c r="T82" s="727"/>
      <c r="U82" s="727"/>
      <c r="V82" s="727"/>
      <c r="W82" s="727"/>
      <c r="X82" s="727"/>
    </row>
    <row r="83" spans="1:24">
      <c r="A83" s="727"/>
      <c r="B83" s="712" t="s">
        <v>7429</v>
      </c>
      <c r="C83" s="746" t="s">
        <v>7430</v>
      </c>
      <c r="D83" s="15">
        <v>275.28406289999998</v>
      </c>
      <c r="E83" s="727"/>
      <c r="F83" s="727"/>
      <c r="G83" s="727"/>
      <c r="H83" s="727"/>
      <c r="I83" s="727"/>
      <c r="J83" s="727"/>
      <c r="K83" s="727"/>
      <c r="L83" s="727"/>
      <c r="M83" s="727"/>
      <c r="N83" s="727"/>
      <c r="O83" s="727"/>
      <c r="P83" s="727"/>
      <c r="Q83" s="727"/>
      <c r="R83" s="727"/>
      <c r="S83" s="727"/>
      <c r="T83" s="727"/>
      <c r="U83" s="727"/>
      <c r="V83" s="727"/>
      <c r="W83" s="727"/>
      <c r="X83" s="727"/>
    </row>
    <row r="84" spans="1:24">
      <c r="A84" s="727"/>
      <c r="B84" s="712" t="s">
        <v>7431</v>
      </c>
      <c r="C84" s="746" t="s">
        <v>7432</v>
      </c>
      <c r="D84" s="15">
        <v>509.57286600000009</v>
      </c>
      <c r="E84" s="727"/>
      <c r="F84" s="727"/>
      <c r="G84" s="727"/>
      <c r="H84" s="727"/>
      <c r="I84" s="727"/>
      <c r="J84" s="727"/>
      <c r="K84" s="727"/>
      <c r="L84" s="727"/>
      <c r="M84" s="727"/>
      <c r="N84" s="727"/>
      <c r="O84" s="727"/>
      <c r="P84" s="727"/>
      <c r="Q84" s="727"/>
      <c r="R84" s="727"/>
      <c r="S84" s="727"/>
      <c r="T84" s="727"/>
      <c r="U84" s="727"/>
      <c r="V84" s="727"/>
      <c r="W84" s="727"/>
      <c r="X84" s="727"/>
    </row>
    <row r="85" spans="1:24">
      <c r="A85" s="727"/>
      <c r="B85" s="712" t="s">
        <v>7433</v>
      </c>
      <c r="C85" s="746" t="s">
        <v>7434</v>
      </c>
      <c r="D85" s="15">
        <v>330.30230310000002</v>
      </c>
      <c r="E85" s="727"/>
      <c r="F85" s="727"/>
      <c r="G85" s="727"/>
      <c r="H85" s="727"/>
      <c r="I85" s="727"/>
      <c r="J85" s="727"/>
      <c r="K85" s="727"/>
      <c r="L85" s="727"/>
      <c r="M85" s="727"/>
      <c r="N85" s="727"/>
      <c r="O85" s="727"/>
      <c r="P85" s="727"/>
      <c r="Q85" s="727"/>
      <c r="R85" s="727"/>
      <c r="S85" s="727"/>
      <c r="T85" s="727"/>
      <c r="U85" s="727"/>
      <c r="V85" s="727"/>
      <c r="W85" s="727"/>
      <c r="X85" s="727"/>
    </row>
    <row r="86" spans="1:24">
      <c r="A86" s="727"/>
      <c r="B86" s="712" t="s">
        <v>7435</v>
      </c>
      <c r="C86" s="746" t="s">
        <v>7436</v>
      </c>
      <c r="D86" s="15">
        <v>330.30230310000002</v>
      </c>
      <c r="E86" s="727"/>
      <c r="F86" s="727"/>
      <c r="G86" s="727"/>
      <c r="H86" s="727"/>
      <c r="I86" s="727"/>
      <c r="J86" s="727"/>
      <c r="K86" s="727"/>
      <c r="L86" s="727"/>
      <c r="M86" s="727"/>
      <c r="N86" s="727"/>
      <c r="O86" s="727"/>
      <c r="P86" s="727"/>
      <c r="Q86" s="727"/>
      <c r="R86" s="727"/>
      <c r="S86" s="727"/>
      <c r="T86" s="727"/>
      <c r="U86" s="727"/>
      <c r="V86" s="727"/>
      <c r="W86" s="727"/>
      <c r="X86" s="727"/>
    </row>
    <row r="87" spans="1:24">
      <c r="A87" s="727"/>
      <c r="B87" s="712" t="s">
        <v>7437</v>
      </c>
      <c r="C87" s="746" t="s">
        <v>7438</v>
      </c>
      <c r="D87" s="15">
        <v>330.30230310000002</v>
      </c>
      <c r="E87" s="727"/>
      <c r="F87" s="727"/>
      <c r="G87" s="727"/>
      <c r="H87" s="727"/>
      <c r="I87" s="727"/>
      <c r="J87" s="727"/>
      <c r="K87" s="727"/>
      <c r="L87" s="727"/>
      <c r="M87" s="727"/>
      <c r="N87" s="727"/>
      <c r="O87" s="727"/>
      <c r="P87" s="727"/>
      <c r="Q87" s="727"/>
      <c r="R87" s="727"/>
      <c r="S87" s="727"/>
      <c r="T87" s="727"/>
      <c r="U87" s="727"/>
      <c r="V87" s="727"/>
      <c r="W87" s="727"/>
      <c r="X87" s="727"/>
    </row>
    <row r="88" spans="1:24">
      <c r="A88" s="727"/>
      <c r="B88" s="712" t="s">
        <v>7439</v>
      </c>
      <c r="C88" s="746" t="s">
        <v>7440</v>
      </c>
      <c r="D88" s="15">
        <v>330.30230310000002</v>
      </c>
      <c r="E88" s="727"/>
      <c r="F88" s="727"/>
      <c r="G88" s="727"/>
      <c r="H88" s="727"/>
      <c r="I88" s="727"/>
      <c r="J88" s="727"/>
      <c r="K88" s="727"/>
      <c r="L88" s="727"/>
      <c r="M88" s="727"/>
      <c r="N88" s="727"/>
      <c r="O88" s="727"/>
      <c r="P88" s="727"/>
      <c r="Q88" s="727"/>
      <c r="R88" s="727"/>
      <c r="S88" s="727"/>
      <c r="T88" s="727"/>
      <c r="U88" s="727"/>
      <c r="V88" s="727"/>
      <c r="W88" s="727"/>
      <c r="X88" s="727"/>
    </row>
    <row r="89" spans="1:24">
      <c r="A89" s="727"/>
      <c r="B89" s="712" t="s">
        <v>7441</v>
      </c>
      <c r="C89" s="746" t="s">
        <v>7442</v>
      </c>
      <c r="D89" s="15">
        <v>330.30230310000002</v>
      </c>
      <c r="E89" s="727"/>
      <c r="F89" s="727"/>
      <c r="G89" s="727"/>
      <c r="H89" s="727"/>
      <c r="I89" s="727"/>
      <c r="J89" s="727"/>
      <c r="K89" s="727"/>
      <c r="L89" s="727"/>
      <c r="M89" s="727"/>
      <c r="N89" s="727"/>
      <c r="O89" s="727"/>
      <c r="P89" s="727"/>
      <c r="Q89" s="727"/>
      <c r="R89" s="727"/>
      <c r="S89" s="727"/>
      <c r="T89" s="727"/>
      <c r="U89" s="727"/>
      <c r="V89" s="727"/>
      <c r="W89" s="727"/>
      <c r="X89" s="727"/>
    </row>
    <row r="90" spans="1:24">
      <c r="A90" s="727"/>
      <c r="B90" s="712" t="s">
        <v>7443</v>
      </c>
      <c r="C90" s="757" t="s">
        <v>7444</v>
      </c>
      <c r="D90" s="15">
        <v>479.59559999999999</v>
      </c>
      <c r="E90" s="727"/>
      <c r="F90" s="727"/>
      <c r="G90" s="727"/>
      <c r="H90" s="727"/>
      <c r="I90" s="727"/>
      <c r="J90" s="727"/>
      <c r="K90" s="727"/>
      <c r="L90" s="727"/>
      <c r="M90" s="727"/>
      <c r="N90" s="727"/>
      <c r="O90" s="727"/>
      <c r="P90" s="727"/>
      <c r="Q90" s="727"/>
      <c r="R90" s="727"/>
      <c r="S90" s="727"/>
      <c r="T90" s="727"/>
      <c r="U90" s="727"/>
      <c r="V90" s="727"/>
      <c r="W90" s="727"/>
      <c r="X90" s="727"/>
    </row>
    <row r="91" spans="1:24">
      <c r="A91" s="727"/>
      <c r="B91" s="712" t="s">
        <v>7445</v>
      </c>
      <c r="C91" s="757" t="s">
        <v>7446</v>
      </c>
      <c r="D91" s="15">
        <v>575.52</v>
      </c>
      <c r="E91" s="727"/>
      <c r="F91" s="727"/>
      <c r="G91" s="727"/>
      <c r="H91" s="727"/>
      <c r="I91" s="727"/>
      <c r="J91" s="727"/>
      <c r="K91" s="727"/>
      <c r="L91" s="727"/>
      <c r="M91" s="727"/>
      <c r="N91" s="727"/>
      <c r="O91" s="727"/>
      <c r="P91" s="727"/>
      <c r="Q91" s="727"/>
      <c r="R91" s="727"/>
      <c r="S91" s="727"/>
      <c r="T91" s="727"/>
      <c r="U91" s="727"/>
      <c r="V91" s="727"/>
      <c r="W91" s="727"/>
      <c r="X91" s="727"/>
    </row>
    <row r="92" spans="1:24">
      <c r="A92" s="727"/>
      <c r="B92" s="712" t="s">
        <v>7447</v>
      </c>
      <c r="C92" s="757" t="s">
        <v>7448</v>
      </c>
      <c r="D92" s="15">
        <v>253.00439999999998</v>
      </c>
      <c r="E92" s="727"/>
      <c r="F92" s="727"/>
      <c r="G92" s="727"/>
      <c r="H92" s="727"/>
      <c r="I92" s="727"/>
      <c r="J92" s="727"/>
      <c r="K92" s="727"/>
      <c r="L92" s="727"/>
      <c r="M92" s="727"/>
      <c r="N92" s="727"/>
      <c r="O92" s="727"/>
      <c r="P92" s="727"/>
      <c r="Q92" s="727"/>
      <c r="R92" s="727"/>
      <c r="S92" s="727"/>
      <c r="T92" s="727"/>
      <c r="U92" s="727"/>
      <c r="V92" s="727"/>
      <c r="W92" s="727"/>
      <c r="X92" s="727"/>
    </row>
    <row r="93" spans="1:24">
      <c r="A93" s="727"/>
      <c r="B93" s="712" t="s">
        <v>7449</v>
      </c>
      <c r="C93" s="757" t="s">
        <v>7450</v>
      </c>
      <c r="D93" s="15">
        <v>303.59999999999997</v>
      </c>
      <c r="E93" s="727"/>
      <c r="F93" s="727"/>
      <c r="G93" s="727"/>
      <c r="H93" s="727"/>
      <c r="I93" s="727"/>
      <c r="J93" s="727"/>
      <c r="K93" s="727"/>
      <c r="L93" s="727"/>
      <c r="M93" s="727"/>
      <c r="N93" s="727"/>
      <c r="O93" s="727"/>
      <c r="P93" s="727"/>
      <c r="Q93" s="727"/>
      <c r="R93" s="727"/>
      <c r="S93" s="727"/>
      <c r="T93" s="727"/>
      <c r="U93" s="727"/>
      <c r="V93" s="727"/>
      <c r="W93" s="727"/>
      <c r="X93" s="727"/>
    </row>
    <row r="94" spans="1:24">
      <c r="A94" s="727"/>
      <c r="B94" s="712" t="s">
        <v>7451</v>
      </c>
      <c r="C94" s="746" t="s">
        <v>7452</v>
      </c>
      <c r="D94" s="15">
        <v>115.89246899999999</v>
      </c>
      <c r="E94" s="727"/>
      <c r="F94" s="727"/>
      <c r="G94" s="727"/>
      <c r="H94" s="727"/>
      <c r="I94" s="727"/>
      <c r="J94" s="727"/>
      <c r="K94" s="727"/>
      <c r="L94" s="727"/>
      <c r="M94" s="727"/>
      <c r="N94" s="727"/>
      <c r="O94" s="727"/>
      <c r="P94" s="727"/>
      <c r="Q94" s="727"/>
      <c r="R94" s="727"/>
      <c r="S94" s="727"/>
      <c r="T94" s="727"/>
      <c r="U94" s="727"/>
      <c r="V94" s="727"/>
      <c r="W94" s="727"/>
      <c r="X94" s="727"/>
    </row>
    <row r="95" spans="1:24">
      <c r="A95" s="727"/>
      <c r="B95" s="712" t="s">
        <v>7453</v>
      </c>
      <c r="C95" s="746" t="s">
        <v>7454</v>
      </c>
      <c r="D95" s="15">
        <v>139.1761602</v>
      </c>
      <c r="E95" s="727"/>
      <c r="F95" s="727"/>
      <c r="G95" s="727"/>
      <c r="H95" s="727"/>
      <c r="I95" s="727"/>
      <c r="J95" s="727"/>
      <c r="K95" s="727"/>
      <c r="L95" s="727"/>
      <c r="M95" s="727"/>
      <c r="N95" s="727"/>
      <c r="O95" s="727"/>
      <c r="P95" s="727"/>
      <c r="Q95" s="727"/>
      <c r="R95" s="727"/>
      <c r="S95" s="727"/>
      <c r="T95" s="727"/>
      <c r="U95" s="727"/>
      <c r="V95" s="727"/>
      <c r="W95" s="727"/>
      <c r="X95" s="727"/>
    </row>
    <row r="96" spans="1:24">
      <c r="A96" s="727"/>
      <c r="B96" s="712" t="s">
        <v>7455</v>
      </c>
      <c r="C96" s="746" t="s">
        <v>7456</v>
      </c>
      <c r="D96" s="15">
        <v>139.1761602</v>
      </c>
      <c r="E96" s="727"/>
      <c r="F96" s="727"/>
      <c r="G96" s="727"/>
      <c r="H96" s="727"/>
      <c r="I96" s="727"/>
      <c r="J96" s="727"/>
      <c r="K96" s="727"/>
      <c r="L96" s="727"/>
      <c r="M96" s="727"/>
      <c r="N96" s="727"/>
      <c r="O96" s="727"/>
      <c r="P96" s="727"/>
      <c r="Q96" s="727"/>
      <c r="R96" s="727"/>
      <c r="S96" s="727"/>
      <c r="T96" s="727"/>
      <c r="U96" s="727"/>
      <c r="V96" s="727"/>
      <c r="W96" s="727"/>
      <c r="X96" s="727"/>
    </row>
    <row r="97" spans="1:24">
      <c r="A97" s="727"/>
      <c r="B97" s="712" t="s">
        <v>7457</v>
      </c>
      <c r="C97" s="746" t="s">
        <v>7458</v>
      </c>
      <c r="D97" s="15">
        <v>139.1761602</v>
      </c>
      <c r="E97" s="727"/>
      <c r="F97" s="727"/>
      <c r="G97" s="727"/>
      <c r="H97" s="727"/>
      <c r="I97" s="727"/>
      <c r="J97" s="727"/>
      <c r="K97" s="727"/>
      <c r="L97" s="727"/>
      <c r="M97" s="727"/>
      <c r="N97" s="727"/>
      <c r="O97" s="727"/>
      <c r="P97" s="727"/>
      <c r="Q97" s="727"/>
      <c r="R97" s="727"/>
      <c r="S97" s="727"/>
      <c r="T97" s="727"/>
      <c r="U97" s="727"/>
      <c r="V97" s="727"/>
      <c r="W97" s="727"/>
      <c r="X97" s="727"/>
    </row>
    <row r="98" spans="1:24">
      <c r="A98" s="727"/>
      <c r="B98" s="712" t="s">
        <v>7459</v>
      </c>
      <c r="C98" s="746" t="s">
        <v>7460</v>
      </c>
      <c r="D98" s="15">
        <v>139.1761602</v>
      </c>
      <c r="E98" s="727"/>
      <c r="F98" s="727"/>
      <c r="G98" s="727"/>
      <c r="H98" s="727"/>
      <c r="I98" s="727"/>
      <c r="J98" s="727"/>
      <c r="K98" s="727"/>
      <c r="L98" s="727"/>
      <c r="M98" s="727"/>
      <c r="N98" s="727"/>
      <c r="O98" s="727"/>
      <c r="P98" s="727"/>
      <c r="Q98" s="727"/>
      <c r="R98" s="727"/>
      <c r="S98" s="727"/>
      <c r="T98" s="727"/>
      <c r="U98" s="727"/>
      <c r="V98" s="727"/>
      <c r="W98" s="727"/>
      <c r="X98" s="727"/>
    </row>
    <row r="99" spans="1:24">
      <c r="A99" s="727"/>
      <c r="B99" s="712" t="s">
        <v>7461</v>
      </c>
      <c r="C99" s="746" t="s">
        <v>7462</v>
      </c>
      <c r="D99" s="15">
        <v>139.1761602</v>
      </c>
      <c r="E99" s="727"/>
      <c r="F99" s="727"/>
      <c r="G99" s="727"/>
      <c r="H99" s="727"/>
      <c r="I99" s="727"/>
      <c r="J99" s="727"/>
      <c r="K99" s="727"/>
      <c r="L99" s="727"/>
      <c r="M99" s="727"/>
      <c r="N99" s="727"/>
      <c r="O99" s="727"/>
      <c r="P99" s="727"/>
      <c r="Q99" s="727"/>
      <c r="R99" s="727"/>
      <c r="S99" s="727"/>
      <c r="T99" s="727"/>
      <c r="U99" s="727"/>
      <c r="V99" s="727"/>
      <c r="W99" s="727"/>
      <c r="X99" s="727"/>
    </row>
    <row r="100" spans="1:24">
      <c r="A100" s="727"/>
      <c r="B100" s="712" t="s">
        <v>7463</v>
      </c>
      <c r="C100" s="757" t="s">
        <v>7464</v>
      </c>
      <c r="D100" s="15">
        <v>343.2</v>
      </c>
      <c r="E100" s="727"/>
      <c r="F100" s="727"/>
      <c r="G100" s="727"/>
      <c r="H100" s="727"/>
      <c r="I100" s="727"/>
      <c r="J100" s="727"/>
      <c r="K100" s="727"/>
      <c r="L100" s="727"/>
      <c r="M100" s="727"/>
      <c r="N100" s="727"/>
      <c r="O100" s="727"/>
      <c r="P100" s="727"/>
      <c r="Q100" s="727"/>
      <c r="R100" s="727"/>
      <c r="S100" s="727"/>
      <c r="T100" s="727"/>
      <c r="U100" s="727"/>
      <c r="V100" s="727"/>
      <c r="W100" s="727"/>
      <c r="X100" s="727"/>
    </row>
    <row r="101" spans="1:24">
      <c r="A101" s="727"/>
      <c r="B101" s="712" t="s">
        <v>7465</v>
      </c>
      <c r="C101" s="757" t="s">
        <v>7466</v>
      </c>
      <c r="D101" s="15">
        <v>411.84</v>
      </c>
      <c r="E101" s="727"/>
      <c r="F101" s="727"/>
      <c r="G101" s="727"/>
      <c r="H101" s="727"/>
      <c r="I101" s="727"/>
      <c r="J101" s="727"/>
      <c r="K101" s="727"/>
      <c r="L101" s="727"/>
      <c r="M101" s="727"/>
      <c r="N101" s="727"/>
      <c r="O101" s="727"/>
      <c r="P101" s="727"/>
      <c r="Q101" s="727"/>
      <c r="R101" s="727"/>
      <c r="S101" s="727"/>
      <c r="T101" s="727"/>
      <c r="U101" s="727"/>
      <c r="V101" s="727"/>
      <c r="W101" s="727"/>
      <c r="X101" s="727"/>
    </row>
    <row r="102" spans="1:24">
      <c r="A102" s="727"/>
      <c r="B102" s="712" t="s">
        <v>7467</v>
      </c>
      <c r="C102" s="746" t="s">
        <v>7468</v>
      </c>
      <c r="D102" s="15">
        <v>176.22317790000005</v>
      </c>
      <c r="E102" s="727"/>
      <c r="F102" s="727"/>
      <c r="G102" s="727"/>
      <c r="H102" s="727"/>
      <c r="I102" s="727"/>
      <c r="J102" s="727"/>
      <c r="K102" s="727"/>
      <c r="L102" s="727"/>
      <c r="M102" s="727"/>
      <c r="N102" s="727"/>
      <c r="O102" s="727"/>
      <c r="P102" s="727"/>
      <c r="Q102" s="727"/>
      <c r="R102" s="727"/>
      <c r="S102" s="727"/>
      <c r="T102" s="727"/>
      <c r="U102" s="727"/>
      <c r="V102" s="727"/>
      <c r="W102" s="727"/>
      <c r="X102" s="727"/>
    </row>
    <row r="103" spans="1:24">
      <c r="A103" s="727"/>
      <c r="B103" s="712" t="s">
        <v>7469</v>
      </c>
      <c r="C103" s="746" t="s">
        <v>7470</v>
      </c>
      <c r="D103" s="15">
        <v>173.4880455</v>
      </c>
      <c r="E103" s="727"/>
      <c r="F103" s="727"/>
      <c r="G103" s="727"/>
      <c r="H103" s="727"/>
      <c r="I103" s="727"/>
      <c r="J103" s="727"/>
      <c r="K103" s="727"/>
      <c r="L103" s="727"/>
      <c r="M103" s="727"/>
      <c r="N103" s="727"/>
      <c r="O103" s="727"/>
      <c r="P103" s="727"/>
      <c r="Q103" s="727"/>
      <c r="R103" s="727"/>
      <c r="S103" s="727"/>
      <c r="T103" s="727"/>
      <c r="U103" s="727"/>
      <c r="V103" s="727"/>
      <c r="W103" s="727"/>
      <c r="X103" s="727"/>
    </row>
    <row r="104" spans="1:24">
      <c r="A104" s="727"/>
      <c r="B104" s="721" t="s">
        <v>7471</v>
      </c>
      <c r="C104" s="746" t="s">
        <v>7472</v>
      </c>
      <c r="D104" s="15">
        <v>960.66265680000004</v>
      </c>
      <c r="E104" s="727"/>
      <c r="F104" s="727"/>
      <c r="G104" s="727"/>
      <c r="H104" s="727"/>
      <c r="I104" s="727"/>
      <c r="J104" s="727"/>
      <c r="K104" s="727"/>
      <c r="L104" s="727"/>
      <c r="M104" s="727"/>
      <c r="N104" s="727"/>
      <c r="O104" s="727"/>
      <c r="P104" s="727"/>
      <c r="Q104" s="727"/>
      <c r="R104" s="727"/>
      <c r="S104" s="727"/>
      <c r="T104" s="727"/>
      <c r="U104" s="727"/>
      <c r="V104" s="727"/>
      <c r="W104" s="727"/>
      <c r="X104" s="727"/>
    </row>
    <row r="105" spans="1:24">
      <c r="A105" s="727"/>
      <c r="B105" s="721" t="s">
        <v>7473</v>
      </c>
      <c r="C105" s="747" t="s">
        <v>7474</v>
      </c>
      <c r="D105" s="15">
        <v>1066.9821623999999</v>
      </c>
      <c r="E105" s="727"/>
      <c r="F105" s="727"/>
      <c r="G105" s="727"/>
      <c r="H105" s="727"/>
      <c r="I105" s="727"/>
      <c r="J105" s="727"/>
      <c r="K105" s="727"/>
      <c r="L105" s="727"/>
      <c r="M105" s="727"/>
      <c r="N105" s="727"/>
      <c r="O105" s="727"/>
      <c r="P105" s="727"/>
      <c r="Q105" s="727"/>
      <c r="R105" s="727"/>
      <c r="S105" s="727"/>
      <c r="T105" s="727"/>
      <c r="U105" s="727"/>
      <c r="V105" s="727"/>
      <c r="W105" s="727"/>
      <c r="X105" s="727"/>
    </row>
    <row r="106" spans="1:24">
      <c r="A106" s="727"/>
      <c r="B106" s="721" t="s">
        <v>7475</v>
      </c>
      <c r="C106" s="747" t="s">
        <v>7476</v>
      </c>
      <c r="D106" s="15">
        <v>608.21630100000004</v>
      </c>
      <c r="E106" s="727"/>
      <c r="F106" s="727"/>
      <c r="G106" s="727"/>
      <c r="H106" s="727"/>
      <c r="I106" s="727"/>
      <c r="J106" s="727"/>
      <c r="K106" s="727"/>
      <c r="L106" s="727"/>
      <c r="M106" s="727"/>
      <c r="N106" s="727"/>
      <c r="O106" s="727"/>
      <c r="P106" s="727"/>
      <c r="Q106" s="727"/>
      <c r="R106" s="727"/>
      <c r="S106" s="727"/>
      <c r="T106" s="727"/>
      <c r="U106" s="727"/>
      <c r="V106" s="727"/>
      <c r="W106" s="727"/>
      <c r="X106" s="727"/>
    </row>
    <row r="107" spans="1:24">
      <c r="A107" s="727"/>
      <c r="B107" s="721" t="s">
        <v>7477</v>
      </c>
      <c r="C107" s="747" t="s">
        <v>7478</v>
      </c>
      <c r="D107" s="15">
        <v>1267.5760713</v>
      </c>
      <c r="E107" s="727"/>
      <c r="F107" s="727"/>
      <c r="G107" s="727"/>
      <c r="H107" s="727"/>
      <c r="I107" s="727"/>
      <c r="J107" s="727"/>
      <c r="K107" s="727"/>
      <c r="L107" s="727"/>
      <c r="M107" s="727"/>
      <c r="N107" s="727"/>
      <c r="O107" s="727"/>
      <c r="P107" s="727"/>
      <c r="Q107" s="727"/>
      <c r="R107" s="727"/>
      <c r="S107" s="727"/>
      <c r="T107" s="727"/>
      <c r="U107" s="727"/>
      <c r="V107" s="727"/>
      <c r="W107" s="727"/>
      <c r="X107" s="727"/>
    </row>
    <row r="108" spans="1:24">
      <c r="A108" s="727"/>
      <c r="B108" s="721" t="s">
        <v>7479</v>
      </c>
      <c r="C108" s="747" t="s">
        <v>7480</v>
      </c>
      <c r="D108" s="15">
        <v>1409.9958179999996</v>
      </c>
      <c r="E108" s="727"/>
      <c r="F108" s="727"/>
      <c r="G108" s="727"/>
      <c r="H108" s="727"/>
      <c r="I108" s="727"/>
      <c r="J108" s="727"/>
      <c r="K108" s="727"/>
      <c r="L108" s="727"/>
      <c r="M108" s="727"/>
      <c r="N108" s="727"/>
      <c r="O108" s="727"/>
      <c r="P108" s="727"/>
      <c r="Q108" s="727"/>
      <c r="R108" s="727"/>
      <c r="S108" s="727"/>
      <c r="T108" s="727"/>
      <c r="U108" s="727"/>
      <c r="V108" s="727"/>
      <c r="W108" s="727"/>
      <c r="X108" s="727"/>
    </row>
    <row r="109" spans="1:24">
      <c r="A109" s="727"/>
      <c r="B109" s="721" t="s">
        <v>7481</v>
      </c>
      <c r="C109" s="747" t="s">
        <v>7482</v>
      </c>
      <c r="D109" s="15">
        <v>1407.9269358000001</v>
      </c>
      <c r="E109" s="727"/>
      <c r="F109" s="727"/>
      <c r="G109" s="727"/>
      <c r="H109" s="727"/>
      <c r="I109" s="727"/>
      <c r="J109" s="727"/>
      <c r="K109" s="727"/>
      <c r="L109" s="727"/>
      <c r="M109" s="727"/>
      <c r="N109" s="727"/>
      <c r="O109" s="727"/>
      <c r="P109" s="727"/>
      <c r="Q109" s="727"/>
      <c r="R109" s="727"/>
      <c r="S109" s="727"/>
      <c r="T109" s="727"/>
      <c r="U109" s="727"/>
      <c r="V109" s="727"/>
      <c r="W109" s="727"/>
      <c r="X109" s="727"/>
    </row>
    <row r="110" spans="1:24">
      <c r="A110" s="727"/>
      <c r="B110" s="721" t="s">
        <v>7483</v>
      </c>
      <c r="C110" s="747" t="s">
        <v>7484</v>
      </c>
      <c r="D110" s="15">
        <v>1351.1378727000001</v>
      </c>
      <c r="E110" s="727"/>
      <c r="F110" s="727"/>
      <c r="G110" s="727"/>
      <c r="H110" s="727"/>
      <c r="I110" s="727"/>
      <c r="J110" s="727"/>
      <c r="K110" s="727"/>
      <c r="L110" s="727"/>
      <c r="M110" s="727"/>
      <c r="N110" s="727"/>
      <c r="O110" s="727"/>
      <c r="P110" s="727"/>
      <c r="Q110" s="727"/>
      <c r="R110" s="727"/>
      <c r="S110" s="727"/>
      <c r="T110" s="727"/>
      <c r="U110" s="727"/>
      <c r="V110" s="727"/>
      <c r="W110" s="727"/>
      <c r="X110" s="727"/>
    </row>
    <row r="111" spans="1:24">
      <c r="A111" s="727"/>
      <c r="B111" s="721" t="s">
        <v>7485</v>
      </c>
      <c r="C111" s="747" t="s">
        <v>7486</v>
      </c>
      <c r="D111" s="15">
        <v>780.61730670000009</v>
      </c>
      <c r="E111" s="727"/>
      <c r="F111" s="727"/>
      <c r="G111" s="727"/>
      <c r="H111" s="727"/>
      <c r="I111" s="727"/>
      <c r="J111" s="727"/>
      <c r="K111" s="727"/>
      <c r="L111" s="727"/>
      <c r="M111" s="727"/>
      <c r="N111" s="727"/>
      <c r="O111" s="727"/>
      <c r="P111" s="727"/>
      <c r="Q111" s="727"/>
      <c r="R111" s="727"/>
      <c r="S111" s="727"/>
      <c r="T111" s="727"/>
      <c r="U111" s="727"/>
      <c r="V111" s="727"/>
      <c r="W111" s="727"/>
      <c r="X111" s="727"/>
    </row>
    <row r="112" spans="1:24">
      <c r="A112" s="727"/>
      <c r="B112" s="721" t="s">
        <v>7487</v>
      </c>
      <c r="C112" s="748" t="s">
        <v>7488</v>
      </c>
      <c r="D112" s="15">
        <v>887.32253609999998</v>
      </c>
      <c r="E112" s="727"/>
      <c r="F112" s="727"/>
      <c r="G112" s="727"/>
      <c r="H112" s="727"/>
      <c r="I112" s="727"/>
      <c r="J112" s="727"/>
      <c r="K112" s="727"/>
      <c r="L112" s="727"/>
      <c r="M112" s="727"/>
      <c r="N112" s="727"/>
      <c r="O112" s="727"/>
      <c r="P112" s="727"/>
      <c r="Q112" s="727"/>
      <c r="R112" s="727"/>
      <c r="S112" s="727"/>
      <c r="T112" s="727"/>
      <c r="U112" s="727"/>
      <c r="V112" s="727"/>
      <c r="W112" s="727"/>
      <c r="X112" s="727"/>
    </row>
    <row r="113" spans="1:24">
      <c r="A113" s="727"/>
      <c r="B113" s="721" t="s">
        <v>7489</v>
      </c>
      <c r="C113" s="748" t="s">
        <v>7490</v>
      </c>
      <c r="D113" s="15">
        <v>1290.0532490999999</v>
      </c>
      <c r="E113" s="727"/>
      <c r="F113" s="727"/>
      <c r="G113" s="727"/>
      <c r="H113" s="727"/>
      <c r="I113" s="727"/>
      <c r="J113" s="727"/>
      <c r="K113" s="727"/>
      <c r="L113" s="727"/>
      <c r="M113" s="727"/>
      <c r="N113" s="727"/>
      <c r="O113" s="727"/>
      <c r="P113" s="727"/>
      <c r="Q113" s="727"/>
      <c r="R113" s="727"/>
      <c r="S113" s="727"/>
      <c r="T113" s="727"/>
      <c r="U113" s="727"/>
      <c r="V113" s="727"/>
      <c r="W113" s="727"/>
      <c r="X113" s="727"/>
    </row>
    <row r="114" spans="1:24">
      <c r="A114" s="727"/>
      <c r="B114" s="721" t="s">
        <v>7491</v>
      </c>
      <c r="C114" s="748" t="s">
        <v>7492</v>
      </c>
      <c r="D114" s="15">
        <v>961.48670309999977</v>
      </c>
      <c r="E114" s="727"/>
      <c r="F114" s="727"/>
      <c r="G114" s="727"/>
      <c r="H114" s="727"/>
      <c r="I114" s="727"/>
      <c r="J114" s="727"/>
      <c r="K114" s="727"/>
      <c r="L114" s="727"/>
      <c r="M114" s="727"/>
      <c r="N114" s="727"/>
      <c r="O114" s="727"/>
      <c r="P114" s="727"/>
      <c r="Q114" s="727"/>
      <c r="R114" s="727"/>
      <c r="S114" s="727"/>
      <c r="T114" s="727"/>
      <c r="U114" s="727"/>
      <c r="V114" s="727"/>
      <c r="W114" s="727"/>
      <c r="X114" s="727"/>
    </row>
    <row r="115" spans="1:24">
      <c r="A115" s="727"/>
      <c r="B115" s="721" t="s">
        <v>7493</v>
      </c>
      <c r="C115" s="748" t="s">
        <v>7494</v>
      </c>
      <c r="D115" s="15">
        <v>544.7822688</v>
      </c>
      <c r="E115" s="727"/>
      <c r="F115" s="727"/>
      <c r="G115" s="727"/>
      <c r="H115" s="727"/>
      <c r="I115" s="727"/>
      <c r="J115" s="727"/>
      <c r="K115" s="727"/>
      <c r="L115" s="727"/>
      <c r="M115" s="727"/>
      <c r="N115" s="727"/>
      <c r="O115" s="727"/>
      <c r="P115" s="727"/>
      <c r="Q115" s="727"/>
      <c r="R115" s="727"/>
      <c r="S115" s="727"/>
      <c r="T115" s="727"/>
      <c r="U115" s="727"/>
      <c r="V115" s="727"/>
      <c r="W115" s="727"/>
      <c r="X115" s="727"/>
    </row>
    <row r="116" spans="1:24">
      <c r="A116" s="727"/>
      <c r="B116" s="721" t="s">
        <v>7058</v>
      </c>
      <c r="C116" s="747" t="s">
        <v>7495</v>
      </c>
      <c r="D116" s="15">
        <v>1367.040213</v>
      </c>
      <c r="E116" s="727"/>
      <c r="F116" s="727"/>
      <c r="G116" s="727"/>
      <c r="H116" s="727"/>
      <c r="I116" s="727"/>
      <c r="J116" s="727"/>
      <c r="K116" s="727"/>
      <c r="L116" s="727"/>
      <c r="M116" s="727"/>
      <c r="N116" s="727"/>
      <c r="O116" s="727"/>
      <c r="P116" s="727"/>
      <c r="Q116" s="727"/>
      <c r="R116" s="727"/>
      <c r="S116" s="727"/>
      <c r="T116" s="727"/>
      <c r="U116" s="727"/>
      <c r="V116" s="727"/>
      <c r="W116" s="727"/>
      <c r="X116" s="727"/>
    </row>
    <row r="117" spans="1:24">
      <c r="A117" s="727"/>
      <c r="B117" s="721" t="s">
        <v>7496</v>
      </c>
      <c r="C117" s="747" t="s">
        <v>7497</v>
      </c>
      <c r="D117" s="15">
        <v>1640.4449159999997</v>
      </c>
      <c r="E117" s="727"/>
      <c r="F117" s="727"/>
      <c r="G117" s="727"/>
      <c r="H117" s="727"/>
      <c r="I117" s="727"/>
      <c r="J117" s="727"/>
      <c r="K117" s="727"/>
      <c r="L117" s="727"/>
      <c r="M117" s="727"/>
      <c r="N117" s="727"/>
      <c r="O117" s="727"/>
      <c r="P117" s="727"/>
      <c r="Q117" s="727"/>
      <c r="R117" s="727"/>
      <c r="S117" s="727"/>
      <c r="T117" s="727"/>
      <c r="U117" s="727"/>
      <c r="V117" s="727"/>
      <c r="W117" s="727"/>
      <c r="X117" s="727"/>
    </row>
    <row r="118" spans="1:24">
      <c r="A118" s="727"/>
      <c r="B118" s="721" t="s">
        <v>7064</v>
      </c>
      <c r="C118" s="747" t="s">
        <v>7498</v>
      </c>
      <c r="D118" s="15">
        <v>1502.5344642</v>
      </c>
      <c r="E118" s="727"/>
      <c r="F118" s="727"/>
      <c r="G118" s="727"/>
      <c r="H118" s="727"/>
      <c r="I118" s="727"/>
      <c r="J118" s="727"/>
      <c r="K118" s="727"/>
      <c r="L118" s="727"/>
      <c r="M118" s="727"/>
      <c r="N118" s="727"/>
      <c r="O118" s="727"/>
      <c r="P118" s="727"/>
      <c r="Q118" s="727"/>
      <c r="R118" s="727"/>
      <c r="S118" s="727"/>
      <c r="T118" s="727"/>
      <c r="U118" s="727"/>
      <c r="V118" s="727"/>
      <c r="W118" s="727"/>
      <c r="X118" s="727"/>
    </row>
    <row r="119" spans="1:24">
      <c r="A119" s="727"/>
      <c r="B119" s="721" t="s">
        <v>7499</v>
      </c>
      <c r="C119" s="747" t="s">
        <v>7500</v>
      </c>
      <c r="D119" s="15">
        <v>1803.0133044000002</v>
      </c>
      <c r="E119" s="727"/>
      <c r="F119" s="727"/>
      <c r="G119" s="727"/>
      <c r="H119" s="727"/>
      <c r="I119" s="727"/>
      <c r="J119" s="727"/>
      <c r="K119" s="727"/>
      <c r="L119" s="727"/>
      <c r="M119" s="727"/>
      <c r="N119" s="727"/>
      <c r="O119" s="727"/>
      <c r="P119" s="727"/>
      <c r="Q119" s="727"/>
      <c r="R119" s="727"/>
      <c r="S119" s="727"/>
      <c r="T119" s="727"/>
      <c r="U119" s="727"/>
      <c r="V119" s="727"/>
      <c r="W119" s="727"/>
      <c r="X119" s="727"/>
    </row>
    <row r="120" spans="1:24">
      <c r="A120" s="727"/>
      <c r="B120" s="721" t="s">
        <v>7501</v>
      </c>
      <c r="C120" s="747" t="s">
        <v>7502</v>
      </c>
      <c r="D120" s="15">
        <v>1789.6357017</v>
      </c>
      <c r="E120" s="727"/>
      <c r="F120" s="727"/>
      <c r="G120" s="727"/>
      <c r="H120" s="727"/>
      <c r="I120" s="727"/>
      <c r="J120" s="727"/>
      <c r="K120" s="727"/>
      <c r="L120" s="727"/>
      <c r="M120" s="727"/>
      <c r="N120" s="727"/>
      <c r="O120" s="727"/>
      <c r="P120" s="727"/>
      <c r="Q120" s="727"/>
      <c r="R120" s="727"/>
      <c r="S120" s="727"/>
      <c r="T120" s="727"/>
      <c r="U120" s="727"/>
      <c r="V120" s="727"/>
      <c r="W120" s="727"/>
      <c r="X120" s="727"/>
    </row>
    <row r="121" spans="1:24">
      <c r="A121" s="727"/>
      <c r="B121" s="721" t="s">
        <v>7050</v>
      </c>
      <c r="C121" s="747" t="s">
        <v>7503</v>
      </c>
      <c r="D121" s="15">
        <v>1275.0275538000001</v>
      </c>
      <c r="E121" s="727"/>
      <c r="F121" s="727"/>
      <c r="G121" s="727"/>
      <c r="H121" s="727"/>
      <c r="I121" s="727"/>
      <c r="J121" s="727"/>
      <c r="K121" s="727"/>
      <c r="L121" s="727"/>
      <c r="M121" s="727"/>
      <c r="N121" s="727"/>
      <c r="O121" s="727"/>
      <c r="P121" s="727"/>
      <c r="Q121" s="727"/>
      <c r="R121" s="727"/>
      <c r="S121" s="727"/>
      <c r="T121" s="727"/>
      <c r="U121" s="727"/>
      <c r="V121" s="727"/>
      <c r="W121" s="727"/>
      <c r="X121" s="727"/>
    </row>
    <row r="122" spans="1:24">
      <c r="A122" s="727"/>
      <c r="B122" s="721" t="s">
        <v>7041</v>
      </c>
      <c r="C122" s="747" t="s">
        <v>7504</v>
      </c>
      <c r="D122" s="15">
        <v>859.49782379999999</v>
      </c>
      <c r="E122" s="727"/>
      <c r="F122" s="727"/>
      <c r="G122" s="727"/>
      <c r="H122" s="727"/>
      <c r="I122" s="727"/>
      <c r="J122" s="727"/>
      <c r="K122" s="727"/>
      <c r="L122" s="727"/>
      <c r="M122" s="727"/>
      <c r="N122" s="727"/>
      <c r="O122" s="727"/>
      <c r="P122" s="727"/>
      <c r="Q122" s="727"/>
      <c r="R122" s="727"/>
      <c r="S122" s="727"/>
      <c r="T122" s="727"/>
      <c r="U122" s="727"/>
      <c r="V122" s="727"/>
      <c r="W122" s="727"/>
      <c r="X122" s="727"/>
    </row>
    <row r="123" spans="1:24">
      <c r="A123" s="727"/>
      <c r="B123" s="721" t="s">
        <v>7023</v>
      </c>
      <c r="C123" s="748" t="s">
        <v>7505</v>
      </c>
      <c r="D123" s="15">
        <v>1114.4963213999999</v>
      </c>
      <c r="E123" s="727"/>
      <c r="F123" s="727"/>
      <c r="G123" s="727"/>
      <c r="H123" s="727"/>
      <c r="I123" s="727"/>
      <c r="J123" s="727"/>
      <c r="K123" s="727"/>
      <c r="L123" s="727"/>
      <c r="M123" s="727"/>
      <c r="N123" s="727"/>
      <c r="O123" s="727"/>
      <c r="P123" s="727"/>
      <c r="Q123" s="727"/>
      <c r="R123" s="727"/>
      <c r="S123" s="727"/>
      <c r="T123" s="727"/>
      <c r="U123" s="727"/>
      <c r="V123" s="727"/>
      <c r="W123" s="727"/>
      <c r="X123" s="727"/>
    </row>
    <row r="124" spans="1:24">
      <c r="A124" s="727"/>
      <c r="B124" s="721" t="s">
        <v>7027</v>
      </c>
      <c r="C124" s="748" t="s">
        <v>7506</v>
      </c>
      <c r="D124" s="15">
        <v>1194.5690757</v>
      </c>
      <c r="E124" s="727"/>
      <c r="F124" s="727"/>
      <c r="G124" s="727"/>
      <c r="H124" s="727"/>
      <c r="I124" s="727"/>
      <c r="J124" s="727"/>
      <c r="K124" s="727"/>
      <c r="L124" s="727"/>
      <c r="M124" s="727"/>
      <c r="N124" s="727"/>
      <c r="O124" s="727"/>
      <c r="P124" s="727"/>
      <c r="Q124" s="727"/>
      <c r="R124" s="727"/>
      <c r="S124" s="727"/>
      <c r="T124" s="727"/>
      <c r="U124" s="727"/>
      <c r="V124" s="727"/>
      <c r="W124" s="727"/>
      <c r="X124" s="727"/>
    </row>
    <row r="125" spans="1:24">
      <c r="A125" s="727"/>
      <c r="B125" s="721" t="s">
        <v>7030</v>
      </c>
      <c r="C125" s="748" t="s">
        <v>7507</v>
      </c>
      <c r="D125" s="15">
        <v>1546.9803657</v>
      </c>
      <c r="E125" s="727"/>
      <c r="F125" s="727"/>
      <c r="G125" s="727"/>
      <c r="H125" s="727"/>
      <c r="I125" s="727"/>
      <c r="J125" s="727"/>
      <c r="K125" s="727"/>
      <c r="L125" s="727"/>
      <c r="M125" s="727"/>
      <c r="N125" s="727"/>
      <c r="O125" s="727"/>
      <c r="P125" s="727"/>
      <c r="Q125" s="727"/>
      <c r="R125" s="727"/>
      <c r="S125" s="727"/>
      <c r="T125" s="727"/>
      <c r="U125" s="727"/>
      <c r="V125" s="727"/>
      <c r="W125" s="727"/>
      <c r="X125" s="727"/>
    </row>
    <row r="126" spans="1:24">
      <c r="A126" s="727"/>
      <c r="B126" s="721" t="s">
        <v>7014</v>
      </c>
      <c r="C126" s="748" t="s">
        <v>7508</v>
      </c>
      <c r="D126" s="15">
        <v>687.55267349999997</v>
      </c>
      <c r="E126" s="727"/>
      <c r="F126" s="727"/>
      <c r="G126" s="727"/>
      <c r="H126" s="727"/>
      <c r="I126" s="727"/>
      <c r="J126" s="727"/>
      <c r="K126" s="727"/>
      <c r="L126" s="727"/>
      <c r="M126" s="727"/>
      <c r="N126" s="727"/>
      <c r="O126" s="727"/>
      <c r="P126" s="727"/>
      <c r="Q126" s="727"/>
      <c r="R126" s="727"/>
      <c r="S126" s="727"/>
      <c r="T126" s="727"/>
      <c r="U126" s="727"/>
      <c r="V126" s="727"/>
      <c r="W126" s="727"/>
      <c r="X126" s="727"/>
    </row>
    <row r="127" spans="1:24">
      <c r="A127" s="727"/>
      <c r="B127" s="721" t="s">
        <v>7509</v>
      </c>
      <c r="C127" s="747" t="s">
        <v>7510</v>
      </c>
      <c r="D127" s="15">
        <v>1676.2329044999997</v>
      </c>
      <c r="E127" s="727"/>
      <c r="F127" s="727"/>
      <c r="G127" s="727"/>
      <c r="H127" s="727"/>
      <c r="I127" s="727"/>
      <c r="J127" s="727"/>
      <c r="K127" s="727"/>
      <c r="L127" s="727"/>
      <c r="M127" s="727"/>
      <c r="N127" s="727"/>
      <c r="O127" s="727"/>
      <c r="P127" s="727"/>
      <c r="Q127" s="727"/>
      <c r="R127" s="727"/>
      <c r="S127" s="727"/>
      <c r="T127" s="727"/>
      <c r="U127" s="727"/>
      <c r="V127" s="727"/>
      <c r="W127" s="727"/>
      <c r="X127" s="727"/>
    </row>
    <row r="128" spans="1:24">
      <c r="A128" s="727"/>
      <c r="B128" s="721" t="s">
        <v>7511</v>
      </c>
      <c r="C128" s="747" t="s">
        <v>7512</v>
      </c>
      <c r="D128" s="15">
        <v>1864.7291123999998</v>
      </c>
      <c r="E128" s="727"/>
      <c r="F128" s="727"/>
      <c r="G128" s="727"/>
      <c r="H128" s="727"/>
      <c r="I128" s="727"/>
      <c r="J128" s="727"/>
      <c r="K128" s="727"/>
      <c r="L128" s="727"/>
      <c r="M128" s="727"/>
      <c r="N128" s="727"/>
      <c r="O128" s="727"/>
      <c r="P128" s="727"/>
      <c r="Q128" s="727"/>
      <c r="R128" s="727"/>
      <c r="S128" s="727"/>
      <c r="T128" s="727"/>
      <c r="U128" s="727"/>
      <c r="V128" s="727"/>
      <c r="W128" s="727"/>
      <c r="X128" s="727"/>
    </row>
    <row r="129" spans="1:24">
      <c r="A129" s="727"/>
      <c r="B129" s="721" t="s">
        <v>7513</v>
      </c>
      <c r="C129" s="747" t="s">
        <v>7514</v>
      </c>
      <c r="D129" s="15">
        <v>1824.4560410999998</v>
      </c>
      <c r="E129" s="727"/>
      <c r="F129" s="727"/>
      <c r="G129" s="727"/>
      <c r="H129" s="727"/>
      <c r="I129" s="727"/>
      <c r="J129" s="727"/>
      <c r="K129" s="727"/>
      <c r="L129" s="727"/>
      <c r="M129" s="727"/>
      <c r="N129" s="727"/>
      <c r="O129" s="727"/>
      <c r="P129" s="727"/>
      <c r="Q129" s="727"/>
      <c r="R129" s="727"/>
      <c r="S129" s="727"/>
      <c r="T129" s="727"/>
      <c r="U129" s="727"/>
      <c r="V129" s="727"/>
      <c r="W129" s="727"/>
      <c r="X129" s="727"/>
    </row>
    <row r="130" spans="1:24">
      <c r="A130" s="727"/>
      <c r="B130" s="721" t="s">
        <v>7515</v>
      </c>
      <c r="C130" s="747" t="s">
        <v>7516</v>
      </c>
      <c r="D130" s="15">
        <v>1977.5007252</v>
      </c>
      <c r="E130" s="727"/>
      <c r="F130" s="727"/>
      <c r="G130" s="727"/>
      <c r="H130" s="727"/>
      <c r="I130" s="727"/>
      <c r="J130" s="727"/>
      <c r="K130" s="727"/>
      <c r="L130" s="727"/>
      <c r="M130" s="727"/>
      <c r="N130" s="727"/>
      <c r="O130" s="727"/>
      <c r="P130" s="727"/>
      <c r="Q130" s="727"/>
      <c r="R130" s="727"/>
      <c r="S130" s="727"/>
      <c r="T130" s="727"/>
      <c r="U130" s="727"/>
      <c r="V130" s="727"/>
      <c r="W130" s="727"/>
      <c r="X130" s="727"/>
    </row>
    <row r="131" spans="1:24">
      <c r="A131" s="727"/>
      <c r="B131" s="721" t="s">
        <v>7517</v>
      </c>
      <c r="C131" s="747" t="s">
        <v>7518</v>
      </c>
      <c r="D131" s="15">
        <v>2373.0078834000001</v>
      </c>
      <c r="E131" s="727"/>
      <c r="F131" s="727"/>
      <c r="G131" s="727"/>
      <c r="H131" s="727"/>
      <c r="I131" s="727"/>
      <c r="J131" s="727"/>
      <c r="K131" s="727"/>
      <c r="L131" s="727"/>
      <c r="M131" s="727"/>
      <c r="N131" s="727"/>
      <c r="O131" s="727"/>
      <c r="P131" s="727"/>
      <c r="Q131" s="727"/>
      <c r="R131" s="727"/>
      <c r="S131" s="727"/>
      <c r="T131" s="727"/>
      <c r="U131" s="727"/>
      <c r="V131" s="727"/>
      <c r="W131" s="727"/>
      <c r="X131" s="727"/>
    </row>
    <row r="132" spans="1:24">
      <c r="A132" s="727"/>
      <c r="B132" s="721" t="s">
        <v>7519</v>
      </c>
      <c r="C132" s="747" t="s">
        <v>7520</v>
      </c>
      <c r="D132" s="15">
        <v>1312.5963839999999</v>
      </c>
      <c r="E132" s="727"/>
      <c r="F132" s="727"/>
      <c r="G132" s="727"/>
      <c r="H132" s="727"/>
      <c r="I132" s="727"/>
      <c r="J132" s="727"/>
      <c r="K132" s="727"/>
      <c r="L132" s="727"/>
      <c r="M132" s="727"/>
      <c r="N132" s="727"/>
      <c r="O132" s="727"/>
      <c r="P132" s="727"/>
      <c r="Q132" s="727"/>
      <c r="R132" s="727"/>
      <c r="S132" s="727"/>
      <c r="T132" s="727"/>
      <c r="U132" s="727"/>
      <c r="V132" s="727"/>
      <c r="W132" s="727"/>
      <c r="X132" s="727"/>
    </row>
    <row r="133" spans="1:24">
      <c r="A133" s="727"/>
      <c r="B133" s="721" t="s">
        <v>7521</v>
      </c>
      <c r="C133" s="747" t="s">
        <v>7522</v>
      </c>
      <c r="D133" s="15">
        <v>1111.4806626000002</v>
      </c>
      <c r="E133" s="727"/>
      <c r="F133" s="727"/>
      <c r="G133" s="727"/>
      <c r="H133" s="727"/>
      <c r="I133" s="727"/>
      <c r="J133" s="727"/>
      <c r="K133" s="727"/>
      <c r="L133" s="727"/>
      <c r="M133" s="727"/>
      <c r="N133" s="727"/>
      <c r="O133" s="727"/>
      <c r="P133" s="727"/>
      <c r="Q133" s="727"/>
      <c r="R133" s="727"/>
      <c r="S133" s="727"/>
      <c r="T133" s="727"/>
      <c r="U133" s="727"/>
      <c r="V133" s="727"/>
      <c r="W133" s="727"/>
      <c r="X133" s="727"/>
    </row>
    <row r="134" spans="1:24">
      <c r="A134" s="727"/>
      <c r="B134" s="721" t="s">
        <v>7523</v>
      </c>
      <c r="C134" s="748" t="s">
        <v>7524</v>
      </c>
      <c r="D134" s="15">
        <v>1265.3143272</v>
      </c>
      <c r="E134" s="727"/>
      <c r="F134" s="727"/>
      <c r="G134" s="727"/>
      <c r="H134" s="727"/>
      <c r="I134" s="727"/>
      <c r="J134" s="727"/>
      <c r="K134" s="727"/>
      <c r="L134" s="727"/>
      <c r="M134" s="727"/>
      <c r="N134" s="727"/>
      <c r="O134" s="727"/>
      <c r="P134" s="727"/>
      <c r="Q134" s="727"/>
      <c r="R134" s="727"/>
      <c r="S134" s="727"/>
      <c r="T134" s="727"/>
      <c r="U134" s="727"/>
      <c r="V134" s="727"/>
      <c r="W134" s="727"/>
      <c r="X134" s="727"/>
    </row>
    <row r="135" spans="1:24">
      <c r="A135" s="727"/>
      <c r="B135" s="721" t="s">
        <v>7525</v>
      </c>
      <c r="C135" s="748" t="s">
        <v>7526</v>
      </c>
      <c r="D135" s="15">
        <v>1459.3509315000001</v>
      </c>
      <c r="E135" s="727"/>
      <c r="F135" s="727"/>
      <c r="G135" s="727"/>
      <c r="H135" s="727"/>
      <c r="I135" s="727"/>
      <c r="J135" s="727"/>
      <c r="K135" s="727"/>
      <c r="L135" s="727"/>
      <c r="M135" s="727"/>
      <c r="N135" s="727"/>
      <c r="O135" s="727"/>
      <c r="P135" s="727"/>
      <c r="Q135" s="727"/>
      <c r="R135" s="727"/>
      <c r="S135" s="727"/>
      <c r="T135" s="727"/>
      <c r="U135" s="727"/>
      <c r="V135" s="727"/>
      <c r="W135" s="727"/>
      <c r="X135" s="727"/>
    </row>
    <row r="136" spans="1:24">
      <c r="A136" s="727"/>
      <c r="B136" s="721" t="s">
        <v>7527</v>
      </c>
      <c r="C136" s="748" t="s">
        <v>7528</v>
      </c>
      <c r="D136" s="15">
        <v>1717.5053511000001</v>
      </c>
      <c r="E136" s="727"/>
      <c r="F136" s="727"/>
      <c r="G136" s="727"/>
      <c r="H136" s="727"/>
      <c r="I136" s="727"/>
      <c r="J136" s="727"/>
      <c r="K136" s="727"/>
      <c r="L136" s="727"/>
      <c r="M136" s="727"/>
      <c r="N136" s="727"/>
      <c r="O136" s="727"/>
      <c r="P136" s="727"/>
      <c r="Q136" s="727"/>
      <c r="R136" s="727"/>
      <c r="S136" s="727"/>
      <c r="T136" s="727"/>
      <c r="U136" s="727"/>
      <c r="V136" s="727"/>
      <c r="W136" s="727"/>
      <c r="X136" s="727"/>
    </row>
    <row r="137" spans="1:24">
      <c r="A137" s="727"/>
      <c r="B137" s="721" t="s">
        <v>7529</v>
      </c>
      <c r="C137" s="748" t="s">
        <v>7530</v>
      </c>
      <c r="D137" s="15">
        <v>955.92877380000004</v>
      </c>
      <c r="E137" s="727"/>
      <c r="F137" s="727"/>
      <c r="G137" s="727"/>
      <c r="H137" s="727"/>
      <c r="I137" s="727"/>
      <c r="J137" s="727"/>
      <c r="K137" s="727"/>
      <c r="L137" s="727"/>
      <c r="M137" s="727"/>
      <c r="N137" s="727"/>
      <c r="O137" s="727"/>
      <c r="P137" s="727"/>
      <c r="Q137" s="727"/>
      <c r="R137" s="727"/>
      <c r="S137" s="727"/>
      <c r="T137" s="727"/>
      <c r="U137" s="727"/>
      <c r="V137" s="727"/>
      <c r="W137" s="727"/>
      <c r="X137" s="727"/>
    </row>
    <row r="138" spans="1:24">
      <c r="A138" s="727"/>
      <c r="B138" s="721" t="s">
        <v>7531</v>
      </c>
      <c r="C138" s="747" t="s">
        <v>7532</v>
      </c>
      <c r="D138" s="15">
        <v>1724.7289059000002</v>
      </c>
      <c r="E138" s="727"/>
      <c r="F138" s="727"/>
      <c r="G138" s="727"/>
      <c r="H138" s="727"/>
      <c r="I138" s="727"/>
      <c r="J138" s="727"/>
      <c r="K138" s="727"/>
      <c r="L138" s="727"/>
      <c r="M138" s="727"/>
      <c r="N138" s="727"/>
      <c r="O138" s="727"/>
      <c r="P138" s="727"/>
      <c r="Q138" s="727"/>
      <c r="R138" s="727"/>
      <c r="S138" s="727"/>
      <c r="T138" s="727"/>
      <c r="U138" s="727"/>
      <c r="V138" s="727"/>
      <c r="W138" s="727"/>
      <c r="X138" s="727"/>
    </row>
    <row r="139" spans="1:24">
      <c r="A139" s="727"/>
      <c r="B139" s="721" t="s">
        <v>7533</v>
      </c>
      <c r="C139" s="747" t="s">
        <v>7534</v>
      </c>
      <c r="D139" s="15">
        <v>1928.4086052000005</v>
      </c>
      <c r="E139" s="727"/>
      <c r="F139" s="727"/>
      <c r="G139" s="727"/>
      <c r="H139" s="727"/>
      <c r="I139" s="727"/>
      <c r="J139" s="727"/>
      <c r="K139" s="727"/>
      <c r="L139" s="727"/>
      <c r="M139" s="727"/>
      <c r="N139" s="727"/>
      <c r="O139" s="727"/>
      <c r="P139" s="727"/>
      <c r="Q139" s="727"/>
      <c r="R139" s="727"/>
      <c r="S139" s="727"/>
      <c r="T139" s="727"/>
      <c r="U139" s="727"/>
      <c r="V139" s="727"/>
      <c r="W139" s="727"/>
      <c r="X139" s="727"/>
    </row>
    <row r="140" spans="1:24">
      <c r="A140" s="727"/>
      <c r="B140" s="721" t="s">
        <v>7535</v>
      </c>
      <c r="C140" s="747" t="s">
        <v>7536</v>
      </c>
      <c r="D140" s="15">
        <v>2327.5100079000003</v>
      </c>
      <c r="E140" s="727"/>
      <c r="F140" s="727"/>
      <c r="G140" s="727"/>
      <c r="H140" s="727"/>
      <c r="I140" s="727"/>
      <c r="J140" s="727"/>
      <c r="K140" s="727"/>
      <c r="L140" s="727"/>
      <c r="M140" s="727"/>
      <c r="N140" s="727"/>
      <c r="O140" s="727"/>
      <c r="P140" s="727"/>
      <c r="Q140" s="727"/>
      <c r="R140" s="727"/>
      <c r="S140" s="727"/>
      <c r="T140" s="727"/>
      <c r="U140" s="727"/>
      <c r="V140" s="727"/>
      <c r="W140" s="727"/>
      <c r="X140" s="727"/>
    </row>
    <row r="141" spans="1:24">
      <c r="A141" s="727"/>
      <c r="B141" s="721" t="s">
        <v>7537</v>
      </c>
      <c r="C141" s="748" t="s">
        <v>7538</v>
      </c>
      <c r="D141" s="15">
        <v>1614.2365701000003</v>
      </c>
      <c r="E141" s="727"/>
      <c r="F141" s="727"/>
      <c r="G141" s="727"/>
      <c r="H141" s="727"/>
      <c r="I141" s="727"/>
      <c r="J141" s="727"/>
      <c r="K141" s="727"/>
      <c r="L141" s="727"/>
      <c r="M141" s="727"/>
      <c r="N141" s="727"/>
      <c r="O141" s="727"/>
      <c r="P141" s="727"/>
      <c r="Q141" s="727"/>
      <c r="R141" s="727"/>
      <c r="S141" s="727"/>
      <c r="T141" s="727"/>
      <c r="U141" s="727"/>
      <c r="V141" s="727"/>
      <c r="W141" s="727"/>
      <c r="X141" s="727"/>
    </row>
    <row r="142" spans="1:24">
      <c r="A142" s="727"/>
      <c r="B142" s="721" t="s">
        <v>7539</v>
      </c>
      <c r="C142" s="748" t="s">
        <v>7540</v>
      </c>
      <c r="D142" s="15">
        <v>1889.6959620000002</v>
      </c>
      <c r="E142" s="727"/>
      <c r="F142" s="727"/>
      <c r="G142" s="727"/>
      <c r="H142" s="727"/>
      <c r="I142" s="727"/>
      <c r="J142" s="727"/>
      <c r="K142" s="727"/>
      <c r="L142" s="727"/>
      <c r="M142" s="727"/>
      <c r="N142" s="727"/>
      <c r="O142" s="727"/>
      <c r="P142" s="727"/>
      <c r="Q142" s="727"/>
      <c r="R142" s="727"/>
      <c r="S142" s="727"/>
      <c r="T142" s="727"/>
      <c r="U142" s="727"/>
      <c r="V142" s="727"/>
      <c r="W142" s="727"/>
      <c r="X142" s="727"/>
    </row>
    <row r="143" spans="1:24">
      <c r="A143" s="727"/>
      <c r="B143" s="721" t="s">
        <v>7541</v>
      </c>
      <c r="C143" s="748" t="s">
        <v>7542</v>
      </c>
      <c r="D143" s="15">
        <v>1931.70813</v>
      </c>
      <c r="E143" s="727"/>
      <c r="F143" s="727"/>
      <c r="G143" s="727"/>
      <c r="H143" s="727"/>
      <c r="I143" s="727"/>
      <c r="J143" s="727"/>
      <c r="K143" s="727"/>
      <c r="L143" s="727"/>
      <c r="M143" s="727"/>
      <c r="N143" s="727"/>
      <c r="O143" s="727"/>
      <c r="P143" s="727"/>
      <c r="Q143" s="727"/>
      <c r="R143" s="727"/>
      <c r="S143" s="727"/>
      <c r="T143" s="727"/>
      <c r="U143" s="727"/>
      <c r="V143" s="727"/>
      <c r="W143" s="727"/>
      <c r="X143" s="727"/>
    </row>
    <row r="144" spans="1:24">
      <c r="A144" s="727"/>
      <c r="B144" s="721" t="s">
        <v>7543</v>
      </c>
      <c r="C144" s="748" t="s">
        <v>7544</v>
      </c>
      <c r="D144" s="15">
        <v>968.62259340000014</v>
      </c>
      <c r="E144" s="727"/>
      <c r="F144" s="727"/>
      <c r="G144" s="727"/>
      <c r="H144" s="727"/>
      <c r="I144" s="727"/>
      <c r="J144" s="727"/>
      <c r="K144" s="727"/>
      <c r="L144" s="727"/>
      <c r="M144" s="727"/>
      <c r="N144" s="727"/>
      <c r="O144" s="727"/>
      <c r="P144" s="727"/>
      <c r="Q144" s="727"/>
      <c r="R144" s="727"/>
      <c r="S144" s="727"/>
      <c r="T144" s="727"/>
      <c r="U144" s="727"/>
      <c r="V144" s="727"/>
      <c r="W144" s="727"/>
      <c r="X144" s="727"/>
    </row>
    <row r="145" spans="1:24">
      <c r="A145" s="727"/>
      <c r="B145" s="721" t="s">
        <v>7545</v>
      </c>
      <c r="C145" s="747" t="s">
        <v>7546</v>
      </c>
      <c r="D145" s="15">
        <v>1033.4066588999997</v>
      </c>
      <c r="E145" s="727"/>
      <c r="F145" s="727"/>
      <c r="G145" s="727"/>
      <c r="H145" s="727"/>
      <c r="I145" s="727"/>
      <c r="J145" s="727"/>
      <c r="K145" s="727"/>
      <c r="L145" s="727"/>
      <c r="M145" s="727"/>
      <c r="N145" s="727"/>
      <c r="O145" s="727"/>
      <c r="P145" s="727"/>
      <c r="Q145" s="727"/>
      <c r="R145" s="727"/>
      <c r="S145" s="727"/>
      <c r="T145" s="727"/>
      <c r="U145" s="727"/>
      <c r="V145" s="727"/>
      <c r="W145" s="727"/>
      <c r="X145" s="727"/>
    </row>
    <row r="146" spans="1:24">
      <c r="A146" s="727"/>
      <c r="B146" s="721" t="s">
        <v>7547</v>
      </c>
      <c r="C146" s="747" t="s">
        <v>7548</v>
      </c>
      <c r="D146" s="15">
        <v>1009.5969807000001</v>
      </c>
      <c r="E146" s="727"/>
      <c r="F146" s="727"/>
      <c r="G146" s="727"/>
      <c r="H146" s="727"/>
      <c r="I146" s="727"/>
      <c r="J146" s="727"/>
      <c r="K146" s="727"/>
      <c r="L146" s="727"/>
      <c r="M146" s="727"/>
      <c r="N146" s="727"/>
      <c r="O146" s="727"/>
      <c r="P146" s="727"/>
      <c r="Q146" s="727"/>
      <c r="R146" s="727"/>
      <c r="S146" s="727"/>
      <c r="T146" s="727"/>
      <c r="U146" s="727"/>
      <c r="V146" s="727"/>
      <c r="W146" s="727"/>
      <c r="X146" s="727"/>
    </row>
    <row r="147" spans="1:24">
      <c r="A147" s="727"/>
      <c r="B147" s="721" t="s">
        <v>7549</v>
      </c>
      <c r="C147" s="747" t="s">
        <v>7550</v>
      </c>
      <c r="D147" s="15">
        <v>1144.0567908</v>
      </c>
      <c r="E147" s="727"/>
      <c r="F147" s="727"/>
      <c r="G147" s="727"/>
      <c r="H147" s="727"/>
      <c r="I147" s="727"/>
      <c r="J147" s="727"/>
      <c r="K147" s="727"/>
      <c r="L147" s="727"/>
      <c r="M147" s="727"/>
      <c r="N147" s="727"/>
      <c r="O147" s="727"/>
      <c r="P147" s="727"/>
      <c r="Q147" s="727"/>
      <c r="R147" s="727"/>
      <c r="S147" s="727"/>
      <c r="T147" s="727"/>
      <c r="U147" s="727"/>
      <c r="V147" s="727"/>
      <c r="W147" s="727"/>
      <c r="X147" s="727"/>
    </row>
    <row r="148" spans="1:24">
      <c r="A148" s="727"/>
      <c r="B148" s="721" t="s">
        <v>7551</v>
      </c>
      <c r="C148" s="747" t="s">
        <v>7552</v>
      </c>
      <c r="D148" s="15">
        <v>952.19426609999982</v>
      </c>
      <c r="E148" s="727"/>
      <c r="F148" s="727"/>
      <c r="G148" s="727"/>
      <c r="H148" s="727"/>
      <c r="I148" s="727"/>
      <c r="J148" s="727"/>
      <c r="K148" s="727"/>
      <c r="L148" s="727"/>
      <c r="M148" s="727"/>
      <c r="N148" s="727"/>
      <c r="O148" s="727"/>
      <c r="P148" s="727"/>
      <c r="Q148" s="727"/>
      <c r="R148" s="727"/>
      <c r="S148" s="727"/>
      <c r="T148" s="727"/>
      <c r="U148" s="727"/>
      <c r="V148" s="727"/>
      <c r="W148" s="727"/>
      <c r="X148" s="727"/>
    </row>
    <row r="149" spans="1:24">
      <c r="A149" s="727"/>
      <c r="B149" s="721" t="s">
        <v>7043</v>
      </c>
      <c r="C149" s="747" t="s">
        <v>7553</v>
      </c>
      <c r="D149" s="15">
        <v>643.45742999999993</v>
      </c>
      <c r="E149" s="727"/>
      <c r="F149" s="727"/>
      <c r="G149" s="727"/>
      <c r="H149" s="727"/>
      <c r="I149" s="727"/>
      <c r="J149" s="727"/>
      <c r="K149" s="727"/>
      <c r="L149" s="727"/>
      <c r="M149" s="727"/>
      <c r="N149" s="727"/>
      <c r="O149" s="727"/>
      <c r="P149" s="727"/>
      <c r="Q149" s="727"/>
      <c r="R149" s="727"/>
      <c r="S149" s="727"/>
      <c r="T149" s="727"/>
      <c r="U149" s="727"/>
      <c r="V149" s="727"/>
      <c r="W149" s="727"/>
      <c r="X149" s="727"/>
    </row>
    <row r="150" spans="1:24">
      <c r="A150" s="727"/>
      <c r="B150" s="721" t="s">
        <v>7052</v>
      </c>
      <c r="C150" s="747" t="s">
        <v>7554</v>
      </c>
      <c r="D150" s="15">
        <v>857.95492860000002</v>
      </c>
      <c r="E150" s="727"/>
      <c r="F150" s="727"/>
      <c r="G150" s="727"/>
      <c r="H150" s="727"/>
      <c r="I150" s="727"/>
      <c r="J150" s="727"/>
      <c r="K150" s="727"/>
      <c r="L150" s="727"/>
      <c r="M150" s="727"/>
      <c r="N150" s="727"/>
      <c r="O150" s="727"/>
      <c r="P150" s="727"/>
      <c r="Q150" s="727"/>
      <c r="R150" s="727"/>
      <c r="S150" s="727"/>
      <c r="T150" s="727"/>
      <c r="U150" s="727"/>
      <c r="V150" s="727"/>
      <c r="W150" s="727"/>
      <c r="X150" s="727"/>
    </row>
    <row r="151" spans="1:24">
      <c r="A151" s="727"/>
      <c r="B151" s="721" t="s">
        <v>7060</v>
      </c>
      <c r="C151" s="747" t="s">
        <v>7555</v>
      </c>
      <c r="D151" s="15">
        <v>1100.1193434000002</v>
      </c>
      <c r="E151" s="727"/>
      <c r="F151" s="727"/>
      <c r="G151" s="727"/>
      <c r="H151" s="727"/>
      <c r="I151" s="727"/>
      <c r="J151" s="727"/>
      <c r="K151" s="727"/>
      <c r="L151" s="727"/>
      <c r="M151" s="727"/>
      <c r="N151" s="727"/>
      <c r="O151" s="727"/>
      <c r="P151" s="727"/>
      <c r="Q151" s="727"/>
      <c r="R151" s="727"/>
      <c r="S151" s="727"/>
      <c r="T151" s="727"/>
      <c r="U151" s="727"/>
      <c r="V151" s="727"/>
      <c r="W151" s="727"/>
      <c r="X151" s="727"/>
    </row>
    <row r="152" spans="1:24">
      <c r="A152" s="727"/>
      <c r="B152" s="721" t="s">
        <v>7066</v>
      </c>
      <c r="C152" s="747" t="s">
        <v>7556</v>
      </c>
      <c r="D152" s="15">
        <v>1258.8096213000001</v>
      </c>
      <c r="E152" s="727"/>
      <c r="F152" s="727"/>
      <c r="G152" s="727"/>
      <c r="H152" s="727"/>
      <c r="I152" s="727"/>
      <c r="J152" s="727"/>
      <c r="K152" s="727"/>
      <c r="L152" s="727"/>
      <c r="M152" s="727"/>
      <c r="N152" s="727"/>
      <c r="O152" s="727"/>
      <c r="P152" s="727"/>
      <c r="Q152" s="727"/>
      <c r="R152" s="727"/>
      <c r="S152" s="727"/>
      <c r="T152" s="727"/>
      <c r="U152" s="727"/>
      <c r="V152" s="727"/>
      <c r="W152" s="727"/>
      <c r="X152" s="727"/>
    </row>
    <row r="153" spans="1:24">
      <c r="A153" s="727"/>
      <c r="B153" s="721" t="s">
        <v>7557</v>
      </c>
      <c r="C153" s="748" t="s">
        <v>7558</v>
      </c>
      <c r="D153" s="15">
        <v>433.36391999999995</v>
      </c>
      <c r="E153" s="727"/>
      <c r="F153" s="727"/>
      <c r="G153" s="727"/>
      <c r="H153" s="727"/>
      <c r="I153" s="727"/>
      <c r="J153" s="727"/>
      <c r="K153" s="727"/>
      <c r="L153" s="727"/>
      <c r="M153" s="727"/>
      <c r="N153" s="727"/>
      <c r="O153" s="727"/>
      <c r="P153" s="727"/>
      <c r="Q153" s="727"/>
      <c r="R153" s="727"/>
      <c r="S153" s="727"/>
      <c r="T153" s="727"/>
      <c r="U153" s="727"/>
      <c r="V153" s="727"/>
      <c r="W153" s="727"/>
      <c r="X153" s="727"/>
    </row>
    <row r="154" spans="1:24">
      <c r="A154" s="727"/>
      <c r="B154" s="721" t="s">
        <v>7559</v>
      </c>
      <c r="C154" s="748" t="s">
        <v>7560</v>
      </c>
      <c r="D154" s="15">
        <v>520.03379999999993</v>
      </c>
      <c r="E154" s="727"/>
      <c r="F154" s="727"/>
      <c r="G154" s="727"/>
      <c r="H154" s="727"/>
      <c r="I154" s="727"/>
      <c r="J154" s="727"/>
      <c r="K154" s="727"/>
      <c r="L154" s="727"/>
      <c r="M154" s="727"/>
      <c r="N154" s="727"/>
      <c r="O154" s="727"/>
      <c r="P154" s="727"/>
      <c r="Q154" s="727"/>
      <c r="R154" s="727"/>
      <c r="S154" s="727"/>
      <c r="T154" s="727"/>
      <c r="U154" s="727"/>
      <c r="V154" s="727"/>
      <c r="W154" s="727"/>
      <c r="X154" s="727"/>
    </row>
    <row r="155" spans="1:24">
      <c r="A155" s="727"/>
      <c r="B155" s="721" t="s">
        <v>7561</v>
      </c>
      <c r="C155" s="748" t="s">
        <v>7562</v>
      </c>
      <c r="D155" s="15">
        <v>507.08195999999998</v>
      </c>
      <c r="E155" s="727"/>
      <c r="F155" s="727"/>
      <c r="G155" s="727"/>
      <c r="H155" s="727"/>
      <c r="I155" s="727"/>
      <c r="J155" s="727"/>
      <c r="K155" s="727"/>
      <c r="L155" s="727"/>
      <c r="M155" s="727"/>
      <c r="N155" s="727"/>
      <c r="O155" s="727"/>
      <c r="P155" s="727"/>
      <c r="Q155" s="727"/>
      <c r="R155" s="727"/>
      <c r="S155" s="727"/>
      <c r="T155" s="727"/>
      <c r="U155" s="727"/>
      <c r="V155" s="727"/>
      <c r="W155" s="727"/>
      <c r="X155" s="727"/>
    </row>
    <row r="156" spans="1:24">
      <c r="A156" s="727"/>
      <c r="B156" s="721" t="s">
        <v>7563</v>
      </c>
      <c r="C156" s="748" t="s">
        <v>7564</v>
      </c>
      <c r="D156" s="15">
        <v>608.50415999999996</v>
      </c>
      <c r="E156" s="727"/>
      <c r="F156" s="727"/>
      <c r="G156" s="727"/>
      <c r="H156" s="727"/>
      <c r="I156" s="727"/>
      <c r="J156" s="727"/>
      <c r="K156" s="727"/>
      <c r="L156" s="727"/>
      <c r="M156" s="727"/>
      <c r="N156" s="727"/>
      <c r="O156" s="727"/>
      <c r="P156" s="727"/>
      <c r="Q156" s="727"/>
      <c r="R156" s="727"/>
      <c r="S156" s="727"/>
      <c r="T156" s="727"/>
      <c r="U156" s="727"/>
      <c r="V156" s="727"/>
      <c r="W156" s="727"/>
      <c r="X156" s="727"/>
    </row>
    <row r="157" spans="1:24">
      <c r="A157" s="727"/>
      <c r="B157" s="721" t="s">
        <v>7565</v>
      </c>
      <c r="C157" s="748" t="s">
        <v>7566</v>
      </c>
      <c r="D157" s="15">
        <v>446.22457803000015</v>
      </c>
      <c r="E157" s="727"/>
      <c r="F157" s="727"/>
      <c r="G157" s="727"/>
      <c r="H157" s="727"/>
      <c r="I157" s="727"/>
      <c r="J157" s="727"/>
      <c r="K157" s="727"/>
      <c r="L157" s="727"/>
      <c r="M157" s="727"/>
      <c r="N157" s="727"/>
      <c r="O157" s="727"/>
      <c r="P157" s="727"/>
      <c r="Q157" s="727"/>
      <c r="R157" s="727"/>
      <c r="S157" s="727"/>
      <c r="T157" s="727"/>
      <c r="U157" s="727"/>
      <c r="V157" s="727"/>
      <c r="W157" s="727"/>
      <c r="X157" s="727"/>
    </row>
    <row r="158" spans="1:24">
      <c r="A158" s="727"/>
      <c r="B158" s="721" t="s">
        <v>7567</v>
      </c>
      <c r="C158" s="748" t="s">
        <v>7568</v>
      </c>
      <c r="D158" s="15">
        <v>584.37155700000005</v>
      </c>
      <c r="E158" s="727"/>
      <c r="F158" s="727"/>
      <c r="G158" s="727"/>
      <c r="H158" s="727"/>
      <c r="I158" s="727"/>
      <c r="J158" s="727"/>
      <c r="K158" s="727"/>
      <c r="L158" s="727"/>
      <c r="M158" s="727"/>
      <c r="N158" s="727"/>
      <c r="O158" s="727"/>
      <c r="P158" s="727"/>
      <c r="Q158" s="727"/>
      <c r="R158" s="727"/>
      <c r="S158" s="727"/>
      <c r="T158" s="727"/>
      <c r="U158" s="727"/>
      <c r="V158" s="727"/>
      <c r="W158" s="727"/>
      <c r="X158" s="727"/>
    </row>
    <row r="159" spans="1:24">
      <c r="A159" s="727"/>
      <c r="B159" s="721" t="s">
        <v>7012</v>
      </c>
      <c r="C159" s="748" t="s">
        <v>7569</v>
      </c>
      <c r="D159" s="15">
        <v>603.13175999999999</v>
      </c>
      <c r="E159" s="727"/>
      <c r="F159" s="727"/>
      <c r="G159" s="727"/>
      <c r="H159" s="727"/>
      <c r="I159" s="727"/>
      <c r="J159" s="727"/>
      <c r="K159" s="727"/>
      <c r="L159" s="727"/>
      <c r="M159" s="727"/>
      <c r="N159" s="727"/>
      <c r="O159" s="727"/>
      <c r="P159" s="727"/>
      <c r="Q159" s="727"/>
      <c r="R159" s="727"/>
      <c r="S159" s="727"/>
      <c r="T159" s="727"/>
      <c r="U159" s="727"/>
      <c r="V159" s="727"/>
      <c r="W159" s="727"/>
      <c r="X159" s="727"/>
    </row>
    <row r="160" spans="1:24">
      <c r="A160" s="727"/>
      <c r="B160" s="721" t="s">
        <v>7570</v>
      </c>
      <c r="C160" s="748" t="s">
        <v>7571</v>
      </c>
      <c r="D160" s="15">
        <v>723.76391999999987</v>
      </c>
      <c r="E160" s="727"/>
      <c r="F160" s="727"/>
      <c r="G160" s="727"/>
      <c r="H160" s="727"/>
      <c r="I160" s="727"/>
      <c r="J160" s="727"/>
      <c r="K160" s="727"/>
      <c r="L160" s="727"/>
      <c r="M160" s="727"/>
      <c r="N160" s="727"/>
      <c r="O160" s="727"/>
      <c r="P160" s="727"/>
      <c r="Q160" s="727"/>
      <c r="R160" s="727"/>
      <c r="S160" s="727"/>
      <c r="T160" s="727"/>
      <c r="U160" s="727"/>
      <c r="V160" s="727"/>
      <c r="W160" s="727"/>
      <c r="X160" s="727"/>
    </row>
    <row r="161" spans="1:24">
      <c r="A161" s="727"/>
      <c r="B161" s="721" t="s">
        <v>7572</v>
      </c>
      <c r="C161" s="748" t="s">
        <v>7573</v>
      </c>
      <c r="D161" s="15">
        <v>522.73289376000002</v>
      </c>
      <c r="E161" s="727"/>
      <c r="F161" s="727"/>
      <c r="G161" s="727"/>
      <c r="H161" s="727"/>
      <c r="I161" s="727"/>
      <c r="J161" s="727"/>
      <c r="K161" s="727"/>
      <c r="L161" s="727"/>
      <c r="M161" s="727"/>
      <c r="N161" s="727"/>
      <c r="O161" s="727"/>
      <c r="P161" s="727"/>
      <c r="Q161" s="727"/>
      <c r="R161" s="727"/>
      <c r="S161" s="727"/>
      <c r="T161" s="727"/>
      <c r="U161" s="727"/>
      <c r="V161" s="727"/>
      <c r="W161" s="727"/>
      <c r="X161" s="727"/>
    </row>
    <row r="162" spans="1:24">
      <c r="A162" s="727"/>
      <c r="B162" s="721" t="s">
        <v>7574</v>
      </c>
      <c r="C162" s="748" t="s">
        <v>7575</v>
      </c>
      <c r="D162" s="15">
        <v>684.58260023999992</v>
      </c>
      <c r="E162" s="727"/>
      <c r="F162" s="727"/>
      <c r="G162" s="727"/>
      <c r="H162" s="727"/>
      <c r="I162" s="727"/>
      <c r="J162" s="727"/>
      <c r="K162" s="727"/>
      <c r="L162" s="727"/>
      <c r="M162" s="727"/>
      <c r="N162" s="727"/>
      <c r="O162" s="727"/>
      <c r="P162" s="727"/>
      <c r="Q162" s="727"/>
      <c r="R162" s="727"/>
      <c r="S162" s="727"/>
      <c r="T162" s="727"/>
      <c r="U162" s="727"/>
      <c r="V162" s="727"/>
      <c r="W162" s="727"/>
      <c r="X162" s="727"/>
    </row>
    <row r="163" spans="1:24">
      <c r="A163" s="727"/>
      <c r="B163" s="721" t="s">
        <v>7576</v>
      </c>
      <c r="C163" s="748" t="s">
        <v>7577</v>
      </c>
      <c r="D163" s="15">
        <v>661.21176000000003</v>
      </c>
      <c r="E163" s="727"/>
      <c r="F163" s="727"/>
      <c r="G163" s="727"/>
      <c r="H163" s="727"/>
      <c r="I163" s="727"/>
      <c r="J163" s="727"/>
      <c r="K163" s="727"/>
      <c r="L163" s="727"/>
      <c r="M163" s="727"/>
      <c r="N163" s="727"/>
      <c r="O163" s="727"/>
      <c r="P163" s="727"/>
      <c r="Q163" s="727"/>
      <c r="R163" s="727"/>
      <c r="S163" s="727"/>
      <c r="T163" s="727"/>
      <c r="U163" s="727"/>
      <c r="V163" s="727"/>
      <c r="W163" s="727"/>
      <c r="X163" s="727"/>
    </row>
    <row r="164" spans="1:24">
      <c r="A164" s="727"/>
      <c r="B164" s="721" t="s">
        <v>7578</v>
      </c>
      <c r="C164" s="748" t="s">
        <v>7579</v>
      </c>
      <c r="D164" s="15">
        <v>793.4599199999999</v>
      </c>
      <c r="E164" s="727"/>
      <c r="F164" s="727"/>
      <c r="G164" s="727"/>
      <c r="H164" s="727"/>
      <c r="I164" s="727"/>
      <c r="J164" s="727"/>
      <c r="K164" s="727"/>
      <c r="L164" s="727"/>
      <c r="M164" s="727"/>
      <c r="N164" s="727"/>
      <c r="O164" s="727"/>
      <c r="P164" s="727"/>
      <c r="Q164" s="727"/>
      <c r="R164" s="727"/>
      <c r="S164" s="727"/>
      <c r="T164" s="727"/>
      <c r="U164" s="727"/>
      <c r="V164" s="727"/>
      <c r="W164" s="727"/>
      <c r="X164" s="727"/>
    </row>
    <row r="165" spans="1:24">
      <c r="A165" s="727"/>
      <c r="B165" s="721" t="s">
        <v>7580</v>
      </c>
      <c r="C165" s="748" t="s">
        <v>7581</v>
      </c>
      <c r="D165" s="15">
        <v>596.00112956999999</v>
      </c>
      <c r="E165" s="727"/>
      <c r="F165" s="727"/>
      <c r="G165" s="727"/>
      <c r="H165" s="727"/>
      <c r="I165" s="727"/>
      <c r="J165" s="727"/>
      <c r="K165" s="727"/>
      <c r="L165" s="727"/>
      <c r="M165" s="727"/>
      <c r="N165" s="727"/>
      <c r="O165" s="727"/>
      <c r="P165" s="727"/>
      <c r="Q165" s="727"/>
      <c r="R165" s="727"/>
      <c r="S165" s="727"/>
      <c r="T165" s="727"/>
      <c r="U165" s="727"/>
      <c r="V165" s="727"/>
      <c r="W165" s="727"/>
      <c r="X165" s="727"/>
    </row>
    <row r="166" spans="1:24">
      <c r="A166" s="727"/>
      <c r="B166" s="721" t="s">
        <v>7582</v>
      </c>
      <c r="C166" s="748" t="s">
        <v>7583</v>
      </c>
      <c r="D166" s="15">
        <v>780.53139548999991</v>
      </c>
      <c r="E166" s="727"/>
      <c r="F166" s="727"/>
      <c r="G166" s="727"/>
      <c r="H166" s="727"/>
      <c r="I166" s="727"/>
      <c r="J166" s="727"/>
      <c r="K166" s="727"/>
      <c r="L166" s="727"/>
      <c r="M166" s="727"/>
      <c r="N166" s="727"/>
      <c r="O166" s="727"/>
      <c r="P166" s="727"/>
      <c r="Q166" s="727"/>
      <c r="R166" s="727"/>
      <c r="S166" s="727"/>
      <c r="T166" s="727"/>
      <c r="U166" s="727"/>
      <c r="V166" s="727"/>
      <c r="W166" s="727"/>
      <c r="X166" s="727"/>
    </row>
    <row r="167" spans="1:24">
      <c r="A167" s="727"/>
      <c r="B167" s="721" t="s">
        <v>7584</v>
      </c>
      <c r="C167" s="758" t="s">
        <v>7585</v>
      </c>
      <c r="D167" s="15">
        <v>676.57883139</v>
      </c>
      <c r="E167" s="727"/>
      <c r="F167" s="727"/>
      <c r="G167" s="727"/>
      <c r="H167" s="727"/>
      <c r="I167" s="727"/>
      <c r="J167" s="727"/>
      <c r="K167" s="727"/>
      <c r="L167" s="727"/>
      <c r="M167" s="727"/>
      <c r="N167" s="727"/>
      <c r="O167" s="727"/>
      <c r="P167" s="727"/>
      <c r="Q167" s="727"/>
      <c r="R167" s="727"/>
      <c r="S167" s="727"/>
      <c r="T167" s="727"/>
      <c r="U167" s="727"/>
      <c r="V167" s="727"/>
      <c r="W167" s="727"/>
      <c r="X167" s="727"/>
    </row>
    <row r="168" spans="1:24">
      <c r="A168" s="727"/>
      <c r="B168" s="712" t="s">
        <v>7586</v>
      </c>
      <c r="C168" s="759" t="s">
        <v>7587</v>
      </c>
      <c r="D168" s="15">
        <v>423.23543955000002</v>
      </c>
      <c r="E168" s="727"/>
      <c r="F168" s="727"/>
      <c r="G168" s="727"/>
      <c r="H168" s="727"/>
      <c r="I168" s="727"/>
      <c r="J168" s="727"/>
      <c r="K168" s="727"/>
      <c r="L168" s="727"/>
      <c r="M168" s="727"/>
      <c r="N168" s="727"/>
      <c r="O168" s="727"/>
      <c r="P168" s="727"/>
      <c r="Q168" s="727"/>
      <c r="R168" s="727"/>
      <c r="S168" s="727"/>
      <c r="T168" s="727"/>
      <c r="U168" s="727"/>
      <c r="V168" s="727"/>
      <c r="W168" s="727"/>
      <c r="X168" s="727"/>
    </row>
    <row r="169" spans="1:24">
      <c r="A169" s="727"/>
      <c r="B169" s="712" t="s">
        <v>7588</v>
      </c>
      <c r="C169" s="760" t="s">
        <v>7589</v>
      </c>
      <c r="D169" s="15">
        <v>685.0840411800001</v>
      </c>
      <c r="E169" s="727"/>
      <c r="F169" s="727"/>
      <c r="G169" s="727"/>
      <c r="H169" s="727"/>
      <c r="I169" s="727"/>
      <c r="J169" s="727"/>
      <c r="K169" s="727"/>
      <c r="L169" s="727"/>
      <c r="M169" s="727"/>
      <c r="N169" s="727"/>
      <c r="O169" s="727"/>
      <c r="P169" s="727"/>
      <c r="Q169" s="727"/>
      <c r="R169" s="727"/>
      <c r="S169" s="727"/>
      <c r="T169" s="727"/>
      <c r="U169" s="727"/>
      <c r="V169" s="727"/>
      <c r="W169" s="727"/>
      <c r="X169" s="727"/>
    </row>
    <row r="170" spans="1:24">
      <c r="A170" s="727"/>
      <c r="B170" s="712" t="s">
        <v>7037</v>
      </c>
      <c r="C170" s="760" t="s">
        <v>7590</v>
      </c>
      <c r="D170" s="15">
        <v>804.19555062000006</v>
      </c>
      <c r="E170" s="727"/>
      <c r="F170" s="727"/>
      <c r="G170" s="727"/>
      <c r="H170" s="727"/>
      <c r="I170" s="727"/>
      <c r="J170" s="727"/>
      <c r="K170" s="727"/>
      <c r="L170" s="727"/>
      <c r="M170" s="727"/>
      <c r="N170" s="727"/>
      <c r="O170" s="727"/>
      <c r="P170" s="727"/>
      <c r="Q170" s="727"/>
      <c r="R170" s="727"/>
      <c r="S170" s="727"/>
      <c r="T170" s="727"/>
      <c r="U170" s="727"/>
      <c r="V170" s="727"/>
      <c r="W170" s="727"/>
      <c r="X170" s="727"/>
    </row>
    <row r="171" spans="1:24">
      <c r="A171" s="727"/>
      <c r="B171" s="712" t="s">
        <v>7591</v>
      </c>
      <c r="C171" s="760" t="s">
        <v>7592</v>
      </c>
      <c r="D171" s="15">
        <v>785.48794631999988</v>
      </c>
      <c r="E171" s="727"/>
      <c r="F171" s="727"/>
      <c r="G171" s="727"/>
      <c r="H171" s="727"/>
      <c r="I171" s="727"/>
      <c r="J171" s="727"/>
      <c r="K171" s="727"/>
      <c r="L171" s="727"/>
      <c r="M171" s="727"/>
      <c r="N171" s="727"/>
      <c r="O171" s="727"/>
      <c r="P171" s="727"/>
      <c r="Q171" s="727"/>
      <c r="R171" s="727"/>
      <c r="S171" s="727"/>
      <c r="T171" s="727"/>
      <c r="U171" s="727"/>
      <c r="V171" s="727"/>
      <c r="W171" s="727"/>
      <c r="X171" s="727"/>
    </row>
    <row r="172" spans="1:24">
      <c r="A172" s="727"/>
      <c r="B172" s="712" t="s">
        <v>7593</v>
      </c>
      <c r="C172" s="760" t="s">
        <v>7594</v>
      </c>
      <c r="D172" s="15">
        <v>915.51543929999991</v>
      </c>
      <c r="E172" s="727"/>
      <c r="F172" s="727"/>
      <c r="G172" s="727"/>
      <c r="H172" s="727"/>
      <c r="I172" s="727"/>
      <c r="J172" s="727"/>
      <c r="K172" s="727"/>
      <c r="L172" s="727"/>
      <c r="M172" s="727"/>
      <c r="N172" s="727"/>
      <c r="O172" s="727"/>
      <c r="P172" s="727"/>
      <c r="Q172" s="727"/>
      <c r="R172" s="727"/>
      <c r="S172" s="727"/>
      <c r="T172" s="727"/>
      <c r="U172" s="727"/>
      <c r="V172" s="727"/>
      <c r="W172" s="727"/>
      <c r="X172" s="727"/>
    </row>
    <row r="173" spans="1:24">
      <c r="A173" s="727"/>
      <c r="B173" s="712" t="s">
        <v>7595</v>
      </c>
      <c r="C173" s="760" t="s">
        <v>7596</v>
      </c>
      <c r="D173" s="15">
        <v>894.30063029999997</v>
      </c>
      <c r="E173" s="727"/>
      <c r="F173" s="727"/>
      <c r="G173" s="727"/>
      <c r="H173" s="727"/>
      <c r="I173" s="727"/>
      <c r="J173" s="727"/>
      <c r="K173" s="727"/>
      <c r="L173" s="727"/>
      <c r="M173" s="727"/>
      <c r="N173" s="727"/>
      <c r="O173" s="727"/>
      <c r="P173" s="727"/>
      <c r="Q173" s="727"/>
      <c r="R173" s="727"/>
      <c r="S173" s="727"/>
      <c r="T173" s="727"/>
      <c r="U173" s="727"/>
      <c r="V173" s="727"/>
      <c r="W173" s="727"/>
      <c r="X173" s="727"/>
    </row>
    <row r="174" spans="1:24">
      <c r="A174" s="727"/>
      <c r="B174" s="712" t="s">
        <v>7597</v>
      </c>
      <c r="C174" s="760" t="s">
        <v>7598</v>
      </c>
      <c r="D174" s="15">
        <v>915.14900168999986</v>
      </c>
      <c r="E174" s="727"/>
      <c r="F174" s="727"/>
      <c r="G174" s="727"/>
      <c r="H174" s="727"/>
      <c r="I174" s="727"/>
      <c r="J174" s="727"/>
      <c r="K174" s="727"/>
      <c r="L174" s="727"/>
      <c r="M174" s="727"/>
      <c r="N174" s="727"/>
      <c r="O174" s="727"/>
      <c r="P174" s="727"/>
      <c r="Q174" s="727"/>
      <c r="R174" s="727"/>
      <c r="S174" s="727"/>
      <c r="T174" s="727"/>
      <c r="U174" s="727"/>
      <c r="V174" s="727"/>
      <c r="W174" s="727"/>
      <c r="X174" s="727"/>
    </row>
    <row r="175" spans="1:24">
      <c r="A175" s="727"/>
      <c r="B175" s="712" t="s">
        <v>7039</v>
      </c>
      <c r="C175" s="760" t="s">
        <v>7599</v>
      </c>
      <c r="D175" s="15">
        <v>360.63246681000004</v>
      </c>
      <c r="E175" s="727"/>
      <c r="F175" s="727"/>
      <c r="G175" s="727"/>
      <c r="H175" s="727"/>
      <c r="I175" s="727"/>
      <c r="J175" s="727"/>
      <c r="K175" s="727"/>
      <c r="L175" s="727"/>
      <c r="M175" s="727"/>
      <c r="N175" s="727"/>
      <c r="O175" s="727"/>
      <c r="P175" s="727"/>
      <c r="Q175" s="727"/>
      <c r="R175" s="727"/>
      <c r="S175" s="727"/>
      <c r="T175" s="727"/>
      <c r="U175" s="727"/>
      <c r="V175" s="727"/>
      <c r="W175" s="727"/>
      <c r="X175" s="727"/>
    </row>
    <row r="176" spans="1:24">
      <c r="A176" s="727"/>
      <c r="B176" s="712" t="s">
        <v>7600</v>
      </c>
      <c r="C176" s="760" t="s">
        <v>7601</v>
      </c>
      <c r="D176" s="15">
        <v>352.30083272999991</v>
      </c>
      <c r="E176" s="727"/>
      <c r="F176" s="727"/>
      <c r="G176" s="727"/>
      <c r="H176" s="727"/>
      <c r="I176" s="727"/>
      <c r="J176" s="727"/>
      <c r="K176" s="727"/>
      <c r="L176" s="727"/>
      <c r="M176" s="727"/>
      <c r="N176" s="727"/>
      <c r="O176" s="727"/>
      <c r="P176" s="727"/>
      <c r="Q176" s="727"/>
      <c r="R176" s="727"/>
      <c r="S176" s="727"/>
      <c r="T176" s="727"/>
      <c r="U176" s="727"/>
      <c r="V176" s="727"/>
      <c r="W176" s="727"/>
      <c r="X176" s="727"/>
    </row>
    <row r="177" spans="1:24">
      <c r="A177" s="727"/>
      <c r="B177" s="712" t="s">
        <v>7056</v>
      </c>
      <c r="C177" s="761" t="s">
        <v>7602</v>
      </c>
      <c r="D177" s="15">
        <v>431.00777412000008</v>
      </c>
      <c r="E177" s="727"/>
      <c r="F177" s="727"/>
      <c r="G177" s="727"/>
      <c r="H177" s="727"/>
      <c r="I177" s="727"/>
      <c r="J177" s="727"/>
      <c r="K177" s="727"/>
      <c r="L177" s="727"/>
      <c r="M177" s="727"/>
      <c r="N177" s="727"/>
      <c r="O177" s="727"/>
      <c r="P177" s="727"/>
      <c r="Q177" s="727"/>
      <c r="R177" s="727"/>
      <c r="S177" s="727"/>
      <c r="T177" s="727"/>
      <c r="U177" s="727"/>
      <c r="V177" s="727"/>
      <c r="W177" s="727"/>
      <c r="X177" s="727"/>
    </row>
    <row r="178" spans="1:24">
      <c r="A178" s="727"/>
      <c r="B178" s="721" t="s">
        <v>7603</v>
      </c>
      <c r="C178" s="746" t="s">
        <v>7604</v>
      </c>
      <c r="D178" s="15">
        <v>653.06896578000021</v>
      </c>
      <c r="E178" s="727"/>
      <c r="F178" s="727"/>
      <c r="G178" s="727"/>
      <c r="H178" s="727"/>
      <c r="I178" s="727"/>
      <c r="J178" s="727"/>
      <c r="K178" s="727"/>
      <c r="L178" s="727"/>
      <c r="M178" s="727"/>
      <c r="N178" s="727"/>
      <c r="O178" s="727"/>
      <c r="P178" s="727"/>
      <c r="Q178" s="727"/>
      <c r="R178" s="727"/>
      <c r="S178" s="727"/>
      <c r="T178" s="727"/>
      <c r="U178" s="727"/>
      <c r="V178" s="727"/>
      <c r="W178" s="727"/>
      <c r="X178" s="727"/>
    </row>
    <row r="179" spans="1:24">
      <c r="A179" s="727"/>
      <c r="B179" s="721" t="s">
        <v>7605</v>
      </c>
      <c r="C179" s="746" t="s">
        <v>7606</v>
      </c>
      <c r="D179" s="15">
        <v>712.47</v>
      </c>
      <c r="E179" s="727"/>
      <c r="F179" s="727"/>
      <c r="G179" s="727"/>
      <c r="H179" s="727"/>
      <c r="I179" s="727"/>
      <c r="J179" s="727"/>
      <c r="K179" s="727"/>
      <c r="L179" s="727"/>
      <c r="M179" s="727"/>
      <c r="N179" s="727"/>
      <c r="O179" s="727"/>
      <c r="P179" s="727"/>
      <c r="Q179" s="727"/>
      <c r="R179" s="727"/>
      <c r="S179" s="727"/>
      <c r="T179" s="727"/>
      <c r="U179" s="727"/>
      <c r="V179" s="727"/>
      <c r="W179" s="727"/>
      <c r="X179" s="727"/>
    </row>
    <row r="180" spans="1:24">
      <c r="A180" s="727"/>
      <c r="B180" s="721" t="s">
        <v>7607</v>
      </c>
      <c r="C180" s="747" t="s">
        <v>7608</v>
      </c>
      <c r="D180" s="15">
        <v>952.31348981999986</v>
      </c>
      <c r="E180" s="727"/>
      <c r="F180" s="727"/>
      <c r="G180" s="727"/>
      <c r="H180" s="727"/>
      <c r="I180" s="727"/>
      <c r="J180" s="727"/>
      <c r="K180" s="727"/>
      <c r="L180" s="727"/>
      <c r="M180" s="727"/>
      <c r="N180" s="727"/>
      <c r="O180" s="727"/>
      <c r="P180" s="727"/>
      <c r="Q180" s="727"/>
      <c r="R180" s="727"/>
      <c r="S180" s="727"/>
      <c r="T180" s="727"/>
      <c r="U180" s="727"/>
      <c r="V180" s="727"/>
      <c r="W180" s="727"/>
      <c r="X180" s="727"/>
    </row>
    <row r="181" spans="1:24">
      <c r="A181" s="727"/>
      <c r="B181" s="721" t="s">
        <v>7609</v>
      </c>
      <c r="C181" s="747" t="s">
        <v>7610</v>
      </c>
      <c r="D181" s="15">
        <v>793.58814611999992</v>
      </c>
      <c r="E181" s="727"/>
      <c r="F181" s="727"/>
      <c r="G181" s="727"/>
      <c r="H181" s="727"/>
      <c r="I181" s="727"/>
      <c r="J181" s="727"/>
      <c r="K181" s="727"/>
      <c r="L181" s="727"/>
      <c r="M181" s="727"/>
      <c r="N181" s="727"/>
      <c r="O181" s="727"/>
      <c r="P181" s="727"/>
      <c r="Q181" s="727"/>
      <c r="R181" s="727"/>
      <c r="S181" s="727"/>
      <c r="T181" s="727"/>
      <c r="U181" s="727"/>
      <c r="V181" s="727"/>
      <c r="W181" s="727"/>
      <c r="X181" s="727"/>
    </row>
    <row r="182" spans="1:24">
      <c r="A182" s="727"/>
      <c r="B182" s="721" t="s">
        <v>7611</v>
      </c>
      <c r="C182" s="747" t="s">
        <v>7612</v>
      </c>
      <c r="D182" s="15">
        <v>909.03527945999997</v>
      </c>
      <c r="E182" s="727"/>
      <c r="F182" s="727"/>
      <c r="G182" s="727"/>
      <c r="H182" s="727"/>
      <c r="I182" s="727"/>
      <c r="J182" s="727"/>
      <c r="K182" s="727"/>
      <c r="L182" s="727"/>
      <c r="M182" s="727"/>
      <c r="N182" s="727"/>
      <c r="O182" s="727"/>
      <c r="P182" s="727"/>
      <c r="Q182" s="727"/>
      <c r="R182" s="727"/>
      <c r="S182" s="727"/>
      <c r="T182" s="727"/>
      <c r="U182" s="727"/>
      <c r="V182" s="727"/>
      <c r="W182" s="727"/>
      <c r="X182" s="727"/>
    </row>
    <row r="183" spans="1:24">
      <c r="A183" s="727"/>
      <c r="B183" s="721" t="s">
        <v>7613</v>
      </c>
      <c r="C183" s="747" t="s">
        <v>7614</v>
      </c>
      <c r="D183" s="15">
        <v>909.05915760000005</v>
      </c>
      <c r="E183" s="727"/>
      <c r="F183" s="727"/>
      <c r="G183" s="727"/>
      <c r="H183" s="727"/>
      <c r="I183" s="727"/>
      <c r="J183" s="727"/>
      <c r="K183" s="727"/>
      <c r="L183" s="727"/>
      <c r="M183" s="727"/>
      <c r="N183" s="727"/>
      <c r="O183" s="727"/>
      <c r="P183" s="727"/>
      <c r="Q183" s="727"/>
      <c r="R183" s="727"/>
      <c r="S183" s="727"/>
      <c r="T183" s="727"/>
      <c r="U183" s="727"/>
      <c r="V183" s="727"/>
      <c r="W183" s="727"/>
      <c r="X183" s="727"/>
    </row>
    <row r="184" spans="1:24">
      <c r="A184" s="727"/>
      <c r="B184" s="721" t="s">
        <v>7615</v>
      </c>
      <c r="C184" s="747" t="s">
        <v>7616</v>
      </c>
      <c r="D184" s="15">
        <v>947.24122184999999</v>
      </c>
      <c r="E184" s="727"/>
      <c r="F184" s="727"/>
      <c r="G184" s="727"/>
      <c r="H184" s="727"/>
      <c r="I184" s="727"/>
      <c r="J184" s="727"/>
      <c r="K184" s="727"/>
      <c r="L184" s="727"/>
      <c r="M184" s="727"/>
      <c r="N184" s="727"/>
      <c r="O184" s="727"/>
      <c r="P184" s="727"/>
      <c r="Q184" s="727"/>
      <c r="R184" s="727"/>
      <c r="S184" s="727"/>
      <c r="T184" s="727"/>
      <c r="U184" s="727"/>
      <c r="V184" s="727"/>
      <c r="W184" s="727"/>
      <c r="X184" s="727"/>
    </row>
    <row r="185" spans="1:24">
      <c r="A185" s="727"/>
      <c r="B185" s="721" t="s">
        <v>7617</v>
      </c>
      <c r="C185" s="747" t="s">
        <v>7618</v>
      </c>
      <c r="D185" s="15">
        <v>1136.6894662199998</v>
      </c>
      <c r="E185" s="727"/>
      <c r="F185" s="727"/>
      <c r="G185" s="727"/>
      <c r="H185" s="727"/>
      <c r="I185" s="727"/>
      <c r="J185" s="727"/>
      <c r="K185" s="727"/>
      <c r="L185" s="727"/>
      <c r="M185" s="727"/>
      <c r="N185" s="727"/>
      <c r="O185" s="727"/>
      <c r="P185" s="727"/>
      <c r="Q185" s="727"/>
      <c r="R185" s="727"/>
      <c r="S185" s="727"/>
      <c r="T185" s="727"/>
      <c r="U185" s="727"/>
      <c r="V185" s="727"/>
      <c r="W185" s="727"/>
      <c r="X185" s="727"/>
    </row>
    <row r="186" spans="1:24">
      <c r="A186" s="727"/>
      <c r="B186" s="721" t="s">
        <v>7619</v>
      </c>
      <c r="C186" s="747" t="s">
        <v>7620</v>
      </c>
      <c r="D186" s="15">
        <v>1227.5852796900001</v>
      </c>
      <c r="E186" s="727"/>
      <c r="F186" s="727"/>
      <c r="G186" s="727"/>
      <c r="H186" s="727"/>
      <c r="I186" s="727"/>
      <c r="J186" s="727"/>
      <c r="K186" s="727"/>
      <c r="L186" s="727"/>
      <c r="M186" s="727"/>
      <c r="N186" s="727"/>
      <c r="O186" s="727"/>
      <c r="P186" s="727"/>
      <c r="Q186" s="727"/>
      <c r="R186" s="727"/>
      <c r="S186" s="727"/>
      <c r="T186" s="727"/>
      <c r="U186" s="727"/>
      <c r="V186" s="727"/>
      <c r="W186" s="727"/>
      <c r="X186" s="727"/>
    </row>
    <row r="187" spans="1:24">
      <c r="A187" s="727"/>
      <c r="B187" s="721" t="s">
        <v>7621</v>
      </c>
      <c r="C187" s="747" t="s">
        <v>7622</v>
      </c>
      <c r="D187" s="15">
        <v>1473.1159278</v>
      </c>
      <c r="E187" s="727"/>
      <c r="F187" s="727"/>
      <c r="G187" s="727"/>
      <c r="H187" s="727"/>
      <c r="I187" s="727"/>
      <c r="J187" s="727"/>
      <c r="K187" s="727"/>
      <c r="L187" s="727"/>
      <c r="M187" s="727"/>
      <c r="N187" s="727"/>
      <c r="O187" s="727"/>
      <c r="P187" s="727"/>
      <c r="Q187" s="727"/>
      <c r="R187" s="727"/>
      <c r="S187" s="727"/>
      <c r="T187" s="727"/>
      <c r="U187" s="727"/>
      <c r="V187" s="727"/>
      <c r="W187" s="727"/>
      <c r="X187" s="727"/>
    </row>
    <row r="188" spans="1:24">
      <c r="A188" s="727"/>
      <c r="B188" s="721" t="s">
        <v>7033</v>
      </c>
      <c r="C188" s="747" t="s">
        <v>7623</v>
      </c>
      <c r="D188" s="15">
        <v>1256.7652851599998</v>
      </c>
      <c r="E188" s="727"/>
      <c r="F188" s="727"/>
      <c r="G188" s="727"/>
      <c r="H188" s="727"/>
      <c r="I188" s="727"/>
      <c r="J188" s="727"/>
      <c r="K188" s="727"/>
      <c r="L188" s="727"/>
      <c r="M188" s="727"/>
      <c r="N188" s="727"/>
      <c r="O188" s="727"/>
      <c r="P188" s="727"/>
      <c r="Q188" s="727"/>
      <c r="R188" s="727"/>
      <c r="S188" s="727"/>
      <c r="T188" s="727"/>
      <c r="U188" s="727"/>
      <c r="V188" s="727"/>
      <c r="W188" s="727"/>
      <c r="X188" s="727"/>
    </row>
    <row r="189" spans="1:24">
      <c r="A189" s="727"/>
      <c r="B189" s="721" t="s">
        <v>7624</v>
      </c>
      <c r="C189" s="747" t="s">
        <v>7625</v>
      </c>
      <c r="D189" s="15">
        <v>1508.1433224</v>
      </c>
      <c r="E189" s="727"/>
      <c r="F189" s="727"/>
      <c r="G189" s="727"/>
      <c r="H189" s="727"/>
      <c r="I189" s="727"/>
      <c r="J189" s="727"/>
      <c r="K189" s="727"/>
      <c r="L189" s="727"/>
      <c r="M189" s="727"/>
      <c r="N189" s="727"/>
      <c r="O189" s="727"/>
      <c r="P189" s="727"/>
      <c r="Q189" s="727"/>
      <c r="R189" s="727"/>
      <c r="S189" s="727"/>
      <c r="T189" s="727"/>
      <c r="U189" s="727"/>
      <c r="V189" s="727"/>
      <c r="W189" s="727"/>
      <c r="X189" s="727"/>
    </row>
    <row r="190" spans="1:24">
      <c r="A190" s="727"/>
      <c r="B190" s="721" t="s">
        <v>7626</v>
      </c>
      <c r="C190" s="747" t="s">
        <v>7627</v>
      </c>
      <c r="D190" s="15">
        <v>1371.1709642400001</v>
      </c>
      <c r="E190" s="727"/>
      <c r="F190" s="727"/>
      <c r="G190" s="727"/>
      <c r="H190" s="727"/>
      <c r="I190" s="727"/>
      <c r="J190" s="727"/>
      <c r="K190" s="727"/>
      <c r="L190" s="727"/>
      <c r="M190" s="727"/>
      <c r="N190" s="727"/>
      <c r="O190" s="727"/>
      <c r="P190" s="727"/>
      <c r="Q190" s="727"/>
      <c r="R190" s="727"/>
      <c r="S190" s="727"/>
      <c r="T190" s="727"/>
      <c r="U190" s="727"/>
      <c r="V190" s="727"/>
      <c r="W190" s="727"/>
      <c r="X190" s="727"/>
    </row>
    <row r="191" spans="1:24">
      <c r="A191" s="727"/>
      <c r="B191" s="721" t="s">
        <v>7628</v>
      </c>
      <c r="C191" s="747" t="s">
        <v>7629</v>
      </c>
      <c r="D191" s="15">
        <v>1645.4784446100002</v>
      </c>
      <c r="E191" s="727"/>
      <c r="F191" s="727"/>
      <c r="G191" s="727"/>
      <c r="H191" s="727"/>
      <c r="I191" s="727"/>
      <c r="J191" s="727"/>
      <c r="K191" s="727"/>
      <c r="L191" s="727"/>
      <c r="M191" s="727"/>
      <c r="N191" s="727"/>
      <c r="O191" s="727"/>
      <c r="P191" s="727"/>
      <c r="Q191" s="727"/>
      <c r="R191" s="727"/>
      <c r="S191" s="727"/>
      <c r="T191" s="727"/>
      <c r="U191" s="727"/>
      <c r="V191" s="727"/>
      <c r="W191" s="727"/>
      <c r="X191" s="727"/>
    </row>
    <row r="192" spans="1:24">
      <c r="A192" s="727"/>
      <c r="B192" s="721" t="s">
        <v>7630</v>
      </c>
      <c r="C192" s="748" t="s">
        <v>7631</v>
      </c>
      <c r="D192" s="15">
        <v>780.70497120000005</v>
      </c>
      <c r="E192" s="727"/>
      <c r="F192" s="727"/>
      <c r="G192" s="727"/>
      <c r="H192" s="727"/>
      <c r="I192" s="727"/>
      <c r="J192" s="727"/>
      <c r="K192" s="727"/>
      <c r="L192" s="727"/>
      <c r="M192" s="727"/>
      <c r="N192" s="727"/>
      <c r="O192" s="727"/>
      <c r="P192" s="727"/>
      <c r="Q192" s="727"/>
      <c r="R192" s="727"/>
      <c r="S192" s="727"/>
      <c r="T192" s="727"/>
      <c r="U192" s="727"/>
      <c r="V192" s="727"/>
      <c r="W192" s="727"/>
      <c r="X192" s="727"/>
    </row>
    <row r="193" spans="1:24">
      <c r="A193" s="727"/>
      <c r="B193" s="721" t="s">
        <v>7632</v>
      </c>
      <c r="C193" s="748" t="s">
        <v>7633</v>
      </c>
      <c r="D193" s="15">
        <v>936.84596543999999</v>
      </c>
      <c r="E193" s="727"/>
      <c r="F193" s="727"/>
      <c r="G193" s="727"/>
      <c r="H193" s="727"/>
      <c r="I193" s="727"/>
      <c r="J193" s="727"/>
      <c r="K193" s="727"/>
      <c r="L193" s="727"/>
      <c r="M193" s="727"/>
      <c r="N193" s="727"/>
      <c r="O193" s="727"/>
      <c r="P193" s="727"/>
      <c r="Q193" s="727"/>
      <c r="R193" s="727"/>
      <c r="S193" s="727"/>
      <c r="T193" s="727"/>
      <c r="U193" s="727"/>
      <c r="V193" s="727"/>
      <c r="W193" s="727"/>
      <c r="X193" s="727"/>
    </row>
    <row r="194" spans="1:24">
      <c r="A194" s="727"/>
      <c r="B194" s="721" t="s">
        <v>7634</v>
      </c>
      <c r="C194" s="748" t="s">
        <v>7635</v>
      </c>
      <c r="D194" s="15">
        <v>827.12683053000001</v>
      </c>
      <c r="E194" s="727"/>
      <c r="F194" s="727"/>
      <c r="G194" s="727"/>
      <c r="H194" s="727"/>
      <c r="I194" s="727"/>
      <c r="J194" s="727"/>
      <c r="K194" s="727"/>
      <c r="L194" s="727"/>
      <c r="M194" s="727"/>
      <c r="N194" s="727"/>
      <c r="O194" s="727"/>
      <c r="P194" s="727"/>
      <c r="Q194" s="727"/>
      <c r="R194" s="727"/>
      <c r="S194" s="727"/>
      <c r="T194" s="727"/>
      <c r="U194" s="727"/>
      <c r="V194" s="727"/>
      <c r="W194" s="727"/>
      <c r="X194" s="727"/>
    </row>
    <row r="195" spans="1:24">
      <c r="A195" s="727"/>
      <c r="B195" s="721" t="s">
        <v>7636</v>
      </c>
      <c r="C195" s="748" t="s">
        <v>7637</v>
      </c>
      <c r="D195" s="15">
        <v>738.57959999999991</v>
      </c>
      <c r="E195" s="727"/>
      <c r="F195" s="727"/>
      <c r="G195" s="727"/>
      <c r="H195" s="727"/>
      <c r="I195" s="727"/>
      <c r="J195" s="727"/>
      <c r="K195" s="727"/>
      <c r="L195" s="727"/>
      <c r="M195" s="727"/>
      <c r="N195" s="727"/>
      <c r="O195" s="727"/>
      <c r="P195" s="727"/>
      <c r="Q195" s="727"/>
      <c r="R195" s="727"/>
      <c r="S195" s="727"/>
      <c r="T195" s="727"/>
      <c r="U195" s="727"/>
      <c r="V195" s="727"/>
      <c r="W195" s="727"/>
      <c r="X195" s="727"/>
    </row>
    <row r="196" spans="1:24">
      <c r="A196" s="727"/>
      <c r="B196" s="721" t="s">
        <v>7638</v>
      </c>
      <c r="C196" s="748" t="s">
        <v>7639</v>
      </c>
      <c r="D196" s="15">
        <v>1004.1161961600001</v>
      </c>
      <c r="E196" s="727"/>
      <c r="F196" s="727"/>
      <c r="G196" s="727"/>
      <c r="H196" s="727"/>
      <c r="I196" s="727"/>
      <c r="J196" s="727"/>
      <c r="K196" s="727"/>
      <c r="L196" s="727"/>
      <c r="M196" s="727"/>
      <c r="N196" s="727"/>
      <c r="O196" s="727"/>
      <c r="P196" s="727"/>
      <c r="Q196" s="727"/>
      <c r="R196" s="727"/>
      <c r="S196" s="727"/>
      <c r="T196" s="727"/>
      <c r="U196" s="727"/>
      <c r="V196" s="727"/>
      <c r="W196" s="727"/>
      <c r="X196" s="727"/>
    </row>
    <row r="197" spans="1:24">
      <c r="A197" s="727"/>
      <c r="B197" s="721" t="s">
        <v>7640</v>
      </c>
      <c r="C197" s="748" t="s">
        <v>7641</v>
      </c>
      <c r="D197" s="15">
        <v>1204.9432926300001</v>
      </c>
      <c r="E197" s="727"/>
      <c r="F197" s="727"/>
      <c r="G197" s="727"/>
      <c r="H197" s="727"/>
      <c r="I197" s="727"/>
      <c r="J197" s="727"/>
      <c r="K197" s="727"/>
      <c r="L197" s="727"/>
      <c r="M197" s="727"/>
      <c r="N197" s="727"/>
      <c r="O197" s="727"/>
      <c r="P197" s="727"/>
      <c r="Q197" s="727"/>
      <c r="R197" s="727"/>
      <c r="S197" s="727"/>
      <c r="T197" s="727"/>
      <c r="U197" s="727"/>
      <c r="V197" s="727"/>
      <c r="W197" s="727"/>
      <c r="X197" s="727"/>
    </row>
    <row r="198" spans="1:24">
      <c r="A198" s="727"/>
      <c r="B198" s="721" t="s">
        <v>7642</v>
      </c>
      <c r="C198" s="748" t="s">
        <v>7643</v>
      </c>
      <c r="D198" s="15">
        <v>1194.1815986100003</v>
      </c>
      <c r="E198" s="727"/>
      <c r="F198" s="727"/>
      <c r="G198" s="727"/>
      <c r="H198" s="727"/>
      <c r="I198" s="727"/>
      <c r="J198" s="727"/>
      <c r="K198" s="727"/>
      <c r="L198" s="727"/>
      <c r="M198" s="727"/>
      <c r="N198" s="727"/>
      <c r="O198" s="727"/>
      <c r="P198" s="727"/>
      <c r="Q198" s="727"/>
      <c r="R198" s="727"/>
      <c r="S198" s="727"/>
      <c r="T198" s="727"/>
      <c r="U198" s="727"/>
      <c r="V198" s="727"/>
      <c r="W198" s="727"/>
      <c r="X198" s="727"/>
    </row>
    <row r="199" spans="1:24">
      <c r="A199" s="727"/>
      <c r="B199" s="721" t="s">
        <v>7644</v>
      </c>
      <c r="C199" s="748" t="s">
        <v>7645</v>
      </c>
      <c r="D199" s="15">
        <v>1432.963917</v>
      </c>
      <c r="E199" s="727"/>
      <c r="F199" s="727"/>
      <c r="G199" s="727"/>
      <c r="H199" s="727"/>
      <c r="I199" s="727"/>
      <c r="J199" s="727"/>
      <c r="K199" s="727"/>
      <c r="L199" s="727"/>
      <c r="M199" s="727"/>
      <c r="N199" s="727"/>
      <c r="O199" s="727"/>
      <c r="P199" s="727"/>
      <c r="Q199" s="727"/>
      <c r="R199" s="727"/>
      <c r="S199" s="727"/>
      <c r="T199" s="727"/>
      <c r="U199" s="727"/>
      <c r="V199" s="727"/>
      <c r="W199" s="727"/>
      <c r="X199" s="727"/>
    </row>
    <row r="200" spans="1:24">
      <c r="A200" s="727"/>
      <c r="B200" s="721" t="s">
        <v>7008</v>
      </c>
      <c r="C200" s="748" t="s">
        <v>7646</v>
      </c>
      <c r="D200" s="15">
        <v>1277.17007418</v>
      </c>
      <c r="E200" s="727"/>
      <c r="F200" s="727"/>
      <c r="G200" s="727"/>
      <c r="H200" s="727"/>
      <c r="I200" s="727"/>
      <c r="J200" s="727"/>
      <c r="K200" s="727"/>
      <c r="L200" s="727"/>
      <c r="M200" s="727"/>
      <c r="N200" s="727"/>
      <c r="O200" s="727"/>
      <c r="P200" s="727"/>
      <c r="Q200" s="727"/>
      <c r="R200" s="727"/>
      <c r="S200" s="727"/>
      <c r="T200" s="727"/>
      <c r="U200" s="727"/>
      <c r="V200" s="727"/>
      <c r="W200" s="727"/>
      <c r="X200" s="727"/>
    </row>
    <row r="201" spans="1:24">
      <c r="A201" s="727"/>
      <c r="B201" s="721" t="s">
        <v>7647</v>
      </c>
      <c r="C201" s="748" t="s">
        <v>7648</v>
      </c>
      <c r="D201" s="15">
        <v>1672.8648344100002</v>
      </c>
      <c r="E201" s="727"/>
      <c r="F201" s="727"/>
      <c r="G201" s="727"/>
      <c r="H201" s="727"/>
      <c r="I201" s="727"/>
      <c r="J201" s="727"/>
      <c r="K201" s="727"/>
      <c r="L201" s="727"/>
      <c r="M201" s="727"/>
      <c r="N201" s="727"/>
      <c r="O201" s="727"/>
      <c r="P201" s="727"/>
      <c r="Q201" s="727"/>
      <c r="R201" s="727"/>
      <c r="S201" s="727"/>
      <c r="T201" s="727"/>
      <c r="U201" s="727"/>
      <c r="V201" s="727"/>
      <c r="W201" s="727"/>
      <c r="X201" s="727"/>
    </row>
    <row r="202" spans="1:24">
      <c r="A202" s="727"/>
      <c r="B202" s="721" t="s">
        <v>7649</v>
      </c>
      <c r="C202" s="748" t="s">
        <v>7650</v>
      </c>
      <c r="D202" s="15">
        <v>1392.50149038</v>
      </c>
      <c r="E202" s="727"/>
      <c r="F202" s="727"/>
      <c r="G202" s="727"/>
      <c r="H202" s="727"/>
      <c r="I202" s="727"/>
      <c r="J202" s="727"/>
      <c r="K202" s="727"/>
      <c r="L202" s="727"/>
      <c r="M202" s="727"/>
      <c r="N202" s="727"/>
      <c r="O202" s="727"/>
      <c r="P202" s="727"/>
      <c r="Q202" s="727"/>
      <c r="R202" s="727"/>
      <c r="S202" s="727"/>
      <c r="T202" s="727"/>
      <c r="U202" s="727"/>
      <c r="V202" s="727"/>
      <c r="W202" s="727"/>
      <c r="X202" s="727"/>
    </row>
    <row r="203" spans="1:24">
      <c r="A203" s="727"/>
      <c r="B203" s="721" t="s">
        <v>7651</v>
      </c>
      <c r="C203" s="748" t="s">
        <v>7652</v>
      </c>
      <c r="D203" s="15">
        <v>1243.5984000000001</v>
      </c>
      <c r="E203" s="727"/>
      <c r="F203" s="727"/>
      <c r="G203" s="727"/>
      <c r="H203" s="727"/>
      <c r="I203" s="727"/>
      <c r="J203" s="727"/>
      <c r="K203" s="727"/>
      <c r="L203" s="727"/>
      <c r="M203" s="727"/>
      <c r="N203" s="727"/>
      <c r="O203" s="727"/>
      <c r="P203" s="727"/>
      <c r="Q203" s="727"/>
      <c r="R203" s="727"/>
      <c r="S203" s="727"/>
      <c r="T203" s="727"/>
      <c r="U203" s="727"/>
      <c r="V203" s="727"/>
      <c r="W203" s="727"/>
      <c r="X203" s="727"/>
    </row>
    <row r="204" spans="1:24">
      <c r="A204" s="727"/>
      <c r="B204" s="721" t="s">
        <v>7653</v>
      </c>
      <c r="C204" s="748" t="s">
        <v>7654</v>
      </c>
      <c r="D204" s="15">
        <v>1823.8307010000001</v>
      </c>
      <c r="E204" s="727"/>
      <c r="F204" s="727"/>
      <c r="G204" s="727"/>
      <c r="H204" s="727"/>
      <c r="I204" s="727"/>
      <c r="J204" s="727"/>
      <c r="K204" s="727"/>
      <c r="L204" s="727"/>
      <c r="M204" s="727"/>
      <c r="N204" s="727"/>
      <c r="O204" s="727"/>
      <c r="P204" s="727"/>
      <c r="Q204" s="727"/>
      <c r="R204" s="727"/>
      <c r="S204" s="727"/>
      <c r="T204" s="727"/>
      <c r="U204" s="727"/>
      <c r="V204" s="727"/>
      <c r="W204" s="727"/>
      <c r="X204" s="727"/>
    </row>
    <row r="205" spans="1:24">
      <c r="A205" s="727"/>
      <c r="B205" s="721" t="s">
        <v>7655</v>
      </c>
      <c r="C205" s="748" t="s">
        <v>7656</v>
      </c>
      <c r="D205" s="15">
        <v>1211.7320315099998</v>
      </c>
      <c r="E205" s="727"/>
      <c r="F205" s="727"/>
      <c r="G205" s="727"/>
      <c r="H205" s="727"/>
      <c r="I205" s="727"/>
      <c r="J205" s="727"/>
      <c r="K205" s="727"/>
      <c r="L205" s="727"/>
      <c r="M205" s="727"/>
      <c r="N205" s="727"/>
      <c r="O205" s="727"/>
      <c r="P205" s="727"/>
      <c r="Q205" s="727"/>
      <c r="R205" s="727"/>
      <c r="S205" s="727"/>
      <c r="T205" s="727"/>
      <c r="U205" s="727"/>
      <c r="V205" s="727"/>
      <c r="W205" s="727"/>
      <c r="X205" s="727"/>
    </row>
    <row r="206" spans="1:24">
      <c r="A206" s="727"/>
      <c r="B206" s="721" t="s">
        <v>7657</v>
      </c>
      <c r="C206" s="748" t="s">
        <v>7658</v>
      </c>
      <c r="D206" s="15">
        <v>1454.0630088599999</v>
      </c>
      <c r="E206" s="727"/>
      <c r="F206" s="727"/>
      <c r="G206" s="727"/>
      <c r="H206" s="727"/>
      <c r="I206" s="727"/>
      <c r="J206" s="727"/>
      <c r="K206" s="727"/>
      <c r="L206" s="727"/>
      <c r="M206" s="727"/>
      <c r="N206" s="727"/>
      <c r="O206" s="727"/>
      <c r="P206" s="727"/>
      <c r="Q206" s="727"/>
      <c r="R206" s="727"/>
      <c r="S206" s="727"/>
      <c r="T206" s="727"/>
      <c r="U206" s="727"/>
      <c r="V206" s="727"/>
      <c r="W206" s="727"/>
      <c r="X206" s="727"/>
    </row>
    <row r="207" spans="1:24">
      <c r="A207" s="727"/>
      <c r="B207" s="721" t="s">
        <v>7659</v>
      </c>
      <c r="C207" s="748" t="s">
        <v>7660</v>
      </c>
      <c r="D207" s="15">
        <v>1292.1168714299999</v>
      </c>
      <c r="E207" s="727"/>
      <c r="F207" s="727"/>
      <c r="G207" s="727"/>
      <c r="H207" s="727"/>
      <c r="I207" s="727"/>
      <c r="J207" s="727"/>
      <c r="K207" s="727"/>
      <c r="L207" s="727"/>
      <c r="M207" s="727"/>
      <c r="N207" s="727"/>
      <c r="O207" s="727"/>
      <c r="P207" s="727"/>
      <c r="Q207" s="727"/>
      <c r="R207" s="727"/>
      <c r="S207" s="727"/>
      <c r="T207" s="727"/>
      <c r="U207" s="727"/>
      <c r="V207" s="727"/>
      <c r="W207" s="727"/>
      <c r="X207" s="727"/>
    </row>
    <row r="208" spans="1:24">
      <c r="A208" s="727"/>
      <c r="B208" s="721" t="s">
        <v>7661</v>
      </c>
      <c r="C208" s="748" t="s">
        <v>7662</v>
      </c>
      <c r="D208" s="15">
        <v>1153.8779999999999</v>
      </c>
      <c r="E208" s="727"/>
      <c r="F208" s="727"/>
      <c r="G208" s="727"/>
      <c r="H208" s="727"/>
      <c r="I208" s="727"/>
      <c r="J208" s="727"/>
      <c r="K208" s="727"/>
      <c r="L208" s="727"/>
      <c r="M208" s="727"/>
      <c r="N208" s="727"/>
      <c r="O208" s="727"/>
      <c r="P208" s="727"/>
      <c r="Q208" s="727"/>
      <c r="R208" s="727"/>
      <c r="S208" s="727"/>
      <c r="T208" s="727"/>
      <c r="U208" s="727"/>
      <c r="V208" s="727"/>
      <c r="W208" s="727"/>
      <c r="X208" s="727"/>
    </row>
    <row r="209" spans="1:24">
      <c r="A209" s="727"/>
      <c r="B209" s="721" t="s">
        <v>7663</v>
      </c>
      <c r="C209" s="748" t="s">
        <v>7664</v>
      </c>
      <c r="D209" s="15">
        <v>1527.89054418</v>
      </c>
      <c r="E209" s="727"/>
      <c r="F209" s="727"/>
      <c r="G209" s="727"/>
      <c r="H209" s="727"/>
      <c r="I209" s="727"/>
      <c r="J209" s="727"/>
      <c r="K209" s="727"/>
      <c r="L209" s="727"/>
      <c r="M209" s="727"/>
      <c r="N209" s="727"/>
      <c r="O209" s="727"/>
      <c r="P209" s="727"/>
      <c r="Q209" s="727"/>
      <c r="R209" s="727"/>
      <c r="S209" s="727"/>
      <c r="T209" s="727"/>
      <c r="U209" s="727"/>
      <c r="V209" s="727"/>
      <c r="W209" s="727"/>
      <c r="X209" s="727"/>
    </row>
    <row r="210" spans="1:24">
      <c r="A210" s="727"/>
      <c r="B210" s="721" t="s">
        <v>7665</v>
      </c>
      <c r="C210" s="748" t="s">
        <v>7666</v>
      </c>
      <c r="D210" s="15">
        <v>1833.4802247299997</v>
      </c>
      <c r="E210" s="727"/>
      <c r="F210" s="727"/>
      <c r="G210" s="727"/>
      <c r="H210" s="727"/>
      <c r="I210" s="727"/>
      <c r="J210" s="727"/>
      <c r="K210" s="727"/>
      <c r="L210" s="727"/>
      <c r="M210" s="727"/>
      <c r="N210" s="727"/>
      <c r="O210" s="727"/>
      <c r="P210" s="727"/>
      <c r="Q210" s="727"/>
      <c r="R210" s="727"/>
      <c r="S210" s="727"/>
      <c r="T210" s="727"/>
      <c r="U210" s="727"/>
      <c r="V210" s="727"/>
      <c r="W210" s="727"/>
      <c r="X210" s="727"/>
    </row>
    <row r="211" spans="1:24">
      <c r="A211" s="727"/>
      <c r="B211" s="721" t="s">
        <v>7667</v>
      </c>
      <c r="C211" s="748" t="s">
        <v>7668</v>
      </c>
      <c r="D211" s="15">
        <v>1809.2567700899999</v>
      </c>
      <c r="E211" s="727"/>
      <c r="F211" s="727"/>
      <c r="G211" s="727"/>
      <c r="H211" s="727"/>
      <c r="I211" s="727"/>
      <c r="J211" s="727"/>
      <c r="K211" s="727"/>
      <c r="L211" s="727"/>
      <c r="M211" s="727"/>
      <c r="N211" s="727"/>
      <c r="O211" s="727"/>
      <c r="P211" s="727"/>
      <c r="Q211" s="727"/>
      <c r="R211" s="727"/>
      <c r="S211" s="727"/>
      <c r="T211" s="727"/>
      <c r="U211" s="727"/>
      <c r="V211" s="727"/>
      <c r="W211" s="727"/>
      <c r="X211" s="727"/>
    </row>
    <row r="212" spans="1:24">
      <c r="A212" s="727"/>
      <c r="B212" s="721" t="s">
        <v>7669</v>
      </c>
      <c r="C212" s="748" t="s">
        <v>7670</v>
      </c>
      <c r="D212" s="15">
        <v>2171.2943735999993</v>
      </c>
      <c r="E212" s="727"/>
      <c r="F212" s="727"/>
      <c r="G212" s="727"/>
      <c r="H212" s="727"/>
      <c r="I212" s="727"/>
      <c r="J212" s="727"/>
      <c r="K212" s="727"/>
      <c r="L212" s="727"/>
      <c r="M212" s="727"/>
      <c r="N212" s="727"/>
      <c r="O212" s="727"/>
      <c r="P212" s="727"/>
      <c r="Q212" s="727"/>
      <c r="R212" s="727"/>
      <c r="S212" s="727"/>
      <c r="T212" s="727"/>
      <c r="U212" s="727"/>
      <c r="V212" s="727"/>
      <c r="W212" s="727"/>
      <c r="X212" s="727"/>
    </row>
    <row r="213" spans="1:24">
      <c r="A213" s="727"/>
      <c r="B213" s="721" t="s">
        <v>7010</v>
      </c>
      <c r="C213" s="748" t="s">
        <v>7671</v>
      </c>
      <c r="D213" s="15">
        <v>1776.8945432699995</v>
      </c>
      <c r="E213" s="727"/>
      <c r="F213" s="727"/>
      <c r="G213" s="727"/>
      <c r="H213" s="727"/>
      <c r="I213" s="727"/>
      <c r="J213" s="727"/>
      <c r="K213" s="727"/>
      <c r="L213" s="727"/>
      <c r="M213" s="727"/>
      <c r="N213" s="727"/>
      <c r="O213" s="727"/>
      <c r="P213" s="727"/>
      <c r="Q213" s="727"/>
      <c r="R213" s="727"/>
      <c r="S213" s="727"/>
      <c r="T213" s="727"/>
      <c r="U213" s="727"/>
      <c r="V213" s="727"/>
      <c r="W213" s="727"/>
      <c r="X213" s="727"/>
    </row>
    <row r="214" spans="1:24">
      <c r="A214" s="727"/>
      <c r="B214" s="721" t="s">
        <v>7672</v>
      </c>
      <c r="C214" s="748" t="s">
        <v>7673</v>
      </c>
      <c r="D214" s="15">
        <v>2327.2259749199998</v>
      </c>
      <c r="E214" s="727"/>
      <c r="F214" s="727"/>
      <c r="G214" s="727"/>
      <c r="H214" s="727"/>
      <c r="I214" s="727"/>
      <c r="J214" s="727"/>
      <c r="K214" s="727"/>
      <c r="L214" s="727"/>
      <c r="M214" s="727"/>
      <c r="N214" s="727"/>
      <c r="O214" s="727"/>
      <c r="P214" s="727"/>
      <c r="Q214" s="727"/>
      <c r="R214" s="727"/>
      <c r="S214" s="727"/>
      <c r="T214" s="727"/>
      <c r="U214" s="727"/>
      <c r="V214" s="727"/>
      <c r="W214" s="727"/>
      <c r="X214" s="727"/>
    </row>
    <row r="215" spans="1:24">
      <c r="A215" s="727"/>
      <c r="B215" s="721" t="s">
        <v>7674</v>
      </c>
      <c r="C215" s="748" t="s">
        <v>7675</v>
      </c>
      <c r="D215" s="15">
        <v>1965.2241886200004</v>
      </c>
      <c r="E215" s="727"/>
      <c r="F215" s="727"/>
      <c r="G215" s="727"/>
      <c r="H215" s="727"/>
      <c r="I215" s="727"/>
      <c r="J215" s="727"/>
      <c r="K215" s="727"/>
      <c r="L215" s="727"/>
      <c r="M215" s="727"/>
      <c r="N215" s="727"/>
      <c r="O215" s="727"/>
      <c r="P215" s="727"/>
      <c r="Q215" s="727"/>
      <c r="R215" s="727"/>
      <c r="S215" s="727"/>
      <c r="T215" s="727"/>
      <c r="U215" s="727"/>
      <c r="V215" s="727"/>
      <c r="W215" s="727"/>
      <c r="X215" s="727"/>
    </row>
    <row r="216" spans="1:24">
      <c r="A216" s="727"/>
      <c r="B216" s="721" t="s">
        <v>7676</v>
      </c>
      <c r="C216" s="748" t="s">
        <v>7677</v>
      </c>
      <c r="D216" s="15">
        <v>1754.9795999999999</v>
      </c>
      <c r="E216" s="727"/>
      <c r="F216" s="727"/>
      <c r="G216" s="727"/>
      <c r="H216" s="727"/>
      <c r="I216" s="727"/>
      <c r="J216" s="727"/>
      <c r="K216" s="727"/>
      <c r="L216" s="727"/>
      <c r="M216" s="727"/>
      <c r="N216" s="727"/>
      <c r="O216" s="727"/>
      <c r="P216" s="727"/>
      <c r="Q216" s="727"/>
      <c r="R216" s="727"/>
      <c r="S216" s="727"/>
      <c r="T216" s="727"/>
      <c r="U216" s="727"/>
      <c r="V216" s="727"/>
      <c r="W216" s="727"/>
      <c r="X216" s="727"/>
    </row>
    <row r="217" spans="1:24">
      <c r="A217" s="727"/>
      <c r="B217" s="721" t="s">
        <v>7678</v>
      </c>
      <c r="C217" s="748" t="s">
        <v>7679</v>
      </c>
      <c r="D217" s="15">
        <v>2573.8981817999997</v>
      </c>
      <c r="E217" s="727"/>
      <c r="F217" s="727"/>
      <c r="G217" s="727"/>
      <c r="H217" s="727"/>
      <c r="I217" s="727"/>
      <c r="J217" s="727"/>
      <c r="K217" s="727"/>
      <c r="L217" s="727"/>
      <c r="M217" s="727"/>
      <c r="N217" s="727"/>
      <c r="O217" s="727"/>
      <c r="P217" s="727"/>
      <c r="Q217" s="727"/>
      <c r="R217" s="727"/>
      <c r="S217" s="727"/>
      <c r="T217" s="727"/>
      <c r="U217" s="727"/>
      <c r="V217" s="727"/>
      <c r="W217" s="727"/>
      <c r="X217" s="727"/>
    </row>
    <row r="218" spans="1:24">
      <c r="A218" s="727"/>
      <c r="B218" s="721" t="s">
        <v>7680</v>
      </c>
      <c r="C218" s="747" t="s">
        <v>7681</v>
      </c>
      <c r="D218" s="15">
        <v>1261.2975398100002</v>
      </c>
      <c r="E218" s="727"/>
      <c r="F218" s="727"/>
      <c r="G218" s="727"/>
      <c r="H218" s="727"/>
      <c r="I218" s="727"/>
      <c r="J218" s="727"/>
      <c r="K218" s="727"/>
      <c r="L218" s="727"/>
      <c r="M218" s="727"/>
      <c r="N218" s="727"/>
      <c r="O218" s="727"/>
      <c r="P218" s="727"/>
      <c r="Q218" s="727"/>
      <c r="R218" s="727"/>
      <c r="S218" s="727"/>
      <c r="T218" s="727"/>
      <c r="U218" s="727"/>
      <c r="V218" s="727"/>
      <c r="W218" s="727"/>
      <c r="X218" s="727"/>
    </row>
    <row r="219" spans="1:24">
      <c r="A219" s="727"/>
      <c r="B219" s="721" t="s">
        <v>7682</v>
      </c>
      <c r="C219" s="747" t="s">
        <v>7683</v>
      </c>
      <c r="D219" s="15">
        <v>1739.5950518100001</v>
      </c>
      <c r="E219" s="727"/>
      <c r="F219" s="727"/>
      <c r="G219" s="727"/>
      <c r="H219" s="727"/>
      <c r="I219" s="727"/>
      <c r="J219" s="727"/>
      <c r="K219" s="727"/>
      <c r="L219" s="727"/>
      <c r="M219" s="727"/>
      <c r="N219" s="727"/>
      <c r="O219" s="727"/>
      <c r="P219" s="727"/>
      <c r="Q219" s="727"/>
      <c r="R219" s="727"/>
      <c r="S219" s="727"/>
      <c r="T219" s="727"/>
      <c r="U219" s="727"/>
      <c r="V219" s="727"/>
      <c r="W219" s="727"/>
      <c r="X219" s="727"/>
    </row>
    <row r="220" spans="1:24">
      <c r="A220" s="727"/>
      <c r="B220" s="721" t="s">
        <v>7684</v>
      </c>
      <c r="C220" s="747" t="s">
        <v>7685</v>
      </c>
      <c r="D220" s="15">
        <v>1699.1133389999998</v>
      </c>
      <c r="E220" s="727"/>
      <c r="F220" s="727"/>
      <c r="G220" s="727"/>
      <c r="H220" s="727"/>
      <c r="I220" s="727"/>
      <c r="J220" s="727"/>
      <c r="K220" s="727"/>
      <c r="L220" s="727"/>
      <c r="M220" s="727"/>
      <c r="N220" s="727"/>
      <c r="O220" s="727"/>
      <c r="P220" s="727"/>
      <c r="Q220" s="727"/>
      <c r="R220" s="727"/>
      <c r="S220" s="727"/>
      <c r="T220" s="727"/>
      <c r="U220" s="727"/>
      <c r="V220" s="727"/>
      <c r="W220" s="727"/>
      <c r="X220" s="727"/>
    </row>
    <row r="221" spans="1:24">
      <c r="A221" s="727"/>
      <c r="B221" s="721" t="s">
        <v>7686</v>
      </c>
      <c r="C221" s="747" t="s">
        <v>7687</v>
      </c>
      <c r="D221" s="15">
        <v>2071.6453850399998</v>
      </c>
      <c r="E221" s="727"/>
      <c r="F221" s="727"/>
      <c r="G221" s="727"/>
      <c r="H221" s="727"/>
      <c r="I221" s="727"/>
      <c r="J221" s="727"/>
      <c r="K221" s="727"/>
      <c r="L221" s="727"/>
      <c r="M221" s="727"/>
      <c r="N221" s="727"/>
      <c r="O221" s="727"/>
      <c r="P221" s="727"/>
      <c r="Q221" s="727"/>
      <c r="R221" s="727"/>
      <c r="S221" s="727"/>
      <c r="T221" s="727"/>
      <c r="U221" s="727"/>
      <c r="V221" s="727"/>
      <c r="W221" s="727"/>
      <c r="X221" s="727"/>
    </row>
    <row r="222" spans="1:24">
      <c r="A222" s="727"/>
      <c r="B222" s="721" t="s">
        <v>7688</v>
      </c>
      <c r="C222" s="747" t="s">
        <v>7689</v>
      </c>
      <c r="D222" s="15">
        <v>2023.5263409900001</v>
      </c>
      <c r="E222" s="727"/>
      <c r="F222" s="727"/>
      <c r="G222" s="727"/>
      <c r="H222" s="727"/>
      <c r="I222" s="727"/>
      <c r="J222" s="727"/>
      <c r="K222" s="727"/>
      <c r="L222" s="727"/>
      <c r="M222" s="727"/>
      <c r="N222" s="727"/>
      <c r="O222" s="727"/>
      <c r="P222" s="727"/>
      <c r="Q222" s="727"/>
      <c r="R222" s="727"/>
      <c r="S222" s="727"/>
      <c r="T222" s="727"/>
      <c r="U222" s="727"/>
      <c r="V222" s="727"/>
      <c r="W222" s="727"/>
      <c r="X222" s="727"/>
    </row>
    <row r="223" spans="1:24">
      <c r="A223" s="727"/>
      <c r="B223" s="721" t="s">
        <v>7690</v>
      </c>
      <c r="C223" s="747" t="s">
        <v>7691</v>
      </c>
      <c r="D223" s="15">
        <v>2257.8342632999997</v>
      </c>
      <c r="E223" s="727"/>
      <c r="F223" s="727"/>
      <c r="G223" s="727"/>
      <c r="H223" s="727"/>
      <c r="I223" s="727"/>
      <c r="J223" s="727"/>
      <c r="K223" s="727"/>
      <c r="L223" s="727"/>
      <c r="M223" s="727"/>
      <c r="N223" s="727"/>
      <c r="O223" s="727"/>
      <c r="P223" s="727"/>
      <c r="Q223" s="727"/>
      <c r="R223" s="727"/>
      <c r="S223" s="727"/>
      <c r="T223" s="727"/>
      <c r="U223" s="727"/>
      <c r="V223" s="727"/>
      <c r="W223" s="727"/>
      <c r="X223" s="727"/>
    </row>
    <row r="224" spans="1:24">
      <c r="A224" s="727"/>
      <c r="B224" s="721" t="s">
        <v>7035</v>
      </c>
      <c r="C224" s="747" t="s">
        <v>7692</v>
      </c>
      <c r="D224" s="15">
        <v>2405.9329163099997</v>
      </c>
      <c r="E224" s="727"/>
      <c r="F224" s="727"/>
      <c r="G224" s="727"/>
      <c r="H224" s="727"/>
      <c r="I224" s="727"/>
      <c r="J224" s="727"/>
      <c r="K224" s="727"/>
      <c r="L224" s="727"/>
      <c r="M224" s="727"/>
      <c r="N224" s="727"/>
      <c r="O224" s="727"/>
      <c r="P224" s="727"/>
      <c r="Q224" s="727"/>
      <c r="R224" s="727"/>
      <c r="S224" s="727"/>
      <c r="T224" s="727"/>
      <c r="U224" s="727"/>
      <c r="V224" s="727"/>
      <c r="W224" s="727"/>
      <c r="X224" s="727"/>
    </row>
    <row r="225" spans="1:24">
      <c r="A225" s="727"/>
      <c r="B225" s="721" t="s">
        <v>7693</v>
      </c>
      <c r="C225" s="747" t="s">
        <v>7694</v>
      </c>
      <c r="D225" s="15">
        <v>2350.1379686400001</v>
      </c>
      <c r="E225" s="727"/>
      <c r="F225" s="727"/>
      <c r="G225" s="727"/>
      <c r="H225" s="727"/>
      <c r="I225" s="727"/>
      <c r="J225" s="727"/>
      <c r="K225" s="727"/>
      <c r="L225" s="727"/>
      <c r="M225" s="727"/>
      <c r="N225" s="727"/>
      <c r="O225" s="727"/>
      <c r="P225" s="727"/>
      <c r="Q225" s="727"/>
      <c r="R225" s="727"/>
      <c r="S225" s="727"/>
      <c r="T225" s="727"/>
      <c r="U225" s="727"/>
      <c r="V225" s="727"/>
      <c r="W225" s="727"/>
      <c r="X225" s="727"/>
    </row>
    <row r="226" spans="1:24">
      <c r="A226" s="727"/>
      <c r="B226" s="721" t="s">
        <v>7695</v>
      </c>
      <c r="C226" s="747" t="s">
        <v>7696</v>
      </c>
      <c r="D226" s="15">
        <v>2658.00341961</v>
      </c>
      <c r="E226" s="727"/>
      <c r="F226" s="727"/>
      <c r="G226" s="727"/>
      <c r="H226" s="727"/>
      <c r="I226" s="727"/>
      <c r="J226" s="727"/>
      <c r="K226" s="727"/>
      <c r="L226" s="727"/>
      <c r="M226" s="727"/>
      <c r="N226" s="727"/>
      <c r="O226" s="727"/>
      <c r="P226" s="727"/>
      <c r="Q226" s="727"/>
      <c r="R226" s="727"/>
      <c r="S226" s="727"/>
      <c r="T226" s="727"/>
      <c r="U226" s="727"/>
      <c r="V226" s="727"/>
      <c r="W226" s="727"/>
      <c r="X226" s="727"/>
    </row>
    <row r="227" spans="1:24">
      <c r="A227" s="727"/>
      <c r="B227" s="721" t="s">
        <v>7697</v>
      </c>
      <c r="C227" s="747" t="s">
        <v>7698</v>
      </c>
      <c r="D227" s="15">
        <v>2596.3647563700001</v>
      </c>
      <c r="E227" s="727"/>
      <c r="F227" s="727"/>
      <c r="G227" s="727"/>
      <c r="H227" s="727"/>
      <c r="I227" s="727"/>
      <c r="J227" s="727"/>
      <c r="K227" s="727"/>
      <c r="L227" s="727"/>
      <c r="M227" s="727"/>
      <c r="N227" s="727"/>
      <c r="O227" s="727"/>
      <c r="P227" s="727"/>
      <c r="Q227" s="727"/>
      <c r="R227" s="727"/>
      <c r="S227" s="727"/>
      <c r="T227" s="727"/>
      <c r="U227" s="727"/>
      <c r="V227" s="727"/>
      <c r="W227" s="727"/>
      <c r="X227" s="727"/>
    </row>
    <row r="228" spans="1:24">
      <c r="A228" s="727"/>
      <c r="B228" s="727"/>
      <c r="C228" s="727"/>
      <c r="D228" s="738"/>
      <c r="E228" s="727"/>
      <c r="F228" s="727"/>
      <c r="G228" s="727"/>
      <c r="H228" s="727"/>
      <c r="I228" s="727"/>
      <c r="J228" s="727"/>
      <c r="K228" s="727"/>
      <c r="L228" s="727"/>
      <c r="M228" s="727"/>
      <c r="N228" s="727"/>
      <c r="O228" s="727"/>
      <c r="P228" s="727"/>
      <c r="Q228" s="727"/>
      <c r="R228" s="727"/>
      <c r="S228" s="727"/>
      <c r="T228" s="727"/>
      <c r="U228" s="727"/>
      <c r="V228" s="727"/>
      <c r="W228" s="727"/>
      <c r="X228" s="727"/>
    </row>
    <row r="229" spans="1:24">
      <c r="A229" s="727"/>
      <c r="B229" s="727"/>
      <c r="C229" s="727"/>
      <c r="D229" s="738"/>
      <c r="E229" s="727"/>
      <c r="F229" s="727"/>
      <c r="G229" s="727"/>
      <c r="H229" s="727"/>
      <c r="I229" s="727"/>
      <c r="J229" s="727"/>
      <c r="K229" s="727"/>
      <c r="L229" s="727"/>
      <c r="M229" s="727"/>
      <c r="N229" s="727"/>
      <c r="O229" s="727"/>
      <c r="P229" s="727"/>
      <c r="Q229" s="727"/>
      <c r="R229" s="727"/>
      <c r="S229" s="727"/>
      <c r="T229" s="727"/>
      <c r="U229" s="727"/>
      <c r="V229" s="727"/>
      <c r="W229" s="727"/>
      <c r="X229" s="727"/>
    </row>
    <row r="230" spans="1:24">
      <c r="A230" s="727"/>
      <c r="B230" s="727"/>
      <c r="C230" s="727"/>
      <c r="D230" s="738"/>
      <c r="E230" s="727"/>
      <c r="F230" s="727"/>
      <c r="G230" s="727"/>
      <c r="H230" s="727"/>
      <c r="I230" s="727"/>
      <c r="J230" s="727"/>
      <c r="K230" s="727"/>
      <c r="L230" s="727"/>
      <c r="M230" s="727"/>
      <c r="N230" s="727"/>
      <c r="O230" s="727"/>
      <c r="P230" s="727"/>
      <c r="Q230" s="727"/>
      <c r="R230" s="727"/>
      <c r="S230" s="727"/>
      <c r="T230" s="727"/>
      <c r="U230" s="727"/>
      <c r="V230" s="727"/>
      <c r="W230" s="727"/>
      <c r="X230" s="727"/>
    </row>
    <row r="231" spans="1:24">
      <c r="A231" s="727"/>
      <c r="B231" s="727"/>
      <c r="C231" s="727"/>
      <c r="D231" s="738"/>
      <c r="E231" s="727"/>
      <c r="F231" s="727"/>
      <c r="G231" s="727"/>
      <c r="H231" s="727"/>
      <c r="I231" s="727"/>
      <c r="J231" s="727"/>
      <c r="K231" s="727"/>
      <c r="L231" s="727"/>
      <c r="M231" s="727"/>
      <c r="N231" s="727"/>
      <c r="O231" s="727"/>
      <c r="P231" s="727"/>
      <c r="Q231" s="727"/>
      <c r="R231" s="727"/>
      <c r="S231" s="727"/>
      <c r="T231" s="727"/>
      <c r="U231" s="727"/>
      <c r="V231" s="727"/>
      <c r="W231" s="727"/>
      <c r="X231" s="727"/>
    </row>
    <row r="232" spans="1:24">
      <c r="A232" s="727"/>
      <c r="B232" s="727"/>
      <c r="C232" s="727"/>
      <c r="D232" s="738"/>
      <c r="E232" s="727"/>
      <c r="F232" s="727"/>
      <c r="G232" s="727"/>
      <c r="H232" s="727"/>
      <c r="I232" s="727"/>
      <c r="J232" s="727"/>
      <c r="K232" s="727"/>
      <c r="L232" s="727"/>
      <c r="M232" s="727"/>
      <c r="N232" s="727"/>
      <c r="O232" s="727"/>
      <c r="P232" s="727"/>
      <c r="Q232" s="727"/>
      <c r="R232" s="727"/>
      <c r="S232" s="727"/>
      <c r="T232" s="727"/>
      <c r="U232" s="727"/>
      <c r="V232" s="727"/>
      <c r="W232" s="727"/>
      <c r="X232" s="727"/>
    </row>
    <row r="233" spans="1:24">
      <c r="A233" s="727"/>
      <c r="B233" s="727"/>
      <c r="C233" s="727"/>
      <c r="D233" s="738"/>
      <c r="E233" s="727"/>
      <c r="F233" s="727"/>
      <c r="G233" s="727"/>
      <c r="H233" s="727"/>
      <c r="I233" s="727"/>
      <c r="J233" s="727"/>
      <c r="K233" s="727"/>
      <c r="L233" s="727"/>
      <c r="M233" s="727"/>
      <c r="N233" s="727"/>
      <c r="O233" s="727"/>
      <c r="P233" s="727"/>
      <c r="Q233" s="727"/>
      <c r="R233" s="727"/>
      <c r="S233" s="727"/>
      <c r="T233" s="727"/>
      <c r="U233" s="727"/>
      <c r="V233" s="727"/>
      <c r="W233" s="727"/>
      <c r="X233" s="727"/>
    </row>
    <row r="234" spans="1:24">
      <c r="A234" s="727"/>
      <c r="B234" s="727"/>
      <c r="C234" s="727"/>
      <c r="D234" s="738"/>
      <c r="E234" s="727"/>
      <c r="F234" s="727"/>
      <c r="G234" s="727"/>
      <c r="H234" s="727"/>
      <c r="I234" s="727"/>
      <c r="J234" s="727"/>
      <c r="K234" s="727"/>
      <c r="L234" s="727"/>
      <c r="M234" s="727"/>
      <c r="N234" s="727"/>
      <c r="O234" s="727"/>
      <c r="P234" s="727"/>
      <c r="Q234" s="727"/>
      <c r="R234" s="727"/>
      <c r="S234" s="727"/>
      <c r="T234" s="727"/>
      <c r="U234" s="727"/>
      <c r="V234" s="727"/>
      <c r="W234" s="727"/>
      <c r="X234" s="727"/>
    </row>
    <row r="235" spans="1:24">
      <c r="A235" s="727"/>
      <c r="B235" s="727"/>
      <c r="C235" s="727"/>
      <c r="D235" s="738"/>
      <c r="E235" s="727"/>
      <c r="F235" s="727"/>
      <c r="G235" s="727"/>
      <c r="H235" s="727"/>
      <c r="I235" s="727"/>
      <c r="J235" s="727"/>
      <c r="K235" s="727"/>
      <c r="L235" s="727"/>
      <c r="M235" s="727"/>
      <c r="N235" s="727"/>
      <c r="O235" s="727"/>
      <c r="P235" s="727"/>
      <c r="Q235" s="727"/>
      <c r="R235" s="727"/>
      <c r="S235" s="727"/>
      <c r="T235" s="727"/>
      <c r="U235" s="727"/>
      <c r="V235" s="727"/>
      <c r="W235" s="727"/>
      <c r="X235" s="727"/>
    </row>
    <row r="236" spans="1:24">
      <c r="A236" s="727"/>
      <c r="B236" s="727"/>
      <c r="C236" s="727"/>
      <c r="D236" s="738"/>
      <c r="E236" s="727"/>
      <c r="F236" s="727"/>
      <c r="G236" s="727"/>
      <c r="H236" s="727"/>
      <c r="I236" s="727"/>
      <c r="J236" s="727"/>
      <c r="K236" s="727"/>
      <c r="L236" s="727"/>
      <c r="M236" s="727"/>
      <c r="N236" s="727"/>
      <c r="O236" s="727"/>
      <c r="P236" s="727"/>
      <c r="Q236" s="727"/>
      <c r="R236" s="727"/>
      <c r="S236" s="727"/>
      <c r="T236" s="727"/>
      <c r="U236" s="727"/>
      <c r="V236" s="727"/>
      <c r="W236" s="727"/>
      <c r="X236" s="727"/>
    </row>
    <row r="237" spans="1:24">
      <c r="A237" s="727"/>
      <c r="B237" s="727"/>
      <c r="C237" s="727"/>
      <c r="D237" s="738"/>
      <c r="E237" s="727"/>
      <c r="F237" s="727"/>
      <c r="G237" s="727"/>
      <c r="H237" s="727"/>
      <c r="I237" s="727"/>
      <c r="J237" s="727"/>
      <c r="K237" s="727"/>
      <c r="L237" s="727"/>
      <c r="M237" s="727"/>
      <c r="N237" s="727"/>
      <c r="O237" s="727"/>
      <c r="P237" s="727"/>
      <c r="Q237" s="727"/>
      <c r="R237" s="727"/>
      <c r="S237" s="727"/>
      <c r="T237" s="727"/>
      <c r="U237" s="727"/>
      <c r="V237" s="727"/>
      <c r="W237" s="727"/>
      <c r="X237" s="727"/>
    </row>
    <row r="238" spans="1:24">
      <c r="A238" s="727"/>
      <c r="B238" s="727"/>
      <c r="C238" s="727"/>
      <c r="D238" s="738"/>
      <c r="E238" s="727"/>
      <c r="F238" s="727"/>
      <c r="G238" s="727"/>
      <c r="H238" s="727"/>
      <c r="I238" s="727"/>
      <c r="J238" s="727"/>
      <c r="K238" s="727"/>
      <c r="L238" s="727"/>
      <c r="M238" s="727"/>
      <c r="N238" s="727"/>
      <c r="O238" s="727"/>
      <c r="P238" s="727"/>
      <c r="Q238" s="727"/>
      <c r="R238" s="727"/>
      <c r="S238" s="727"/>
      <c r="T238" s="727"/>
      <c r="U238" s="727"/>
      <c r="V238" s="727"/>
      <c r="W238" s="727"/>
      <c r="X238" s="727"/>
    </row>
    <row r="239" spans="1:24">
      <c r="A239" s="727"/>
      <c r="B239" s="727"/>
      <c r="C239" s="727"/>
      <c r="D239" s="738"/>
      <c r="E239" s="727"/>
      <c r="F239" s="727"/>
      <c r="G239" s="727"/>
      <c r="H239" s="727"/>
      <c r="I239" s="727"/>
      <c r="J239" s="727"/>
      <c r="K239" s="727"/>
      <c r="L239" s="727"/>
      <c r="M239" s="727"/>
      <c r="N239" s="727"/>
      <c r="O239" s="727"/>
      <c r="P239" s="727"/>
      <c r="Q239" s="727"/>
      <c r="R239" s="727"/>
      <c r="S239" s="727"/>
      <c r="T239" s="727"/>
      <c r="U239" s="727"/>
      <c r="V239" s="727"/>
      <c r="W239" s="727"/>
      <c r="X239" s="727"/>
    </row>
    <row r="240" spans="1:24">
      <c r="A240" s="727"/>
      <c r="B240" s="727"/>
      <c r="C240" s="727"/>
      <c r="D240" s="738"/>
      <c r="E240" s="727"/>
      <c r="F240" s="727"/>
      <c r="G240" s="727"/>
      <c r="H240" s="727"/>
      <c r="I240" s="727"/>
      <c r="J240" s="727"/>
      <c r="K240" s="727"/>
      <c r="L240" s="727"/>
      <c r="M240" s="727"/>
      <c r="N240" s="727"/>
      <c r="O240" s="727"/>
      <c r="P240" s="727"/>
      <c r="Q240" s="727"/>
      <c r="R240" s="727"/>
      <c r="S240" s="727"/>
      <c r="T240" s="727"/>
      <c r="U240" s="727"/>
      <c r="V240" s="727"/>
      <c r="W240" s="727"/>
      <c r="X240" s="727"/>
    </row>
    <row r="241" spans="1:24">
      <c r="A241" s="727"/>
      <c r="B241" s="727"/>
      <c r="C241" s="727"/>
      <c r="D241" s="738"/>
      <c r="E241" s="727"/>
      <c r="F241" s="727"/>
      <c r="G241" s="727"/>
      <c r="H241" s="727"/>
      <c r="I241" s="727"/>
      <c r="J241" s="727"/>
      <c r="K241" s="727"/>
      <c r="L241" s="727"/>
      <c r="M241" s="727"/>
      <c r="N241" s="727"/>
      <c r="O241" s="727"/>
      <c r="P241" s="727"/>
      <c r="Q241" s="727"/>
      <c r="R241" s="727"/>
      <c r="S241" s="727"/>
      <c r="T241" s="727"/>
      <c r="U241" s="727"/>
      <c r="V241" s="727"/>
      <c r="W241" s="727"/>
      <c r="X241" s="727"/>
    </row>
    <row r="242" spans="1:24">
      <c r="A242" s="727"/>
      <c r="B242" s="727"/>
      <c r="C242" s="727"/>
      <c r="D242" s="738"/>
      <c r="E242" s="727"/>
      <c r="F242" s="727"/>
      <c r="G242" s="727"/>
      <c r="H242" s="727"/>
      <c r="I242" s="727"/>
      <c r="J242" s="727"/>
      <c r="K242" s="727"/>
      <c r="L242" s="727"/>
      <c r="M242" s="727"/>
      <c r="N242" s="727"/>
      <c r="O242" s="727"/>
      <c r="P242" s="727"/>
      <c r="Q242" s="727"/>
      <c r="R242" s="727"/>
      <c r="S242" s="727"/>
      <c r="T242" s="727"/>
      <c r="U242" s="727"/>
      <c r="V242" s="727"/>
      <c r="W242" s="727"/>
      <c r="X242" s="727"/>
    </row>
    <row r="243" spans="1:24">
      <c r="A243" s="727"/>
      <c r="B243" s="727"/>
      <c r="C243" s="727"/>
      <c r="D243" s="738"/>
      <c r="E243" s="727"/>
      <c r="F243" s="727"/>
      <c r="G243" s="727"/>
      <c r="H243" s="727"/>
      <c r="I243" s="727"/>
      <c r="J243" s="727"/>
      <c r="K243" s="727"/>
      <c r="L243" s="727"/>
      <c r="M243" s="727"/>
      <c r="N243" s="727"/>
      <c r="O243" s="727"/>
      <c r="P243" s="727"/>
      <c r="Q243" s="727"/>
      <c r="R243" s="727"/>
      <c r="S243" s="727"/>
      <c r="T243" s="727"/>
      <c r="U243" s="727"/>
      <c r="V243" s="727"/>
      <c r="W243" s="727"/>
      <c r="X243" s="727"/>
    </row>
    <row r="244" spans="1:24">
      <c r="A244" s="727"/>
      <c r="B244" s="727"/>
      <c r="C244" s="727"/>
      <c r="D244" s="738"/>
      <c r="E244" s="727"/>
      <c r="F244" s="727"/>
      <c r="G244" s="727"/>
      <c r="H244" s="727"/>
      <c r="I244" s="727"/>
      <c r="J244" s="727"/>
      <c r="K244" s="727"/>
      <c r="L244" s="727"/>
      <c r="M244" s="727"/>
      <c r="N244" s="727"/>
      <c r="O244" s="727"/>
      <c r="P244" s="727"/>
      <c r="Q244" s="727"/>
      <c r="R244" s="727"/>
      <c r="S244" s="727"/>
      <c r="T244" s="727"/>
      <c r="U244" s="727"/>
      <c r="V244" s="727"/>
      <c r="W244" s="727"/>
      <c r="X244" s="727"/>
    </row>
    <row r="245" spans="1:24">
      <c r="A245" s="727"/>
      <c r="B245" s="727"/>
      <c r="C245" s="727"/>
      <c r="D245" s="738"/>
      <c r="E245" s="727"/>
      <c r="F245" s="727"/>
      <c r="G245" s="727"/>
      <c r="H245" s="727"/>
      <c r="I245" s="727"/>
      <c r="J245" s="727"/>
      <c r="K245" s="727"/>
      <c r="L245" s="727"/>
      <c r="M245" s="727"/>
      <c r="N245" s="727"/>
      <c r="O245" s="727"/>
      <c r="P245" s="727"/>
      <c r="Q245" s="727"/>
      <c r="R245" s="727"/>
      <c r="S245" s="727"/>
      <c r="T245" s="727"/>
      <c r="U245" s="727"/>
      <c r="V245" s="727"/>
      <c r="W245" s="727"/>
      <c r="X245" s="727"/>
    </row>
    <row r="246" spans="1:24">
      <c r="A246" s="727"/>
      <c r="B246" s="727"/>
      <c r="C246" s="727"/>
      <c r="D246" s="738"/>
      <c r="E246" s="727"/>
      <c r="F246" s="727"/>
      <c r="G246" s="727"/>
      <c r="H246" s="727"/>
      <c r="I246" s="727"/>
      <c r="J246" s="727"/>
      <c r="K246" s="727"/>
      <c r="L246" s="727"/>
      <c r="M246" s="727"/>
      <c r="N246" s="727"/>
      <c r="O246" s="727"/>
      <c r="P246" s="727"/>
      <c r="Q246" s="727"/>
      <c r="R246" s="727"/>
      <c r="S246" s="727"/>
      <c r="T246" s="727"/>
      <c r="U246" s="727"/>
      <c r="V246" s="727"/>
      <c r="W246" s="727"/>
      <c r="X246" s="727"/>
    </row>
    <row r="247" spans="1:24">
      <c r="A247" s="727"/>
      <c r="B247" s="727"/>
      <c r="C247" s="727"/>
      <c r="D247" s="738"/>
      <c r="E247" s="727"/>
      <c r="F247" s="727"/>
      <c r="G247" s="727"/>
      <c r="H247" s="727"/>
      <c r="I247" s="727"/>
      <c r="J247" s="727"/>
      <c r="K247" s="727"/>
      <c r="L247" s="727"/>
      <c r="M247" s="727"/>
      <c r="N247" s="727"/>
      <c r="O247" s="727"/>
      <c r="P247" s="727"/>
      <c r="Q247" s="727"/>
      <c r="R247" s="727"/>
      <c r="S247" s="727"/>
      <c r="T247" s="727"/>
      <c r="U247" s="727"/>
      <c r="V247" s="727"/>
      <c r="W247" s="727"/>
      <c r="X247" s="727"/>
    </row>
    <row r="248" spans="1:24">
      <c r="A248" s="727"/>
      <c r="B248" s="727"/>
      <c r="C248" s="727"/>
      <c r="D248" s="738"/>
      <c r="E248" s="727"/>
      <c r="F248" s="727"/>
      <c r="G248" s="727"/>
      <c r="H248" s="727"/>
      <c r="I248" s="727"/>
      <c r="J248" s="727"/>
      <c r="K248" s="727"/>
      <c r="L248" s="727"/>
      <c r="M248" s="727"/>
      <c r="N248" s="727"/>
      <c r="O248" s="727"/>
      <c r="P248" s="727"/>
      <c r="Q248" s="727"/>
      <c r="R248" s="727"/>
      <c r="S248" s="727"/>
      <c r="T248" s="727"/>
      <c r="U248" s="727"/>
      <c r="V248" s="727"/>
      <c r="W248" s="727"/>
      <c r="X248" s="727"/>
    </row>
    <row r="249" spans="1:24">
      <c r="A249" s="727"/>
      <c r="B249" s="727"/>
      <c r="C249" s="727"/>
      <c r="D249" s="738"/>
      <c r="E249" s="727"/>
      <c r="F249" s="727"/>
      <c r="G249" s="727"/>
      <c r="H249" s="727"/>
      <c r="I249" s="727"/>
      <c r="J249" s="727"/>
      <c r="K249" s="727"/>
      <c r="L249" s="727"/>
      <c r="M249" s="727"/>
      <c r="N249" s="727"/>
      <c r="O249" s="727"/>
      <c r="P249" s="727"/>
      <c r="Q249" s="727"/>
      <c r="R249" s="727"/>
      <c r="S249" s="727"/>
      <c r="T249" s="727"/>
      <c r="U249" s="727"/>
      <c r="V249" s="727"/>
      <c r="W249" s="727"/>
      <c r="X249" s="727"/>
    </row>
    <row r="250" spans="1:24">
      <c r="A250" s="727"/>
      <c r="B250" s="727"/>
      <c r="C250" s="727"/>
      <c r="D250" s="738"/>
      <c r="E250" s="727"/>
      <c r="F250" s="727"/>
      <c r="G250" s="727"/>
      <c r="H250" s="727"/>
      <c r="I250" s="727"/>
      <c r="J250" s="727"/>
      <c r="K250" s="727"/>
      <c r="L250" s="727"/>
      <c r="M250" s="727"/>
      <c r="N250" s="727"/>
      <c r="O250" s="727"/>
      <c r="P250" s="727"/>
      <c r="Q250" s="727"/>
      <c r="R250" s="727"/>
      <c r="S250" s="727"/>
      <c r="T250" s="727"/>
      <c r="U250" s="727"/>
      <c r="V250" s="727"/>
      <c r="W250" s="727"/>
      <c r="X250" s="727"/>
    </row>
    <row r="251" spans="1:24">
      <c r="A251" s="727"/>
      <c r="B251" s="727"/>
      <c r="C251" s="727"/>
      <c r="D251" s="738"/>
      <c r="E251" s="727"/>
      <c r="F251" s="727"/>
      <c r="G251" s="727"/>
      <c r="H251" s="727"/>
      <c r="I251" s="727"/>
      <c r="J251" s="727"/>
      <c r="K251" s="727"/>
      <c r="L251" s="727"/>
      <c r="M251" s="727"/>
      <c r="N251" s="727"/>
      <c r="O251" s="727"/>
      <c r="P251" s="727"/>
      <c r="Q251" s="727"/>
      <c r="R251" s="727"/>
      <c r="S251" s="727"/>
      <c r="T251" s="727"/>
      <c r="U251" s="727"/>
      <c r="V251" s="727"/>
      <c r="W251" s="727"/>
      <c r="X251" s="727"/>
    </row>
    <row r="252" spans="1:24">
      <c r="A252" s="727"/>
      <c r="B252" s="727"/>
      <c r="C252" s="727"/>
      <c r="D252" s="738"/>
      <c r="E252" s="727"/>
      <c r="F252" s="727"/>
      <c r="G252" s="727"/>
      <c r="H252" s="727"/>
      <c r="I252" s="727"/>
      <c r="J252" s="727"/>
      <c r="K252" s="727"/>
      <c r="L252" s="727"/>
      <c r="M252" s="727"/>
      <c r="N252" s="727"/>
      <c r="O252" s="727"/>
      <c r="P252" s="727"/>
      <c r="Q252" s="727"/>
      <c r="R252" s="727"/>
      <c r="S252" s="727"/>
      <c r="T252" s="727"/>
      <c r="U252" s="727"/>
      <c r="V252" s="727"/>
      <c r="W252" s="727"/>
      <c r="X252" s="727"/>
    </row>
    <row r="253" spans="1:24">
      <c r="A253" s="727"/>
      <c r="B253" s="727"/>
      <c r="C253" s="727"/>
      <c r="D253" s="738"/>
      <c r="E253" s="727"/>
      <c r="F253" s="727"/>
      <c r="G253" s="727"/>
      <c r="H253" s="727"/>
      <c r="I253" s="727"/>
      <c r="J253" s="727"/>
      <c r="K253" s="727"/>
      <c r="L253" s="727"/>
      <c r="M253" s="727"/>
      <c r="N253" s="727"/>
      <c r="O253" s="727"/>
      <c r="P253" s="727"/>
      <c r="Q253" s="727"/>
      <c r="R253" s="727"/>
      <c r="S253" s="727"/>
      <c r="T253" s="727"/>
      <c r="U253" s="727"/>
      <c r="V253" s="727"/>
      <c r="W253" s="727"/>
      <c r="X253" s="727"/>
    </row>
    <row r="254" spans="1:24">
      <c r="A254" s="727"/>
      <c r="B254" s="727"/>
      <c r="C254" s="727"/>
      <c r="D254" s="738"/>
      <c r="E254" s="727"/>
      <c r="F254" s="727"/>
      <c r="G254" s="727"/>
      <c r="H254" s="727"/>
      <c r="I254" s="727"/>
      <c r="J254" s="727"/>
      <c r="K254" s="727"/>
      <c r="L254" s="727"/>
      <c r="M254" s="727"/>
      <c r="N254" s="727"/>
      <c r="O254" s="727"/>
      <c r="P254" s="727"/>
      <c r="Q254" s="727"/>
      <c r="R254" s="727"/>
      <c r="S254" s="727"/>
      <c r="T254" s="727"/>
      <c r="U254" s="727"/>
      <c r="V254" s="727"/>
      <c r="W254" s="727"/>
      <c r="X254" s="727"/>
    </row>
    <row r="255" spans="1:24">
      <c r="A255" s="727"/>
      <c r="B255" s="727"/>
      <c r="C255" s="727"/>
      <c r="D255" s="738"/>
      <c r="E255" s="727"/>
      <c r="F255" s="727"/>
      <c r="G255" s="727"/>
      <c r="H255" s="727"/>
      <c r="I255" s="727"/>
      <c r="J255" s="727"/>
      <c r="K255" s="727"/>
      <c r="L255" s="727"/>
      <c r="M255" s="727"/>
      <c r="N255" s="727"/>
      <c r="O255" s="727"/>
      <c r="P255" s="727"/>
      <c r="Q255" s="727"/>
      <c r="R255" s="727"/>
      <c r="S255" s="727"/>
      <c r="T255" s="727"/>
      <c r="U255" s="727"/>
      <c r="V255" s="727"/>
      <c r="W255" s="727"/>
      <c r="X255" s="727"/>
    </row>
    <row r="256" spans="1:24">
      <c r="A256" s="727"/>
      <c r="B256" s="727"/>
      <c r="C256" s="727"/>
      <c r="D256" s="738"/>
      <c r="E256" s="727"/>
      <c r="F256" s="727"/>
      <c r="G256" s="727"/>
      <c r="H256" s="727"/>
      <c r="I256" s="727"/>
      <c r="J256" s="727"/>
      <c r="K256" s="727"/>
      <c r="L256" s="727"/>
      <c r="M256" s="727"/>
      <c r="N256" s="727"/>
      <c r="O256" s="727"/>
      <c r="P256" s="727"/>
      <c r="Q256" s="727"/>
      <c r="R256" s="727"/>
      <c r="S256" s="727"/>
      <c r="T256" s="727"/>
      <c r="U256" s="727"/>
      <c r="V256" s="727"/>
      <c r="W256" s="727"/>
      <c r="X256" s="727"/>
    </row>
    <row r="257" spans="1:24">
      <c r="A257" s="727"/>
      <c r="B257" s="727"/>
      <c r="C257" s="727"/>
      <c r="D257" s="738"/>
      <c r="E257" s="727"/>
      <c r="F257" s="727"/>
      <c r="G257" s="727"/>
      <c r="H257" s="727"/>
      <c r="I257" s="727"/>
      <c r="J257" s="727"/>
      <c r="K257" s="727"/>
      <c r="L257" s="727"/>
      <c r="M257" s="727"/>
      <c r="N257" s="727"/>
      <c r="O257" s="727"/>
      <c r="P257" s="727"/>
      <c r="Q257" s="727"/>
      <c r="R257" s="727"/>
      <c r="S257" s="727"/>
      <c r="T257" s="727"/>
      <c r="U257" s="727"/>
      <c r="V257" s="727"/>
      <c r="W257" s="727"/>
      <c r="X257" s="727"/>
    </row>
    <row r="258" spans="1:24">
      <c r="A258" s="727"/>
      <c r="B258" s="727"/>
      <c r="C258" s="727"/>
      <c r="D258" s="738"/>
      <c r="E258" s="727"/>
      <c r="F258" s="727"/>
      <c r="G258" s="727"/>
      <c r="H258" s="727"/>
      <c r="I258" s="727"/>
      <c r="J258" s="727"/>
      <c r="K258" s="727"/>
      <c r="L258" s="727"/>
      <c r="M258" s="727"/>
      <c r="N258" s="727"/>
      <c r="O258" s="727"/>
      <c r="P258" s="727"/>
      <c r="Q258" s="727"/>
      <c r="R258" s="727"/>
      <c r="S258" s="727"/>
      <c r="T258" s="727"/>
      <c r="U258" s="727"/>
      <c r="V258" s="727"/>
      <c r="W258" s="727"/>
      <c r="X258" s="727"/>
    </row>
    <row r="259" spans="1:24">
      <c r="A259" s="727"/>
      <c r="B259" s="727"/>
      <c r="C259" s="727"/>
      <c r="D259" s="738"/>
      <c r="E259" s="727"/>
      <c r="F259" s="727"/>
      <c r="G259" s="727"/>
      <c r="H259" s="727"/>
      <c r="I259" s="727"/>
      <c r="J259" s="727"/>
      <c r="K259" s="727"/>
      <c r="L259" s="727"/>
      <c r="M259" s="727"/>
      <c r="N259" s="727"/>
      <c r="O259" s="727"/>
      <c r="P259" s="727"/>
      <c r="Q259" s="727"/>
      <c r="R259" s="727"/>
      <c r="S259" s="727"/>
      <c r="T259" s="727"/>
      <c r="U259" s="727"/>
      <c r="V259" s="727"/>
      <c r="W259" s="727"/>
      <c r="X259" s="727"/>
    </row>
    <row r="260" spans="1:24">
      <c r="A260" s="727"/>
      <c r="B260" s="727"/>
      <c r="C260" s="727"/>
      <c r="D260" s="738"/>
      <c r="E260" s="727"/>
      <c r="F260" s="727"/>
      <c r="G260" s="727"/>
      <c r="H260" s="727"/>
      <c r="I260" s="727"/>
      <c r="J260" s="727"/>
      <c r="K260" s="727"/>
      <c r="L260" s="727"/>
      <c r="M260" s="727"/>
      <c r="N260" s="727"/>
      <c r="O260" s="727"/>
      <c r="P260" s="727"/>
      <c r="Q260" s="727"/>
      <c r="R260" s="727"/>
      <c r="S260" s="727"/>
      <c r="T260" s="727"/>
      <c r="U260" s="727"/>
      <c r="V260" s="727"/>
      <c r="W260" s="727"/>
      <c r="X260" s="727"/>
    </row>
    <row r="261" spans="1:24">
      <c r="A261" s="727"/>
      <c r="B261" s="727"/>
      <c r="C261" s="727"/>
      <c r="D261" s="738"/>
      <c r="E261" s="727"/>
      <c r="F261" s="727"/>
      <c r="G261" s="727"/>
      <c r="H261" s="727"/>
      <c r="I261" s="727"/>
      <c r="J261" s="727"/>
      <c r="K261" s="727"/>
      <c r="L261" s="727"/>
      <c r="M261" s="727"/>
      <c r="N261" s="727"/>
      <c r="O261" s="727"/>
      <c r="P261" s="727"/>
      <c r="Q261" s="727"/>
      <c r="R261" s="727"/>
      <c r="S261" s="727"/>
      <c r="T261" s="727"/>
      <c r="U261" s="727"/>
      <c r="V261" s="727"/>
      <c r="W261" s="727"/>
      <c r="X261" s="727"/>
    </row>
    <row r="262" spans="1:24">
      <c r="A262" s="727"/>
      <c r="B262" s="727"/>
      <c r="C262" s="727"/>
      <c r="D262" s="738"/>
      <c r="E262" s="727"/>
      <c r="F262" s="727"/>
      <c r="G262" s="727"/>
      <c r="H262" s="727"/>
      <c r="I262" s="727"/>
      <c r="J262" s="727"/>
      <c r="K262" s="727"/>
      <c r="L262" s="727"/>
      <c r="M262" s="727"/>
      <c r="N262" s="727"/>
      <c r="O262" s="727"/>
      <c r="P262" s="727"/>
      <c r="Q262" s="727"/>
      <c r="R262" s="727"/>
      <c r="S262" s="727"/>
      <c r="T262" s="727"/>
      <c r="U262" s="727"/>
      <c r="V262" s="727"/>
      <c r="W262" s="727"/>
      <c r="X262" s="727"/>
    </row>
    <row r="263" spans="1:24">
      <c r="A263" s="727"/>
      <c r="B263" s="727"/>
      <c r="C263" s="727"/>
      <c r="D263" s="738"/>
      <c r="E263" s="727"/>
      <c r="F263" s="727"/>
      <c r="G263" s="727"/>
      <c r="H263" s="727"/>
      <c r="I263" s="727"/>
      <c r="J263" s="727"/>
      <c r="K263" s="727"/>
      <c r="L263" s="727"/>
      <c r="M263" s="727"/>
      <c r="N263" s="727"/>
      <c r="O263" s="727"/>
      <c r="P263" s="727"/>
      <c r="Q263" s="727"/>
      <c r="R263" s="727"/>
      <c r="S263" s="727"/>
      <c r="T263" s="727"/>
      <c r="U263" s="727"/>
      <c r="V263" s="727"/>
      <c r="W263" s="727"/>
      <c r="X263" s="727"/>
    </row>
    <row r="264" spans="1:24">
      <c r="A264" s="727"/>
      <c r="B264" s="727"/>
      <c r="C264" s="727"/>
      <c r="D264" s="738"/>
      <c r="E264" s="727"/>
      <c r="F264" s="727"/>
      <c r="G264" s="727"/>
      <c r="H264" s="727"/>
      <c r="I264" s="727"/>
      <c r="J264" s="727"/>
      <c r="K264" s="727"/>
      <c r="L264" s="727"/>
      <c r="M264" s="727"/>
      <c r="N264" s="727"/>
      <c r="O264" s="727"/>
      <c r="P264" s="727"/>
      <c r="Q264" s="727"/>
      <c r="R264" s="727"/>
      <c r="S264" s="727"/>
      <c r="T264" s="727"/>
      <c r="U264" s="727"/>
      <c r="V264" s="727"/>
      <c r="W264" s="727"/>
      <c r="X264" s="727"/>
    </row>
    <row r="265" spans="1:24">
      <c r="A265" s="727"/>
      <c r="B265" s="727"/>
      <c r="C265" s="727"/>
      <c r="D265" s="738"/>
      <c r="E265" s="727"/>
      <c r="F265" s="727"/>
      <c r="G265" s="727"/>
      <c r="H265" s="727"/>
      <c r="I265" s="727"/>
      <c r="J265" s="727"/>
      <c r="K265" s="727"/>
      <c r="L265" s="727"/>
      <c r="M265" s="727"/>
      <c r="N265" s="727"/>
      <c r="O265" s="727"/>
      <c r="P265" s="727"/>
      <c r="Q265" s="727"/>
      <c r="R265" s="727"/>
      <c r="S265" s="727"/>
      <c r="T265" s="727"/>
      <c r="U265" s="727"/>
      <c r="V265" s="727"/>
      <c r="W265" s="727"/>
      <c r="X265" s="727"/>
    </row>
    <row r="266" spans="1:24">
      <c r="A266" s="727"/>
      <c r="B266" s="727"/>
      <c r="C266" s="727"/>
      <c r="D266" s="738"/>
      <c r="E266" s="727"/>
      <c r="F266" s="727"/>
      <c r="G266" s="727"/>
      <c r="H266" s="727"/>
      <c r="I266" s="727"/>
      <c r="J266" s="727"/>
      <c r="K266" s="727"/>
      <c r="L266" s="727"/>
      <c r="M266" s="727"/>
      <c r="N266" s="727"/>
      <c r="O266" s="727"/>
      <c r="P266" s="727"/>
      <c r="Q266" s="727"/>
      <c r="R266" s="727"/>
      <c r="S266" s="727"/>
      <c r="T266" s="727"/>
      <c r="U266" s="727"/>
      <c r="V266" s="727"/>
      <c r="W266" s="727"/>
      <c r="X266" s="727"/>
    </row>
    <row r="267" spans="1:24">
      <c r="A267" s="727"/>
      <c r="B267" s="727"/>
      <c r="C267" s="727"/>
      <c r="D267" s="738"/>
      <c r="E267" s="727"/>
      <c r="F267" s="727"/>
      <c r="G267" s="727"/>
      <c r="H267" s="727"/>
      <c r="I267" s="727"/>
      <c r="J267" s="727"/>
      <c r="K267" s="727"/>
      <c r="L267" s="727"/>
      <c r="M267" s="727"/>
      <c r="N267" s="727"/>
      <c r="O267" s="727"/>
      <c r="P267" s="727"/>
      <c r="Q267" s="727"/>
      <c r="R267" s="727"/>
      <c r="S267" s="727"/>
      <c r="T267" s="727"/>
      <c r="U267" s="727"/>
      <c r="V267" s="727"/>
      <c r="W267" s="727"/>
      <c r="X267" s="727"/>
    </row>
    <row r="268" spans="1:24">
      <c r="A268" s="727"/>
      <c r="B268" s="727"/>
      <c r="C268" s="727"/>
      <c r="D268" s="738"/>
      <c r="E268" s="727"/>
      <c r="F268" s="727"/>
      <c r="G268" s="727"/>
      <c r="H268" s="727"/>
      <c r="I268" s="727"/>
      <c r="J268" s="727"/>
      <c r="K268" s="727"/>
      <c r="L268" s="727"/>
      <c r="M268" s="727"/>
      <c r="N268" s="727"/>
      <c r="O268" s="727"/>
      <c r="P268" s="727"/>
      <c r="Q268" s="727"/>
      <c r="R268" s="727"/>
      <c r="S268" s="727"/>
      <c r="T268" s="727"/>
      <c r="U268" s="727"/>
      <c r="V268" s="727"/>
      <c r="W268" s="727"/>
      <c r="X268" s="727"/>
    </row>
    <row r="269" spans="1:24">
      <c r="A269" s="727"/>
      <c r="B269" s="727"/>
      <c r="C269" s="727"/>
      <c r="D269" s="738"/>
      <c r="E269" s="727"/>
      <c r="F269" s="727"/>
      <c r="G269" s="727"/>
      <c r="H269" s="727"/>
      <c r="I269" s="727"/>
      <c r="J269" s="727"/>
      <c r="K269" s="727"/>
      <c r="L269" s="727"/>
      <c r="M269" s="727"/>
      <c r="N269" s="727"/>
      <c r="O269" s="727"/>
      <c r="P269" s="727"/>
      <c r="Q269" s="727"/>
      <c r="R269" s="727"/>
      <c r="S269" s="727"/>
      <c r="T269" s="727"/>
      <c r="U269" s="727"/>
      <c r="V269" s="727"/>
      <c r="W269" s="727"/>
      <c r="X269" s="727"/>
    </row>
    <row r="270" spans="1:24">
      <c r="A270" s="727"/>
      <c r="B270" s="727"/>
      <c r="C270" s="727"/>
      <c r="D270" s="738"/>
      <c r="E270" s="727"/>
      <c r="F270" s="727"/>
      <c r="G270" s="727"/>
      <c r="H270" s="727"/>
      <c r="I270" s="727"/>
      <c r="J270" s="727"/>
      <c r="K270" s="727"/>
      <c r="L270" s="727"/>
      <c r="M270" s="727"/>
      <c r="N270" s="727"/>
      <c r="O270" s="727"/>
      <c r="P270" s="727"/>
      <c r="Q270" s="727"/>
      <c r="R270" s="727"/>
      <c r="S270" s="727"/>
      <c r="T270" s="727"/>
      <c r="U270" s="727"/>
      <c r="V270" s="727"/>
      <c r="W270" s="727"/>
      <c r="X270" s="727"/>
    </row>
    <row r="271" spans="1:24">
      <c r="A271" s="727"/>
      <c r="B271" s="727"/>
      <c r="C271" s="727"/>
      <c r="D271" s="738"/>
      <c r="E271" s="727"/>
      <c r="F271" s="727"/>
      <c r="G271" s="727"/>
      <c r="H271" s="727"/>
      <c r="I271" s="727"/>
      <c r="J271" s="727"/>
      <c r="K271" s="727"/>
      <c r="L271" s="727"/>
      <c r="M271" s="727"/>
      <c r="N271" s="727"/>
      <c r="O271" s="727"/>
      <c r="P271" s="727"/>
      <c r="Q271" s="727"/>
      <c r="R271" s="727"/>
      <c r="S271" s="727"/>
      <c r="T271" s="727"/>
      <c r="U271" s="727"/>
      <c r="V271" s="727"/>
      <c r="W271" s="727"/>
      <c r="X271" s="727"/>
    </row>
    <row r="272" spans="1:24">
      <c r="A272" s="727"/>
      <c r="B272" s="727"/>
      <c r="C272" s="727"/>
      <c r="D272" s="738"/>
      <c r="E272" s="727"/>
      <c r="F272" s="727"/>
      <c r="G272" s="727"/>
      <c r="H272" s="727"/>
      <c r="I272" s="727"/>
      <c r="J272" s="727"/>
      <c r="K272" s="727"/>
      <c r="L272" s="727"/>
      <c r="M272" s="727"/>
      <c r="N272" s="727"/>
      <c r="O272" s="727"/>
      <c r="P272" s="727"/>
      <c r="Q272" s="727"/>
      <c r="R272" s="727"/>
      <c r="S272" s="727"/>
      <c r="T272" s="727"/>
      <c r="U272" s="727"/>
      <c r="V272" s="727"/>
      <c r="W272" s="727"/>
      <c r="X272" s="727"/>
    </row>
    <row r="273" spans="1:24">
      <c r="A273" s="727"/>
      <c r="B273" s="727"/>
      <c r="C273" s="727"/>
      <c r="D273" s="738"/>
      <c r="E273" s="727"/>
      <c r="F273" s="727"/>
      <c r="G273" s="727"/>
      <c r="H273" s="727"/>
      <c r="I273" s="727"/>
      <c r="J273" s="727"/>
      <c r="K273" s="727"/>
      <c r="L273" s="727"/>
      <c r="M273" s="727"/>
      <c r="N273" s="727"/>
      <c r="O273" s="727"/>
      <c r="P273" s="727"/>
      <c r="Q273" s="727"/>
      <c r="R273" s="727"/>
      <c r="S273" s="727"/>
      <c r="T273" s="727"/>
      <c r="U273" s="727"/>
      <c r="V273" s="727"/>
      <c r="W273" s="727"/>
      <c r="X273" s="727"/>
    </row>
    <row r="274" spans="1:24">
      <c r="A274" s="727"/>
      <c r="B274" s="727"/>
      <c r="C274" s="727"/>
      <c r="D274" s="738"/>
      <c r="E274" s="727"/>
      <c r="F274" s="727"/>
      <c r="G274" s="727"/>
      <c r="H274" s="727"/>
      <c r="I274" s="727"/>
      <c r="J274" s="727"/>
      <c r="K274" s="727"/>
      <c r="L274" s="727"/>
      <c r="M274" s="727"/>
      <c r="N274" s="727"/>
      <c r="O274" s="727"/>
      <c r="P274" s="727"/>
      <c r="Q274" s="727"/>
      <c r="R274" s="727"/>
      <c r="S274" s="727"/>
      <c r="T274" s="727"/>
      <c r="U274" s="727"/>
      <c r="V274" s="727"/>
      <c r="W274" s="727"/>
      <c r="X274" s="727"/>
    </row>
    <row r="275" spans="1:24">
      <c r="A275" s="727"/>
      <c r="B275" s="727"/>
      <c r="C275" s="727"/>
      <c r="D275" s="738"/>
      <c r="E275" s="727"/>
      <c r="F275" s="727"/>
      <c r="G275" s="727"/>
      <c r="H275" s="727"/>
      <c r="I275" s="727"/>
      <c r="J275" s="727"/>
      <c r="K275" s="727"/>
      <c r="L275" s="727"/>
      <c r="M275" s="727"/>
      <c r="N275" s="727"/>
      <c r="O275" s="727"/>
      <c r="P275" s="727"/>
      <c r="Q275" s="727"/>
      <c r="R275" s="727"/>
      <c r="S275" s="727"/>
      <c r="T275" s="727"/>
      <c r="U275" s="727"/>
      <c r="V275" s="727"/>
      <c r="W275" s="727"/>
      <c r="X275" s="727"/>
    </row>
    <row r="276" spans="1:24">
      <c r="A276" s="727"/>
      <c r="B276" s="727"/>
      <c r="C276" s="727"/>
      <c r="D276" s="738"/>
      <c r="E276" s="727"/>
      <c r="F276" s="727"/>
      <c r="G276" s="727"/>
      <c r="H276" s="727"/>
      <c r="I276" s="727"/>
      <c r="J276" s="727"/>
      <c r="K276" s="727"/>
      <c r="L276" s="727"/>
      <c r="M276" s="727"/>
      <c r="N276" s="727"/>
      <c r="O276" s="727"/>
      <c r="P276" s="727"/>
      <c r="Q276" s="727"/>
      <c r="R276" s="727"/>
      <c r="S276" s="727"/>
      <c r="T276" s="727"/>
      <c r="U276" s="727"/>
      <c r="V276" s="727"/>
      <c r="W276" s="727"/>
      <c r="X276" s="727"/>
    </row>
    <row r="277" spans="1:24">
      <c r="A277" s="727"/>
      <c r="B277" s="727"/>
      <c r="C277" s="727"/>
      <c r="D277" s="738"/>
      <c r="E277" s="727"/>
      <c r="F277" s="727"/>
      <c r="G277" s="727"/>
      <c r="H277" s="727"/>
      <c r="I277" s="727"/>
      <c r="J277" s="727"/>
      <c r="K277" s="727"/>
      <c r="L277" s="727"/>
      <c r="M277" s="727"/>
      <c r="N277" s="727"/>
      <c r="O277" s="727"/>
      <c r="P277" s="727"/>
      <c r="Q277" s="727"/>
      <c r="R277" s="727"/>
      <c r="S277" s="727"/>
      <c r="T277" s="727"/>
      <c r="U277" s="727"/>
      <c r="V277" s="727"/>
      <c r="W277" s="727"/>
      <c r="X277" s="727"/>
    </row>
    <row r="278" spans="1:24">
      <c r="A278" s="727"/>
      <c r="B278" s="727"/>
      <c r="C278" s="727"/>
      <c r="D278" s="738"/>
      <c r="E278" s="727"/>
      <c r="F278" s="727"/>
      <c r="G278" s="727"/>
      <c r="H278" s="727"/>
      <c r="I278" s="727"/>
      <c r="J278" s="727"/>
      <c r="K278" s="727"/>
      <c r="L278" s="727"/>
      <c r="M278" s="727"/>
      <c r="N278" s="727"/>
      <c r="O278" s="727"/>
      <c r="P278" s="727"/>
      <c r="Q278" s="727"/>
      <c r="R278" s="727"/>
      <c r="S278" s="727"/>
      <c r="T278" s="727"/>
      <c r="U278" s="727"/>
      <c r="V278" s="727"/>
      <c r="W278" s="727"/>
      <c r="X278" s="727"/>
    </row>
    <row r="279" spans="1:24">
      <c r="A279" s="727"/>
      <c r="B279" s="727"/>
      <c r="C279" s="727"/>
      <c r="D279" s="738"/>
      <c r="E279" s="727"/>
      <c r="F279" s="727"/>
      <c r="G279" s="727"/>
      <c r="H279" s="727"/>
      <c r="I279" s="727"/>
      <c r="J279" s="727"/>
      <c r="K279" s="727"/>
      <c r="L279" s="727"/>
      <c r="M279" s="727"/>
      <c r="N279" s="727"/>
      <c r="O279" s="727"/>
      <c r="P279" s="727"/>
      <c r="Q279" s="727"/>
      <c r="R279" s="727"/>
      <c r="S279" s="727"/>
      <c r="T279" s="727"/>
      <c r="U279" s="727"/>
      <c r="V279" s="727"/>
      <c r="W279" s="727"/>
      <c r="X279" s="727"/>
    </row>
    <row r="280" spans="1:24">
      <c r="A280" s="727"/>
      <c r="B280" s="727"/>
      <c r="C280" s="727"/>
      <c r="D280" s="738"/>
      <c r="E280" s="727"/>
      <c r="F280" s="727"/>
      <c r="G280" s="727"/>
      <c r="H280" s="727"/>
      <c r="I280" s="727"/>
      <c r="J280" s="727"/>
      <c r="K280" s="727"/>
      <c r="L280" s="727"/>
      <c r="M280" s="727"/>
      <c r="N280" s="727"/>
      <c r="O280" s="727"/>
      <c r="P280" s="727"/>
      <c r="Q280" s="727"/>
      <c r="R280" s="727"/>
      <c r="S280" s="727"/>
      <c r="T280" s="727"/>
      <c r="U280" s="727"/>
      <c r="V280" s="727"/>
      <c r="W280" s="727"/>
      <c r="X280" s="727"/>
    </row>
    <row r="281" spans="1:24">
      <c r="A281" s="727"/>
      <c r="B281" s="727"/>
      <c r="C281" s="727"/>
      <c r="D281" s="738"/>
      <c r="E281" s="727"/>
      <c r="F281" s="727"/>
      <c r="G281" s="727"/>
      <c r="H281" s="727"/>
      <c r="I281" s="727"/>
      <c r="J281" s="727"/>
      <c r="K281" s="727"/>
      <c r="L281" s="727"/>
      <c r="M281" s="727"/>
      <c r="N281" s="727"/>
      <c r="O281" s="727"/>
      <c r="P281" s="727"/>
      <c r="Q281" s="727"/>
      <c r="R281" s="727"/>
      <c r="S281" s="727"/>
      <c r="T281" s="727"/>
      <c r="U281" s="727"/>
      <c r="V281" s="727"/>
      <c r="W281" s="727"/>
      <c r="X281" s="727"/>
    </row>
    <row r="282" spans="1:24">
      <c r="A282" s="727"/>
      <c r="B282" s="727"/>
      <c r="C282" s="727"/>
      <c r="D282" s="738"/>
      <c r="E282" s="727"/>
      <c r="F282" s="727"/>
      <c r="G282" s="727"/>
      <c r="H282" s="727"/>
      <c r="I282" s="727"/>
      <c r="J282" s="727"/>
      <c r="K282" s="727"/>
      <c r="L282" s="727"/>
      <c r="M282" s="727"/>
      <c r="N282" s="727"/>
      <c r="O282" s="727"/>
      <c r="P282" s="727"/>
      <c r="Q282" s="727"/>
      <c r="R282" s="727"/>
      <c r="S282" s="727"/>
      <c r="T282" s="727"/>
      <c r="U282" s="727"/>
      <c r="V282" s="727"/>
      <c r="W282" s="727"/>
      <c r="X282" s="727"/>
    </row>
    <row r="283" spans="1:24">
      <c r="A283" s="727"/>
      <c r="B283" s="727"/>
      <c r="C283" s="727"/>
      <c r="D283" s="738"/>
      <c r="E283" s="727"/>
      <c r="F283" s="727"/>
      <c r="G283" s="727"/>
      <c r="H283" s="727"/>
      <c r="I283" s="727"/>
      <c r="J283" s="727"/>
      <c r="K283" s="727"/>
      <c r="L283" s="727"/>
      <c r="M283" s="727"/>
      <c r="N283" s="727"/>
      <c r="O283" s="727"/>
      <c r="P283" s="727"/>
      <c r="Q283" s="727"/>
      <c r="R283" s="727"/>
      <c r="S283" s="727"/>
      <c r="T283" s="727"/>
      <c r="U283" s="727"/>
      <c r="V283" s="727"/>
      <c r="W283" s="727"/>
      <c r="X283" s="727"/>
    </row>
    <row r="284" spans="1:24">
      <c r="A284" s="727"/>
      <c r="B284" s="727"/>
      <c r="C284" s="727"/>
      <c r="D284" s="738"/>
      <c r="E284" s="727"/>
      <c r="F284" s="727"/>
      <c r="G284" s="727"/>
      <c r="H284" s="727"/>
      <c r="I284" s="727"/>
      <c r="J284" s="727"/>
      <c r="K284" s="727"/>
      <c r="L284" s="727"/>
      <c r="M284" s="727"/>
      <c r="N284" s="727"/>
      <c r="O284" s="727"/>
      <c r="P284" s="727"/>
      <c r="Q284" s="727"/>
      <c r="R284" s="727"/>
      <c r="S284" s="727"/>
      <c r="T284" s="727"/>
      <c r="U284" s="727"/>
      <c r="V284" s="727"/>
      <c r="W284" s="727"/>
      <c r="X284" s="727"/>
    </row>
    <row r="285" spans="1:24">
      <c r="A285" s="727"/>
      <c r="B285" s="727"/>
      <c r="C285" s="727"/>
      <c r="D285" s="738"/>
      <c r="E285" s="727"/>
      <c r="F285" s="727"/>
      <c r="G285" s="727"/>
      <c r="H285" s="727"/>
      <c r="I285" s="727"/>
      <c r="J285" s="727"/>
      <c r="K285" s="727"/>
      <c r="L285" s="727"/>
      <c r="M285" s="727"/>
      <c r="N285" s="727"/>
      <c r="O285" s="727"/>
      <c r="P285" s="727"/>
      <c r="Q285" s="727"/>
      <c r="R285" s="727"/>
      <c r="S285" s="727"/>
      <c r="T285" s="727"/>
      <c r="U285" s="727"/>
      <c r="V285" s="727"/>
      <c r="W285" s="727"/>
      <c r="X285" s="727"/>
    </row>
    <row r="286" spans="1:24">
      <c r="A286" s="727"/>
      <c r="B286" s="727"/>
      <c r="C286" s="727"/>
      <c r="D286" s="738"/>
      <c r="E286" s="727"/>
      <c r="F286" s="727"/>
      <c r="G286" s="727"/>
      <c r="H286" s="727"/>
      <c r="I286" s="727"/>
      <c r="J286" s="727"/>
      <c r="K286" s="727"/>
      <c r="L286" s="727"/>
      <c r="M286" s="727"/>
      <c r="N286" s="727"/>
      <c r="O286" s="727"/>
      <c r="P286" s="727"/>
      <c r="Q286" s="727"/>
      <c r="R286" s="727"/>
      <c r="S286" s="727"/>
      <c r="T286" s="727"/>
      <c r="U286" s="727"/>
      <c r="V286" s="727"/>
      <c r="W286" s="727"/>
      <c r="X286" s="727"/>
    </row>
    <row r="287" spans="1:24">
      <c r="A287" s="727"/>
      <c r="B287" s="727"/>
      <c r="C287" s="727"/>
      <c r="D287" s="738"/>
      <c r="E287" s="727"/>
      <c r="F287" s="727"/>
      <c r="G287" s="727"/>
      <c r="H287" s="727"/>
      <c r="I287" s="727"/>
      <c r="J287" s="727"/>
      <c r="K287" s="727"/>
      <c r="L287" s="727"/>
      <c r="M287" s="727"/>
      <c r="N287" s="727"/>
      <c r="O287" s="727"/>
      <c r="P287" s="727"/>
      <c r="Q287" s="727"/>
      <c r="R287" s="727"/>
      <c r="S287" s="727"/>
      <c r="T287" s="727"/>
      <c r="U287" s="727"/>
      <c r="V287" s="727"/>
      <c r="W287" s="727"/>
      <c r="X287" s="727"/>
    </row>
    <row r="288" spans="1:24">
      <c r="A288" s="727"/>
      <c r="B288" s="727"/>
      <c r="C288" s="727"/>
      <c r="D288" s="738"/>
      <c r="E288" s="727"/>
      <c r="F288" s="727"/>
      <c r="G288" s="727"/>
      <c r="H288" s="727"/>
      <c r="I288" s="727"/>
      <c r="J288" s="727"/>
      <c r="K288" s="727"/>
      <c r="L288" s="727"/>
      <c r="M288" s="727"/>
      <c r="N288" s="727"/>
      <c r="O288" s="727"/>
      <c r="P288" s="727"/>
      <c r="Q288" s="727"/>
      <c r="R288" s="727"/>
      <c r="S288" s="727"/>
      <c r="T288" s="727"/>
      <c r="U288" s="727"/>
      <c r="V288" s="727"/>
      <c r="W288" s="727"/>
      <c r="X288" s="727"/>
    </row>
    <row r="289" spans="1:24">
      <c r="A289" s="727"/>
      <c r="B289" s="727"/>
      <c r="C289" s="727"/>
      <c r="D289" s="738"/>
      <c r="E289" s="727"/>
      <c r="F289" s="727"/>
      <c r="G289" s="727"/>
      <c r="H289" s="727"/>
      <c r="I289" s="727"/>
      <c r="J289" s="727"/>
      <c r="K289" s="727"/>
      <c r="L289" s="727"/>
      <c r="M289" s="727"/>
      <c r="N289" s="727"/>
      <c r="O289" s="727"/>
      <c r="P289" s="727"/>
      <c r="Q289" s="727"/>
      <c r="R289" s="727"/>
      <c r="S289" s="727"/>
      <c r="T289" s="727"/>
      <c r="U289" s="727"/>
      <c r="V289" s="727"/>
      <c r="W289" s="727"/>
      <c r="X289" s="727"/>
    </row>
    <row r="290" spans="1:24">
      <c r="A290" s="727"/>
      <c r="B290" s="727"/>
      <c r="C290" s="727"/>
      <c r="D290" s="738"/>
      <c r="E290" s="727"/>
      <c r="F290" s="727"/>
      <c r="G290" s="727"/>
      <c r="H290" s="727"/>
      <c r="I290" s="727"/>
      <c r="J290" s="727"/>
      <c r="K290" s="727"/>
      <c r="L290" s="727"/>
      <c r="M290" s="727"/>
      <c r="N290" s="727"/>
      <c r="O290" s="727"/>
      <c r="P290" s="727"/>
      <c r="Q290" s="727"/>
      <c r="R290" s="727"/>
      <c r="S290" s="727"/>
      <c r="T290" s="727"/>
      <c r="U290" s="727"/>
      <c r="V290" s="727"/>
      <c r="W290" s="727"/>
      <c r="X290" s="727"/>
    </row>
    <row r="291" spans="1:24">
      <c r="A291" s="727"/>
      <c r="B291" s="727"/>
      <c r="C291" s="727"/>
      <c r="D291" s="738"/>
      <c r="E291" s="727"/>
      <c r="F291" s="727"/>
      <c r="G291" s="727"/>
      <c r="H291" s="727"/>
      <c r="I291" s="727"/>
      <c r="J291" s="727"/>
      <c r="K291" s="727"/>
      <c r="L291" s="727"/>
      <c r="M291" s="727"/>
      <c r="N291" s="727"/>
      <c r="O291" s="727"/>
      <c r="P291" s="727"/>
      <c r="Q291" s="727"/>
      <c r="R291" s="727"/>
      <c r="S291" s="727"/>
      <c r="T291" s="727"/>
      <c r="U291" s="727"/>
      <c r="V291" s="727"/>
      <c r="W291" s="727"/>
      <c r="X291" s="727"/>
    </row>
    <row r="292" spans="1:24">
      <c r="A292" s="727"/>
      <c r="B292" s="727"/>
      <c r="C292" s="727"/>
      <c r="D292" s="738"/>
      <c r="E292" s="727"/>
      <c r="F292" s="727"/>
      <c r="G292" s="727"/>
      <c r="H292" s="727"/>
      <c r="I292" s="727"/>
      <c r="J292" s="727"/>
      <c r="K292" s="727"/>
      <c r="L292" s="727"/>
      <c r="M292" s="727"/>
      <c r="N292" s="727"/>
      <c r="O292" s="727"/>
      <c r="P292" s="727"/>
      <c r="Q292" s="727"/>
      <c r="R292" s="727"/>
      <c r="S292" s="727"/>
      <c r="T292" s="727"/>
      <c r="U292" s="727"/>
      <c r="V292" s="727"/>
      <c r="W292" s="727"/>
      <c r="X292" s="727"/>
    </row>
    <row r="293" spans="1:24">
      <c r="A293" s="727"/>
      <c r="B293" s="727"/>
      <c r="C293" s="727"/>
      <c r="D293" s="738"/>
      <c r="E293" s="727"/>
      <c r="F293" s="727"/>
      <c r="G293" s="727"/>
      <c r="H293" s="727"/>
      <c r="I293" s="727"/>
      <c r="J293" s="727"/>
      <c r="K293" s="727"/>
      <c r="L293" s="727"/>
      <c r="M293" s="727"/>
      <c r="N293" s="727"/>
      <c r="O293" s="727"/>
      <c r="P293" s="727"/>
      <c r="Q293" s="727"/>
      <c r="R293" s="727"/>
      <c r="S293" s="727"/>
      <c r="T293" s="727"/>
      <c r="U293" s="727"/>
      <c r="V293" s="727"/>
      <c r="W293" s="727"/>
      <c r="X293" s="727"/>
    </row>
    <row r="294" spans="1:24">
      <c r="A294" s="727"/>
      <c r="B294" s="727"/>
      <c r="C294" s="727"/>
      <c r="D294" s="738"/>
      <c r="E294" s="727"/>
      <c r="F294" s="727"/>
      <c r="G294" s="727"/>
      <c r="H294" s="727"/>
      <c r="I294" s="727"/>
      <c r="J294" s="727"/>
      <c r="K294" s="727"/>
      <c r="L294" s="727"/>
      <c r="M294" s="727"/>
      <c r="N294" s="727"/>
      <c r="O294" s="727"/>
      <c r="P294" s="727"/>
      <c r="Q294" s="727"/>
      <c r="R294" s="727"/>
      <c r="S294" s="727"/>
      <c r="T294" s="727"/>
      <c r="U294" s="727"/>
      <c r="V294" s="727"/>
      <c r="W294" s="727"/>
      <c r="X294" s="727"/>
    </row>
    <row r="295" spans="1:24">
      <c r="A295" s="727"/>
      <c r="B295" s="727"/>
      <c r="C295" s="727"/>
      <c r="D295" s="738"/>
      <c r="E295" s="727"/>
      <c r="F295" s="727"/>
      <c r="G295" s="727"/>
      <c r="H295" s="727"/>
      <c r="I295" s="727"/>
      <c r="J295" s="727"/>
      <c r="K295" s="727"/>
      <c r="L295" s="727"/>
      <c r="M295" s="727"/>
      <c r="N295" s="727"/>
      <c r="O295" s="727"/>
      <c r="P295" s="727"/>
      <c r="Q295" s="727"/>
      <c r="R295" s="727"/>
      <c r="S295" s="727"/>
      <c r="T295" s="727"/>
      <c r="U295" s="727"/>
      <c r="V295" s="727"/>
      <c r="W295" s="727"/>
      <c r="X295" s="727"/>
    </row>
    <row r="296" spans="1:24">
      <c r="A296" s="727"/>
      <c r="B296" s="727"/>
      <c r="C296" s="727"/>
      <c r="D296" s="738"/>
      <c r="E296" s="727"/>
      <c r="F296" s="727"/>
      <c r="G296" s="727"/>
      <c r="H296" s="727"/>
      <c r="I296" s="727"/>
      <c r="J296" s="727"/>
      <c r="K296" s="727"/>
      <c r="L296" s="727"/>
      <c r="M296" s="727"/>
      <c r="N296" s="727"/>
      <c r="O296" s="727"/>
      <c r="P296" s="727"/>
      <c r="Q296" s="727"/>
      <c r="R296" s="727"/>
      <c r="S296" s="727"/>
      <c r="T296" s="727"/>
      <c r="U296" s="727"/>
      <c r="V296" s="727"/>
      <c r="W296" s="727"/>
      <c r="X296" s="727"/>
    </row>
    <row r="297" spans="1:24">
      <c r="A297" s="727"/>
      <c r="B297" s="727"/>
      <c r="C297" s="727"/>
      <c r="D297" s="738"/>
      <c r="E297" s="727"/>
      <c r="F297" s="727"/>
      <c r="G297" s="727"/>
      <c r="H297" s="727"/>
      <c r="I297" s="727"/>
      <c r="J297" s="727"/>
      <c r="K297" s="727"/>
      <c r="L297" s="727"/>
      <c r="M297" s="727"/>
      <c r="N297" s="727"/>
      <c r="O297" s="727"/>
      <c r="P297" s="727"/>
      <c r="Q297" s="727"/>
      <c r="R297" s="727"/>
      <c r="S297" s="727"/>
      <c r="T297" s="727"/>
      <c r="U297" s="727"/>
      <c r="V297" s="727"/>
      <c r="W297" s="727"/>
      <c r="X297" s="727"/>
    </row>
    <row r="298" spans="1:24">
      <c r="A298" s="727"/>
      <c r="B298" s="727"/>
      <c r="C298" s="727"/>
      <c r="D298" s="738"/>
      <c r="E298" s="727"/>
      <c r="F298" s="727"/>
      <c r="G298" s="727"/>
      <c r="H298" s="727"/>
      <c r="I298" s="727"/>
      <c r="J298" s="727"/>
      <c r="K298" s="727"/>
      <c r="L298" s="727"/>
      <c r="M298" s="727"/>
      <c r="N298" s="727"/>
      <c r="O298" s="727"/>
      <c r="P298" s="727"/>
      <c r="Q298" s="727"/>
      <c r="R298" s="727"/>
      <c r="S298" s="727"/>
      <c r="T298" s="727"/>
      <c r="U298" s="727"/>
      <c r="V298" s="727"/>
      <c r="W298" s="727"/>
      <c r="X298" s="727"/>
    </row>
    <row r="299" spans="1:24">
      <c r="A299" s="727"/>
      <c r="B299" s="727"/>
      <c r="C299" s="727"/>
      <c r="D299" s="738"/>
      <c r="E299" s="727"/>
      <c r="F299" s="727"/>
      <c r="G299" s="727"/>
      <c r="H299" s="727"/>
      <c r="I299" s="727"/>
      <c r="J299" s="727"/>
      <c r="K299" s="727"/>
      <c r="L299" s="727"/>
      <c r="M299" s="727"/>
      <c r="N299" s="727"/>
      <c r="O299" s="727"/>
      <c r="P299" s="727"/>
      <c r="Q299" s="727"/>
      <c r="R299" s="727"/>
      <c r="S299" s="727"/>
      <c r="T299" s="727"/>
      <c r="U299" s="727"/>
      <c r="V299" s="727"/>
      <c r="W299" s="727"/>
      <c r="X299" s="727"/>
    </row>
    <row r="300" spans="1:24">
      <c r="A300" s="727"/>
      <c r="B300" s="727"/>
      <c r="C300" s="727"/>
      <c r="D300" s="738"/>
      <c r="E300" s="727"/>
      <c r="F300" s="727"/>
      <c r="G300" s="727"/>
      <c r="H300" s="727"/>
      <c r="I300" s="727"/>
      <c r="J300" s="727"/>
      <c r="K300" s="727"/>
      <c r="L300" s="727"/>
      <c r="M300" s="727"/>
      <c r="N300" s="727"/>
      <c r="O300" s="727"/>
      <c r="P300" s="727"/>
      <c r="Q300" s="727"/>
      <c r="R300" s="727"/>
      <c r="S300" s="727"/>
      <c r="T300" s="727"/>
      <c r="U300" s="727"/>
      <c r="V300" s="727"/>
      <c r="W300" s="727"/>
      <c r="X300" s="727"/>
    </row>
    <row r="301" spans="1:24">
      <c r="A301" s="727"/>
      <c r="B301" s="727"/>
      <c r="C301" s="727"/>
      <c r="D301" s="738"/>
      <c r="E301" s="727"/>
      <c r="F301" s="727"/>
      <c r="G301" s="727"/>
      <c r="H301" s="727"/>
      <c r="I301" s="727"/>
      <c r="J301" s="727"/>
      <c r="K301" s="727"/>
      <c r="L301" s="727"/>
      <c r="M301" s="727"/>
      <c r="N301" s="727"/>
      <c r="O301" s="727"/>
      <c r="P301" s="727"/>
      <c r="Q301" s="727"/>
      <c r="R301" s="727"/>
      <c r="S301" s="727"/>
      <c r="T301" s="727"/>
      <c r="U301" s="727"/>
      <c r="V301" s="727"/>
      <c r="W301" s="727"/>
      <c r="X301" s="727"/>
    </row>
    <row r="302" spans="1:24">
      <c r="A302" s="727"/>
      <c r="B302" s="727"/>
      <c r="C302" s="727"/>
      <c r="D302" s="738"/>
      <c r="E302" s="727"/>
      <c r="F302" s="727"/>
      <c r="G302" s="727"/>
      <c r="H302" s="727"/>
      <c r="I302" s="727"/>
      <c r="J302" s="727"/>
      <c r="K302" s="727"/>
      <c r="L302" s="727"/>
      <c r="M302" s="727"/>
      <c r="N302" s="727"/>
      <c r="O302" s="727"/>
      <c r="P302" s="727"/>
      <c r="Q302" s="727"/>
      <c r="R302" s="727"/>
      <c r="S302" s="727"/>
      <c r="T302" s="727"/>
      <c r="U302" s="727"/>
      <c r="V302" s="727"/>
      <c r="W302" s="727"/>
      <c r="X302" s="727"/>
    </row>
    <row r="303" spans="1:24">
      <c r="A303" s="727"/>
      <c r="B303" s="727"/>
      <c r="C303" s="727"/>
      <c r="D303" s="738"/>
      <c r="E303" s="727"/>
      <c r="F303" s="727"/>
      <c r="G303" s="727"/>
      <c r="H303" s="727"/>
      <c r="I303" s="727"/>
      <c r="J303" s="727"/>
      <c r="K303" s="727"/>
      <c r="L303" s="727"/>
      <c r="M303" s="727"/>
      <c r="N303" s="727"/>
      <c r="O303" s="727"/>
      <c r="P303" s="727"/>
      <c r="Q303" s="727"/>
      <c r="R303" s="727"/>
      <c r="S303" s="727"/>
      <c r="T303" s="727"/>
      <c r="U303" s="727"/>
      <c r="V303" s="727"/>
      <c r="W303" s="727"/>
      <c r="X303" s="727"/>
    </row>
    <row r="304" spans="1:24">
      <c r="A304" s="727"/>
      <c r="B304" s="727"/>
      <c r="C304" s="727"/>
      <c r="D304" s="738"/>
      <c r="E304" s="727"/>
      <c r="F304" s="727"/>
      <c r="G304" s="727"/>
      <c r="H304" s="727"/>
      <c r="I304" s="727"/>
      <c r="J304" s="727"/>
      <c r="K304" s="727"/>
      <c r="L304" s="727"/>
      <c r="M304" s="727"/>
      <c r="N304" s="727"/>
      <c r="O304" s="727"/>
      <c r="P304" s="727"/>
      <c r="Q304" s="727"/>
      <c r="R304" s="727"/>
      <c r="S304" s="727"/>
      <c r="T304" s="727"/>
      <c r="U304" s="727"/>
      <c r="V304" s="727"/>
      <c r="W304" s="727"/>
      <c r="X304" s="727"/>
    </row>
    <row r="305" spans="1:24">
      <c r="A305" s="727"/>
      <c r="B305" s="727"/>
      <c r="C305" s="727"/>
      <c r="D305" s="738"/>
      <c r="E305" s="727"/>
      <c r="F305" s="727"/>
      <c r="G305" s="727"/>
      <c r="H305" s="727"/>
      <c r="I305" s="727"/>
      <c r="J305" s="727"/>
      <c r="K305" s="727"/>
      <c r="L305" s="727"/>
      <c r="M305" s="727"/>
      <c r="N305" s="727"/>
      <c r="O305" s="727"/>
      <c r="P305" s="727"/>
      <c r="Q305" s="727"/>
      <c r="R305" s="727"/>
      <c r="S305" s="727"/>
      <c r="T305" s="727"/>
      <c r="U305" s="727"/>
      <c r="V305" s="727"/>
      <c r="W305" s="727"/>
      <c r="X305" s="727"/>
    </row>
    <row r="306" spans="1:24">
      <c r="A306" s="727"/>
      <c r="B306" s="727"/>
      <c r="C306" s="727"/>
      <c r="D306" s="738"/>
      <c r="E306" s="727"/>
      <c r="F306" s="727"/>
      <c r="G306" s="727"/>
      <c r="H306" s="727"/>
      <c r="I306" s="727"/>
      <c r="J306" s="727"/>
      <c r="K306" s="727"/>
      <c r="L306" s="727"/>
      <c r="M306" s="727"/>
      <c r="N306" s="727"/>
      <c r="O306" s="727"/>
      <c r="P306" s="727"/>
      <c r="Q306" s="727"/>
      <c r="R306" s="727"/>
      <c r="S306" s="727"/>
      <c r="T306" s="727"/>
      <c r="U306" s="727"/>
      <c r="V306" s="727"/>
      <c r="W306" s="727"/>
      <c r="X306" s="727"/>
    </row>
    <row r="307" spans="1:24">
      <c r="A307" s="727"/>
      <c r="B307" s="727"/>
      <c r="C307" s="727"/>
      <c r="D307" s="738"/>
      <c r="E307" s="727"/>
      <c r="F307" s="727"/>
      <c r="G307" s="727"/>
      <c r="H307" s="727"/>
      <c r="I307" s="727"/>
      <c r="J307" s="727"/>
      <c r="K307" s="727"/>
      <c r="L307" s="727"/>
      <c r="M307" s="727"/>
      <c r="N307" s="727"/>
      <c r="O307" s="727"/>
      <c r="P307" s="727"/>
      <c r="Q307" s="727"/>
      <c r="R307" s="727"/>
      <c r="S307" s="727"/>
      <c r="T307" s="727"/>
      <c r="U307" s="727"/>
      <c r="V307" s="727"/>
      <c r="W307" s="727"/>
      <c r="X307" s="727"/>
    </row>
    <row r="308" spans="1:24">
      <c r="A308" s="727"/>
      <c r="B308" s="727"/>
      <c r="C308" s="727"/>
      <c r="D308" s="738"/>
      <c r="E308" s="727"/>
      <c r="F308" s="727"/>
      <c r="G308" s="727"/>
      <c r="H308" s="727"/>
      <c r="I308" s="727"/>
      <c r="J308" s="727"/>
      <c r="K308" s="727"/>
      <c r="L308" s="727"/>
      <c r="M308" s="727"/>
      <c r="N308" s="727"/>
      <c r="O308" s="727"/>
      <c r="P308" s="727"/>
      <c r="Q308" s="727"/>
      <c r="R308" s="727"/>
      <c r="S308" s="727"/>
      <c r="T308" s="727"/>
      <c r="U308" s="727"/>
      <c r="V308" s="727"/>
      <c r="W308" s="727"/>
      <c r="X308" s="727"/>
    </row>
    <row r="309" spans="1:24">
      <c r="A309" s="727"/>
      <c r="B309" s="727"/>
      <c r="C309" s="727"/>
      <c r="D309" s="738"/>
      <c r="E309" s="727"/>
      <c r="F309" s="727"/>
      <c r="G309" s="727"/>
      <c r="H309" s="727"/>
      <c r="I309" s="727"/>
      <c r="J309" s="727"/>
      <c r="K309" s="727"/>
      <c r="L309" s="727"/>
      <c r="M309" s="727"/>
      <c r="N309" s="727"/>
      <c r="O309" s="727"/>
      <c r="P309" s="727"/>
      <c r="Q309" s="727"/>
      <c r="R309" s="727"/>
      <c r="S309" s="727"/>
      <c r="T309" s="727"/>
      <c r="U309" s="727"/>
      <c r="V309" s="727"/>
      <c r="W309" s="727"/>
      <c r="X309" s="727"/>
    </row>
    <row r="310" spans="1:24">
      <c r="A310" s="727"/>
      <c r="B310" s="727"/>
      <c r="C310" s="727"/>
      <c r="D310" s="738"/>
      <c r="E310" s="727"/>
      <c r="F310" s="727"/>
      <c r="G310" s="727"/>
      <c r="H310" s="727"/>
      <c r="I310" s="727"/>
      <c r="J310" s="727"/>
      <c r="K310" s="727"/>
      <c r="L310" s="727"/>
      <c r="M310" s="727"/>
      <c r="N310" s="727"/>
      <c r="O310" s="727"/>
      <c r="P310" s="727"/>
      <c r="Q310" s="727"/>
      <c r="R310" s="727"/>
      <c r="S310" s="727"/>
      <c r="T310" s="727"/>
      <c r="U310" s="727"/>
      <c r="V310" s="727"/>
      <c r="W310" s="727"/>
      <c r="X310" s="727"/>
    </row>
    <row r="311" spans="1:24">
      <c r="A311" s="727"/>
      <c r="B311" s="727"/>
      <c r="C311" s="727"/>
      <c r="D311" s="738"/>
      <c r="E311" s="727"/>
      <c r="F311" s="727"/>
      <c r="G311" s="727"/>
      <c r="H311" s="727"/>
      <c r="I311" s="727"/>
      <c r="J311" s="727"/>
      <c r="K311" s="727"/>
      <c r="L311" s="727"/>
      <c r="M311" s="727"/>
      <c r="N311" s="727"/>
      <c r="O311" s="727"/>
      <c r="P311" s="727"/>
      <c r="Q311" s="727"/>
      <c r="R311" s="727"/>
      <c r="S311" s="727"/>
      <c r="T311" s="727"/>
      <c r="U311" s="727"/>
      <c r="V311" s="727"/>
      <c r="W311" s="727"/>
      <c r="X311" s="727"/>
    </row>
    <row r="312" spans="1:24">
      <c r="A312" s="727"/>
      <c r="B312" s="727"/>
      <c r="C312" s="727"/>
      <c r="D312" s="738"/>
      <c r="E312" s="727"/>
      <c r="F312" s="727"/>
      <c r="G312" s="727"/>
      <c r="H312" s="727"/>
      <c r="I312" s="727"/>
      <c r="J312" s="727"/>
      <c r="K312" s="727"/>
      <c r="L312" s="727"/>
      <c r="M312" s="727"/>
      <c r="N312" s="727"/>
      <c r="O312" s="727"/>
      <c r="P312" s="727"/>
      <c r="Q312" s="727"/>
      <c r="R312" s="727"/>
      <c r="S312" s="727"/>
      <c r="T312" s="727"/>
      <c r="U312" s="727"/>
      <c r="V312" s="727"/>
      <c r="W312" s="727"/>
      <c r="X312" s="727"/>
    </row>
    <row r="313" spans="1:24">
      <c r="A313" s="727"/>
      <c r="B313" s="727"/>
      <c r="C313" s="727"/>
      <c r="D313" s="738"/>
      <c r="E313" s="727"/>
      <c r="F313" s="727"/>
      <c r="G313" s="727"/>
      <c r="H313" s="727"/>
      <c r="I313" s="727"/>
      <c r="J313" s="727"/>
      <c r="K313" s="727"/>
      <c r="L313" s="727"/>
      <c r="M313" s="727"/>
      <c r="N313" s="727"/>
      <c r="O313" s="727"/>
      <c r="P313" s="727"/>
      <c r="Q313" s="727"/>
      <c r="R313" s="727"/>
      <c r="S313" s="727"/>
      <c r="T313" s="727"/>
      <c r="U313" s="727"/>
      <c r="V313" s="727"/>
      <c r="W313" s="727"/>
      <c r="X313" s="727"/>
    </row>
    <row r="314" spans="1:24">
      <c r="A314" s="727"/>
      <c r="B314" s="727"/>
      <c r="C314" s="727"/>
      <c r="D314" s="738"/>
      <c r="E314" s="727"/>
      <c r="F314" s="727"/>
      <c r="G314" s="727"/>
      <c r="H314" s="727"/>
      <c r="I314" s="727"/>
      <c r="J314" s="727"/>
      <c r="K314" s="727"/>
      <c r="L314" s="727"/>
      <c r="M314" s="727"/>
      <c r="N314" s="727"/>
      <c r="O314" s="727"/>
      <c r="P314" s="727"/>
      <c r="Q314" s="727"/>
      <c r="R314" s="727"/>
      <c r="S314" s="727"/>
      <c r="T314" s="727"/>
      <c r="U314" s="727"/>
      <c r="V314" s="727"/>
      <c r="W314" s="727"/>
      <c r="X314" s="727"/>
    </row>
    <row r="315" spans="1:24">
      <c r="A315" s="727"/>
      <c r="B315" s="727"/>
      <c r="C315" s="727"/>
      <c r="D315" s="738"/>
      <c r="E315" s="727"/>
      <c r="F315" s="727"/>
      <c r="G315" s="727"/>
      <c r="H315" s="727"/>
      <c r="I315" s="727"/>
      <c r="J315" s="727"/>
      <c r="K315" s="727"/>
      <c r="L315" s="727"/>
      <c r="M315" s="727"/>
      <c r="N315" s="727"/>
      <c r="O315" s="727"/>
      <c r="P315" s="727"/>
      <c r="Q315" s="727"/>
      <c r="R315" s="727"/>
      <c r="S315" s="727"/>
      <c r="T315" s="727"/>
      <c r="U315" s="727"/>
      <c r="V315" s="727"/>
      <c r="W315" s="727"/>
      <c r="X315" s="727"/>
    </row>
    <row r="316" spans="1:24">
      <c r="A316" s="727"/>
      <c r="B316" s="727"/>
      <c r="C316" s="727"/>
      <c r="D316" s="738"/>
      <c r="E316" s="727"/>
      <c r="F316" s="727"/>
      <c r="G316" s="727"/>
      <c r="H316" s="727"/>
      <c r="I316" s="727"/>
      <c r="J316" s="727"/>
      <c r="K316" s="727"/>
      <c r="L316" s="727"/>
      <c r="M316" s="727"/>
      <c r="N316" s="727"/>
      <c r="O316" s="727"/>
      <c r="P316" s="727"/>
      <c r="Q316" s="727"/>
      <c r="R316" s="727"/>
      <c r="S316" s="727"/>
      <c r="T316" s="727"/>
      <c r="U316" s="727"/>
      <c r="V316" s="727"/>
      <c r="W316" s="727"/>
      <c r="X316" s="727"/>
    </row>
    <row r="317" spans="1:24">
      <c r="A317" s="727"/>
      <c r="B317" s="727"/>
      <c r="C317" s="727"/>
      <c r="D317" s="738"/>
      <c r="E317" s="727"/>
      <c r="F317" s="727"/>
      <c r="G317" s="727"/>
      <c r="H317" s="727"/>
      <c r="I317" s="727"/>
      <c r="J317" s="727"/>
      <c r="K317" s="727"/>
      <c r="L317" s="727"/>
      <c r="M317" s="727"/>
      <c r="N317" s="727"/>
      <c r="O317" s="727"/>
      <c r="P317" s="727"/>
      <c r="Q317" s="727"/>
      <c r="R317" s="727"/>
      <c r="S317" s="727"/>
      <c r="T317" s="727"/>
      <c r="U317" s="727"/>
      <c r="V317" s="727"/>
      <c r="W317" s="727"/>
      <c r="X317" s="727"/>
    </row>
    <row r="318" spans="1:24">
      <c r="A318" s="727"/>
      <c r="B318" s="727"/>
      <c r="C318" s="727"/>
      <c r="D318" s="738"/>
      <c r="E318" s="727"/>
      <c r="F318" s="727"/>
      <c r="G318" s="727"/>
      <c r="H318" s="727"/>
      <c r="I318" s="727"/>
      <c r="J318" s="727"/>
      <c r="K318" s="727"/>
      <c r="L318" s="727"/>
      <c r="M318" s="727"/>
      <c r="N318" s="727"/>
      <c r="O318" s="727"/>
      <c r="P318" s="727"/>
      <c r="Q318" s="727"/>
      <c r="R318" s="727"/>
      <c r="S318" s="727"/>
      <c r="T318" s="727"/>
      <c r="U318" s="727"/>
      <c r="V318" s="727"/>
      <c r="W318" s="727"/>
      <c r="X318" s="727"/>
    </row>
    <row r="319" spans="1:24">
      <c r="A319" s="727"/>
      <c r="B319" s="727"/>
      <c r="C319" s="727"/>
      <c r="D319" s="738"/>
      <c r="E319" s="727"/>
      <c r="F319" s="727"/>
      <c r="G319" s="727"/>
      <c r="H319" s="727"/>
      <c r="I319" s="727"/>
      <c r="J319" s="727"/>
      <c r="K319" s="727"/>
      <c r="L319" s="727"/>
      <c r="M319" s="727"/>
      <c r="N319" s="727"/>
      <c r="O319" s="727"/>
      <c r="P319" s="727"/>
      <c r="Q319" s="727"/>
      <c r="R319" s="727"/>
      <c r="S319" s="727"/>
      <c r="T319" s="727"/>
      <c r="U319" s="727"/>
      <c r="V319" s="727"/>
      <c r="W319" s="727"/>
      <c r="X319" s="727"/>
    </row>
    <row r="320" spans="1:24">
      <c r="A320" s="727"/>
      <c r="B320" s="727"/>
      <c r="C320" s="727"/>
      <c r="D320" s="738"/>
      <c r="E320" s="727"/>
      <c r="F320" s="727"/>
      <c r="G320" s="727"/>
      <c r="H320" s="727"/>
      <c r="I320" s="727"/>
      <c r="J320" s="727"/>
      <c r="K320" s="727"/>
      <c r="L320" s="727"/>
      <c r="M320" s="727"/>
      <c r="N320" s="727"/>
      <c r="O320" s="727"/>
      <c r="P320" s="727"/>
      <c r="Q320" s="727"/>
      <c r="R320" s="727"/>
      <c r="S320" s="727"/>
      <c r="T320" s="727"/>
      <c r="U320" s="727"/>
      <c r="V320" s="727"/>
      <c r="W320" s="727"/>
      <c r="X320" s="727"/>
    </row>
    <row r="321" spans="1:24">
      <c r="A321" s="727"/>
      <c r="B321" s="727"/>
      <c r="C321" s="727"/>
      <c r="D321" s="738"/>
      <c r="E321" s="727"/>
      <c r="F321" s="727"/>
      <c r="G321" s="727"/>
      <c r="H321" s="727"/>
      <c r="I321" s="727"/>
      <c r="J321" s="727"/>
      <c r="K321" s="727"/>
      <c r="L321" s="727"/>
      <c r="M321" s="727"/>
      <c r="N321" s="727"/>
      <c r="O321" s="727"/>
      <c r="P321" s="727"/>
      <c r="Q321" s="727"/>
      <c r="R321" s="727"/>
      <c r="S321" s="727"/>
      <c r="T321" s="727"/>
      <c r="U321" s="727"/>
      <c r="V321" s="727"/>
      <c r="W321" s="727"/>
      <c r="X321" s="727"/>
    </row>
    <row r="322" spans="1:24">
      <c r="A322" s="727"/>
      <c r="B322" s="727"/>
      <c r="C322" s="727"/>
      <c r="D322" s="738"/>
      <c r="E322" s="727"/>
      <c r="F322" s="727"/>
      <c r="G322" s="727"/>
      <c r="H322" s="727"/>
      <c r="I322" s="727"/>
      <c r="J322" s="727"/>
      <c r="K322" s="727"/>
      <c r="L322" s="727"/>
      <c r="M322" s="727"/>
      <c r="N322" s="727"/>
      <c r="O322" s="727"/>
      <c r="P322" s="727"/>
      <c r="Q322" s="727"/>
      <c r="R322" s="727"/>
      <c r="S322" s="727"/>
      <c r="T322" s="727"/>
      <c r="U322" s="727"/>
      <c r="V322" s="727"/>
      <c r="W322" s="727"/>
      <c r="X322" s="727"/>
    </row>
    <row r="323" spans="1:24">
      <c r="A323" s="727"/>
      <c r="B323" s="727"/>
      <c r="C323" s="727"/>
      <c r="D323" s="738"/>
      <c r="E323" s="727"/>
      <c r="F323" s="727"/>
      <c r="G323" s="727"/>
      <c r="H323" s="727"/>
      <c r="I323" s="727"/>
      <c r="J323" s="727"/>
      <c r="K323" s="727"/>
      <c r="L323" s="727"/>
      <c r="M323" s="727"/>
      <c r="N323" s="727"/>
      <c r="O323" s="727"/>
      <c r="P323" s="727"/>
      <c r="Q323" s="727"/>
      <c r="R323" s="727"/>
      <c r="S323" s="727"/>
      <c r="T323" s="727"/>
      <c r="U323" s="727"/>
      <c r="V323" s="727"/>
      <c r="W323" s="727"/>
      <c r="X323" s="727"/>
    </row>
    <row r="324" spans="1:24">
      <c r="A324" s="727"/>
      <c r="B324" s="727"/>
      <c r="C324" s="727"/>
      <c r="D324" s="738"/>
      <c r="E324" s="727"/>
      <c r="F324" s="727"/>
      <c r="G324" s="727"/>
      <c r="H324" s="727"/>
      <c r="I324" s="727"/>
      <c r="J324" s="727"/>
      <c r="K324" s="727"/>
      <c r="L324" s="727"/>
      <c r="M324" s="727"/>
      <c r="N324" s="727"/>
      <c r="O324" s="727"/>
      <c r="P324" s="727"/>
      <c r="Q324" s="727"/>
      <c r="R324" s="727"/>
      <c r="S324" s="727"/>
      <c r="T324" s="727"/>
      <c r="U324" s="727"/>
      <c r="V324" s="727"/>
      <c r="W324" s="727"/>
      <c r="X324" s="727"/>
    </row>
    <row r="325" spans="1:24">
      <c r="A325" s="727"/>
      <c r="B325" s="727"/>
      <c r="C325" s="727"/>
      <c r="D325" s="738"/>
      <c r="E325" s="727"/>
      <c r="F325" s="727"/>
      <c r="G325" s="727"/>
      <c r="H325" s="727"/>
      <c r="I325" s="727"/>
      <c r="J325" s="727"/>
      <c r="K325" s="727"/>
      <c r="L325" s="727"/>
      <c r="M325" s="727"/>
      <c r="N325" s="727"/>
      <c r="O325" s="727"/>
      <c r="P325" s="727"/>
      <c r="Q325" s="727"/>
      <c r="R325" s="727"/>
      <c r="S325" s="727"/>
      <c r="T325" s="727"/>
      <c r="U325" s="727"/>
      <c r="V325" s="727"/>
      <c r="W325" s="727"/>
      <c r="X325" s="727"/>
    </row>
    <row r="326" spans="1:24">
      <c r="A326" s="727"/>
      <c r="B326" s="727"/>
      <c r="C326" s="727"/>
      <c r="D326" s="738"/>
      <c r="E326" s="727"/>
      <c r="F326" s="727"/>
      <c r="G326" s="727"/>
      <c r="H326" s="727"/>
      <c r="I326" s="727"/>
      <c r="J326" s="727"/>
      <c r="K326" s="727"/>
      <c r="L326" s="727"/>
      <c r="M326" s="727"/>
      <c r="N326" s="727"/>
      <c r="O326" s="727"/>
      <c r="P326" s="727"/>
      <c r="Q326" s="727"/>
      <c r="R326" s="727"/>
      <c r="S326" s="727"/>
      <c r="T326" s="727"/>
      <c r="U326" s="727"/>
      <c r="V326" s="727"/>
      <c r="W326" s="727"/>
      <c r="X326" s="727"/>
    </row>
    <row r="327" spans="1:24">
      <c r="A327" s="727"/>
      <c r="B327" s="727"/>
      <c r="C327" s="727"/>
      <c r="D327" s="738"/>
      <c r="E327" s="727"/>
      <c r="F327" s="727"/>
      <c r="G327" s="727"/>
      <c r="H327" s="727"/>
      <c r="I327" s="727"/>
      <c r="J327" s="727"/>
      <c r="K327" s="727"/>
      <c r="L327" s="727"/>
      <c r="M327" s="727"/>
      <c r="N327" s="727"/>
      <c r="O327" s="727"/>
      <c r="P327" s="727"/>
      <c r="Q327" s="727"/>
      <c r="R327" s="727"/>
      <c r="S327" s="727"/>
      <c r="T327" s="727"/>
      <c r="U327" s="727"/>
      <c r="V327" s="727"/>
      <c r="W327" s="727"/>
      <c r="X327" s="727"/>
    </row>
    <row r="328" spans="1:24">
      <c r="A328" s="727"/>
      <c r="B328" s="727"/>
      <c r="C328" s="727"/>
      <c r="D328" s="738"/>
      <c r="E328" s="727"/>
      <c r="F328" s="727"/>
      <c r="G328" s="727"/>
      <c r="H328" s="727"/>
      <c r="I328" s="727"/>
      <c r="J328" s="727"/>
      <c r="K328" s="727"/>
      <c r="L328" s="727"/>
      <c r="M328" s="727"/>
      <c r="N328" s="727"/>
      <c r="O328" s="727"/>
      <c r="P328" s="727"/>
      <c r="Q328" s="727"/>
      <c r="R328" s="727"/>
      <c r="S328" s="727"/>
      <c r="T328" s="727"/>
      <c r="U328" s="727"/>
      <c r="V328" s="727"/>
      <c r="W328" s="727"/>
      <c r="X328" s="727"/>
    </row>
    <row r="329" spans="1:24">
      <c r="A329" s="727"/>
      <c r="B329" s="727"/>
      <c r="C329" s="727"/>
      <c r="D329" s="738"/>
      <c r="E329" s="727"/>
      <c r="F329" s="727"/>
      <c r="G329" s="727"/>
      <c r="H329" s="727"/>
      <c r="I329" s="727"/>
      <c r="J329" s="727"/>
      <c r="K329" s="727"/>
      <c r="L329" s="727"/>
      <c r="M329" s="727"/>
      <c r="N329" s="727"/>
      <c r="O329" s="727"/>
      <c r="P329" s="727"/>
      <c r="Q329" s="727"/>
      <c r="R329" s="727"/>
      <c r="S329" s="727"/>
      <c r="T329" s="727"/>
      <c r="U329" s="727"/>
      <c r="V329" s="727"/>
      <c r="W329" s="727"/>
      <c r="X329" s="727"/>
    </row>
    <row r="330" spans="1:24">
      <c r="A330" s="727"/>
      <c r="B330" s="727"/>
      <c r="C330" s="727"/>
      <c r="D330" s="738"/>
      <c r="E330" s="727"/>
      <c r="F330" s="727"/>
      <c r="G330" s="727"/>
      <c r="H330" s="727"/>
      <c r="I330" s="727"/>
      <c r="J330" s="727"/>
      <c r="K330" s="727"/>
      <c r="L330" s="727"/>
      <c r="M330" s="727"/>
      <c r="N330" s="727"/>
      <c r="O330" s="727"/>
      <c r="P330" s="727"/>
      <c r="Q330" s="727"/>
      <c r="R330" s="727"/>
      <c r="S330" s="727"/>
      <c r="T330" s="727"/>
      <c r="U330" s="727"/>
      <c r="V330" s="727"/>
      <c r="W330" s="727"/>
      <c r="X330" s="727"/>
    </row>
    <row r="331" spans="1:24">
      <c r="A331" s="727"/>
      <c r="B331" s="727"/>
      <c r="C331" s="727"/>
      <c r="D331" s="738"/>
      <c r="E331" s="727"/>
      <c r="F331" s="727"/>
      <c r="G331" s="727"/>
      <c r="H331" s="727"/>
      <c r="I331" s="727"/>
      <c r="J331" s="727"/>
      <c r="K331" s="727"/>
      <c r="L331" s="727"/>
      <c r="M331" s="727"/>
      <c r="N331" s="727"/>
      <c r="O331" s="727"/>
      <c r="P331" s="727"/>
      <c r="Q331" s="727"/>
      <c r="R331" s="727"/>
      <c r="S331" s="727"/>
      <c r="T331" s="727"/>
      <c r="U331" s="727"/>
      <c r="V331" s="727"/>
      <c r="W331" s="727"/>
      <c r="X331" s="727"/>
    </row>
    <row r="332" spans="1:24">
      <c r="A332" s="727"/>
      <c r="B332" s="727"/>
      <c r="C332" s="727"/>
      <c r="D332" s="738"/>
      <c r="E332" s="727"/>
      <c r="F332" s="727"/>
      <c r="G332" s="727"/>
      <c r="H332" s="727"/>
      <c r="I332" s="727"/>
      <c r="J332" s="727"/>
      <c r="K332" s="727"/>
      <c r="L332" s="727"/>
      <c r="M332" s="727"/>
      <c r="N332" s="727"/>
      <c r="O332" s="727"/>
      <c r="P332" s="727"/>
      <c r="Q332" s="727"/>
      <c r="R332" s="727"/>
      <c r="S332" s="727"/>
      <c r="T332" s="727"/>
      <c r="U332" s="727"/>
      <c r="V332" s="727"/>
      <c r="W332" s="727"/>
      <c r="X332" s="727"/>
    </row>
    <row r="333" spans="1:24">
      <c r="A333" s="727"/>
      <c r="B333" s="727"/>
      <c r="C333" s="727"/>
      <c r="D333" s="738"/>
      <c r="E333" s="727"/>
      <c r="F333" s="727"/>
      <c r="G333" s="727"/>
      <c r="H333" s="727"/>
      <c r="I333" s="727"/>
      <c r="J333" s="727"/>
      <c r="K333" s="727"/>
      <c r="L333" s="727"/>
      <c r="M333" s="727"/>
      <c r="N333" s="727"/>
      <c r="O333" s="727"/>
      <c r="P333" s="727"/>
      <c r="Q333" s="727"/>
      <c r="R333" s="727"/>
      <c r="S333" s="727"/>
      <c r="T333" s="727"/>
      <c r="U333" s="727"/>
      <c r="V333" s="727"/>
      <c r="W333" s="727"/>
      <c r="X333" s="727"/>
    </row>
    <row r="334" spans="1:24">
      <c r="A334" s="727"/>
      <c r="B334" s="727"/>
      <c r="C334" s="727"/>
      <c r="D334" s="738"/>
      <c r="E334" s="727"/>
      <c r="F334" s="727"/>
      <c r="G334" s="727"/>
      <c r="H334" s="727"/>
      <c r="I334" s="727"/>
      <c r="J334" s="727"/>
      <c r="K334" s="727"/>
      <c r="L334" s="727"/>
      <c r="M334" s="727"/>
      <c r="N334" s="727"/>
      <c r="O334" s="727"/>
      <c r="P334" s="727"/>
      <c r="Q334" s="727"/>
      <c r="R334" s="727"/>
      <c r="S334" s="727"/>
      <c r="T334" s="727"/>
      <c r="U334" s="727"/>
      <c r="V334" s="727"/>
      <c r="W334" s="727"/>
      <c r="X334" s="727"/>
    </row>
    <row r="335" spans="1:24">
      <c r="A335" s="727"/>
      <c r="B335" s="727"/>
      <c r="C335" s="727"/>
      <c r="D335" s="738"/>
      <c r="E335" s="727"/>
      <c r="F335" s="727"/>
      <c r="G335" s="727"/>
      <c r="H335" s="727"/>
      <c r="I335" s="727"/>
      <c r="J335" s="727"/>
      <c r="K335" s="727"/>
      <c r="L335" s="727"/>
      <c r="M335" s="727"/>
      <c r="N335" s="727"/>
      <c r="O335" s="727"/>
      <c r="P335" s="727"/>
      <c r="Q335" s="727"/>
      <c r="R335" s="727"/>
      <c r="S335" s="727"/>
      <c r="T335" s="727"/>
      <c r="U335" s="727"/>
      <c r="V335" s="727"/>
      <c r="W335" s="727"/>
      <c r="X335" s="727"/>
    </row>
    <row r="336" spans="1:24">
      <c r="A336" s="727"/>
      <c r="B336" s="727"/>
      <c r="C336" s="727"/>
      <c r="D336" s="738"/>
      <c r="E336" s="727"/>
      <c r="F336" s="727"/>
      <c r="G336" s="727"/>
      <c r="H336" s="727"/>
      <c r="I336" s="727"/>
      <c r="J336" s="727"/>
      <c r="K336" s="727"/>
      <c r="L336" s="727"/>
      <c r="M336" s="727"/>
      <c r="N336" s="727"/>
      <c r="O336" s="727"/>
      <c r="P336" s="727"/>
      <c r="Q336" s="727"/>
      <c r="R336" s="727"/>
      <c r="S336" s="727"/>
      <c r="T336" s="727"/>
      <c r="U336" s="727"/>
      <c r="V336" s="727"/>
      <c r="W336" s="727"/>
      <c r="X336" s="727"/>
    </row>
    <row r="337" spans="1:24">
      <c r="A337" s="727"/>
      <c r="B337" s="727"/>
      <c r="C337" s="727"/>
      <c r="D337" s="738"/>
      <c r="E337" s="727"/>
      <c r="F337" s="727"/>
      <c r="G337" s="727"/>
      <c r="H337" s="727"/>
      <c r="I337" s="727"/>
      <c r="J337" s="727"/>
      <c r="K337" s="727"/>
      <c r="L337" s="727"/>
      <c r="M337" s="727"/>
      <c r="N337" s="727"/>
      <c r="O337" s="727"/>
      <c r="P337" s="727"/>
      <c r="Q337" s="727"/>
      <c r="R337" s="727"/>
      <c r="S337" s="727"/>
      <c r="T337" s="727"/>
      <c r="U337" s="727"/>
      <c r="V337" s="727"/>
      <c r="W337" s="727"/>
      <c r="X337" s="727"/>
    </row>
    <row r="338" spans="1:24">
      <c r="A338" s="727"/>
      <c r="B338" s="727"/>
      <c r="C338" s="727"/>
      <c r="D338" s="738"/>
      <c r="E338" s="727"/>
      <c r="F338" s="727"/>
      <c r="G338" s="727"/>
      <c r="H338" s="727"/>
      <c r="I338" s="727"/>
      <c r="J338" s="727"/>
      <c r="K338" s="727"/>
      <c r="L338" s="727"/>
      <c r="M338" s="727"/>
      <c r="N338" s="727"/>
      <c r="O338" s="727"/>
      <c r="P338" s="727"/>
      <c r="Q338" s="727"/>
      <c r="R338" s="727"/>
      <c r="S338" s="727"/>
      <c r="T338" s="727"/>
      <c r="U338" s="727"/>
      <c r="V338" s="727"/>
      <c r="W338" s="727"/>
      <c r="X338" s="727"/>
    </row>
    <row r="339" spans="1:24">
      <c r="A339" s="727"/>
      <c r="B339" s="727"/>
      <c r="C339" s="727"/>
      <c r="D339" s="738"/>
      <c r="E339" s="727"/>
      <c r="F339" s="727"/>
      <c r="G339" s="727"/>
      <c r="H339" s="727"/>
      <c r="I339" s="727"/>
      <c r="J339" s="727"/>
      <c r="K339" s="727"/>
      <c r="L339" s="727"/>
      <c r="M339" s="727"/>
      <c r="N339" s="727"/>
      <c r="O339" s="727"/>
      <c r="P339" s="727"/>
      <c r="Q339" s="727"/>
      <c r="R339" s="727"/>
      <c r="S339" s="727"/>
      <c r="T339" s="727"/>
      <c r="U339" s="727"/>
      <c r="V339" s="727"/>
      <c r="W339" s="727"/>
      <c r="X339" s="727"/>
    </row>
    <row r="340" spans="1:24">
      <c r="A340" s="727"/>
      <c r="B340" s="727"/>
      <c r="C340" s="727"/>
      <c r="D340" s="738"/>
      <c r="E340" s="727"/>
      <c r="F340" s="727"/>
      <c r="G340" s="727"/>
      <c r="H340" s="727"/>
      <c r="I340" s="727"/>
      <c r="J340" s="727"/>
      <c r="K340" s="727"/>
      <c r="L340" s="727"/>
      <c r="M340" s="727"/>
      <c r="N340" s="727"/>
      <c r="O340" s="727"/>
      <c r="P340" s="727"/>
      <c r="Q340" s="727"/>
      <c r="R340" s="727"/>
      <c r="S340" s="727"/>
      <c r="T340" s="727"/>
      <c r="U340" s="727"/>
      <c r="V340" s="727"/>
      <c r="W340" s="727"/>
      <c r="X340" s="727"/>
    </row>
    <row r="341" spans="1:24">
      <c r="A341" s="727"/>
      <c r="B341" s="727"/>
      <c r="C341" s="727"/>
      <c r="D341" s="738"/>
      <c r="E341" s="727"/>
      <c r="F341" s="727"/>
      <c r="G341" s="727"/>
      <c r="H341" s="727"/>
      <c r="I341" s="727"/>
      <c r="J341" s="727"/>
      <c r="K341" s="727"/>
      <c r="L341" s="727"/>
      <c r="M341" s="727"/>
      <c r="N341" s="727"/>
      <c r="O341" s="727"/>
      <c r="P341" s="727"/>
      <c r="Q341" s="727"/>
      <c r="R341" s="727"/>
      <c r="S341" s="727"/>
      <c r="T341" s="727"/>
      <c r="U341" s="727"/>
      <c r="V341" s="727"/>
      <c r="W341" s="727"/>
      <c r="X341" s="727"/>
    </row>
    <row r="342" spans="1:24">
      <c r="A342" s="727"/>
      <c r="B342" s="727"/>
      <c r="C342" s="727"/>
      <c r="D342" s="738"/>
      <c r="E342" s="727"/>
      <c r="F342" s="727"/>
      <c r="G342" s="727"/>
      <c r="H342" s="727"/>
      <c r="I342" s="727"/>
      <c r="J342" s="727"/>
      <c r="K342" s="727"/>
      <c r="L342" s="727"/>
      <c r="M342" s="727"/>
      <c r="N342" s="727"/>
      <c r="O342" s="727"/>
      <c r="P342" s="727"/>
      <c r="Q342" s="727"/>
      <c r="R342" s="727"/>
      <c r="S342" s="727"/>
      <c r="T342" s="727"/>
      <c r="U342" s="727"/>
      <c r="V342" s="727"/>
      <c r="W342" s="727"/>
      <c r="X342" s="727"/>
    </row>
    <row r="343" spans="1:24">
      <c r="A343" s="727"/>
      <c r="B343" s="727"/>
      <c r="C343" s="727"/>
      <c r="D343" s="738"/>
      <c r="E343" s="727"/>
      <c r="F343" s="727"/>
      <c r="G343" s="727"/>
      <c r="H343" s="727"/>
      <c r="I343" s="727"/>
      <c r="J343" s="727"/>
      <c r="K343" s="727"/>
      <c r="L343" s="727"/>
      <c r="M343" s="727"/>
      <c r="N343" s="727"/>
      <c r="O343" s="727"/>
      <c r="P343" s="727"/>
      <c r="Q343" s="727"/>
      <c r="R343" s="727"/>
      <c r="S343" s="727"/>
      <c r="T343" s="727"/>
      <c r="U343" s="727"/>
      <c r="V343" s="727"/>
      <c r="W343" s="727"/>
      <c r="X343" s="727"/>
    </row>
    <row r="344" spans="1:24">
      <c r="A344" s="727"/>
      <c r="B344" s="727"/>
      <c r="C344" s="727"/>
      <c r="D344" s="738"/>
      <c r="E344" s="727"/>
      <c r="F344" s="727"/>
      <c r="G344" s="727"/>
      <c r="H344" s="727"/>
      <c r="I344" s="727"/>
      <c r="J344" s="727"/>
      <c r="K344" s="727"/>
      <c r="L344" s="727"/>
      <c r="M344" s="727"/>
      <c r="N344" s="727"/>
      <c r="O344" s="727"/>
      <c r="P344" s="727"/>
      <c r="Q344" s="727"/>
      <c r="R344" s="727"/>
      <c r="S344" s="727"/>
      <c r="T344" s="727"/>
      <c r="U344" s="727"/>
      <c r="V344" s="727"/>
      <c r="W344" s="727"/>
      <c r="X344" s="727"/>
    </row>
    <row r="345" spans="1:24">
      <c r="A345" s="727"/>
      <c r="B345" s="727"/>
      <c r="C345" s="727"/>
      <c r="D345" s="738"/>
      <c r="E345" s="727"/>
      <c r="F345" s="727"/>
      <c r="G345" s="727"/>
      <c r="H345" s="727"/>
      <c r="I345" s="727"/>
      <c r="J345" s="727"/>
      <c r="K345" s="727"/>
      <c r="L345" s="727"/>
      <c r="M345" s="727"/>
      <c r="N345" s="727"/>
      <c r="O345" s="727"/>
      <c r="P345" s="727"/>
      <c r="Q345" s="727"/>
      <c r="R345" s="727"/>
      <c r="S345" s="727"/>
      <c r="T345" s="727"/>
      <c r="U345" s="727"/>
      <c r="V345" s="727"/>
      <c r="W345" s="727"/>
      <c r="X345" s="727"/>
    </row>
    <row r="346" spans="1:24">
      <c r="A346" s="727"/>
      <c r="B346" s="727"/>
      <c r="C346" s="727"/>
      <c r="D346" s="738"/>
      <c r="E346" s="727"/>
      <c r="F346" s="727"/>
      <c r="G346" s="727"/>
      <c r="H346" s="727"/>
      <c r="I346" s="727"/>
      <c r="J346" s="727"/>
      <c r="K346" s="727"/>
      <c r="L346" s="727"/>
      <c r="M346" s="727"/>
      <c r="N346" s="727"/>
      <c r="O346" s="727"/>
      <c r="P346" s="727"/>
      <c r="Q346" s="727"/>
      <c r="R346" s="727"/>
      <c r="S346" s="727"/>
      <c r="T346" s="727"/>
      <c r="U346" s="727"/>
      <c r="V346" s="727"/>
      <c r="W346" s="727"/>
      <c r="X346" s="727"/>
    </row>
    <row r="347" spans="1:24">
      <c r="A347" s="727"/>
      <c r="B347" s="727"/>
      <c r="C347" s="727"/>
      <c r="D347" s="738"/>
      <c r="E347" s="727"/>
      <c r="F347" s="727"/>
      <c r="G347" s="727"/>
      <c r="H347" s="727"/>
      <c r="I347" s="727"/>
      <c r="J347" s="727"/>
      <c r="K347" s="727"/>
      <c r="L347" s="727"/>
      <c r="M347" s="727"/>
      <c r="N347" s="727"/>
      <c r="O347" s="727"/>
      <c r="P347" s="727"/>
      <c r="Q347" s="727"/>
      <c r="R347" s="727"/>
      <c r="S347" s="727"/>
      <c r="T347" s="727"/>
      <c r="U347" s="727"/>
      <c r="V347" s="727"/>
      <c r="W347" s="727"/>
      <c r="X347" s="727"/>
    </row>
    <row r="348" spans="1:24">
      <c r="A348" s="727"/>
      <c r="B348" s="727"/>
      <c r="C348" s="727"/>
      <c r="D348" s="738"/>
      <c r="E348" s="727"/>
      <c r="F348" s="727"/>
      <c r="G348" s="727"/>
      <c r="H348" s="727"/>
      <c r="I348" s="727"/>
      <c r="J348" s="727"/>
      <c r="K348" s="727"/>
      <c r="L348" s="727"/>
      <c r="M348" s="727"/>
      <c r="N348" s="727"/>
      <c r="O348" s="727"/>
      <c r="P348" s="727"/>
      <c r="Q348" s="727"/>
      <c r="R348" s="727"/>
      <c r="S348" s="727"/>
      <c r="T348" s="727"/>
      <c r="U348" s="727"/>
      <c r="V348" s="727"/>
      <c r="W348" s="727"/>
      <c r="X348" s="727"/>
    </row>
    <row r="349" spans="1:24">
      <c r="A349" s="727"/>
      <c r="B349" s="727"/>
      <c r="C349" s="727"/>
      <c r="D349" s="738"/>
      <c r="E349" s="727"/>
      <c r="F349" s="727"/>
      <c r="G349" s="727"/>
      <c r="H349" s="727"/>
      <c r="I349" s="727"/>
      <c r="J349" s="727"/>
      <c r="K349" s="727"/>
      <c r="L349" s="727"/>
      <c r="M349" s="727"/>
      <c r="N349" s="727"/>
      <c r="O349" s="727"/>
      <c r="P349" s="727"/>
      <c r="Q349" s="727"/>
      <c r="R349" s="727"/>
      <c r="S349" s="727"/>
      <c r="T349" s="727"/>
      <c r="U349" s="727"/>
      <c r="V349" s="727"/>
      <c r="W349" s="727"/>
      <c r="X349" s="727"/>
    </row>
    <row r="350" spans="1:24">
      <c r="A350" s="727"/>
      <c r="B350" s="727"/>
      <c r="C350" s="727"/>
      <c r="D350" s="738"/>
      <c r="E350" s="727"/>
      <c r="F350" s="727"/>
      <c r="G350" s="727"/>
      <c r="H350" s="727"/>
      <c r="I350" s="727"/>
      <c r="J350" s="727"/>
      <c r="K350" s="727"/>
      <c r="L350" s="727"/>
      <c r="M350" s="727"/>
      <c r="N350" s="727"/>
      <c r="O350" s="727"/>
      <c r="P350" s="727"/>
      <c r="Q350" s="727"/>
      <c r="R350" s="727"/>
      <c r="S350" s="727"/>
      <c r="T350" s="727"/>
      <c r="U350" s="727"/>
      <c r="V350" s="727"/>
      <c r="W350" s="727"/>
      <c r="X350" s="727"/>
    </row>
    <row r="351" spans="1:24">
      <c r="A351" s="727"/>
      <c r="B351" s="727"/>
      <c r="C351" s="727"/>
      <c r="D351" s="738"/>
      <c r="E351" s="727"/>
      <c r="F351" s="727"/>
      <c r="G351" s="727"/>
      <c r="H351" s="727"/>
      <c r="I351" s="727"/>
      <c r="J351" s="727"/>
      <c r="K351" s="727"/>
      <c r="L351" s="727"/>
      <c r="M351" s="727"/>
      <c r="N351" s="727"/>
      <c r="O351" s="727"/>
      <c r="P351" s="727"/>
      <c r="Q351" s="727"/>
      <c r="R351" s="727"/>
      <c r="S351" s="727"/>
      <c r="T351" s="727"/>
      <c r="U351" s="727"/>
      <c r="V351" s="727"/>
      <c r="W351" s="727"/>
      <c r="X351" s="727"/>
    </row>
    <row r="352" spans="1:24">
      <c r="A352" s="727"/>
      <c r="B352" s="727"/>
      <c r="C352" s="727"/>
      <c r="D352" s="738"/>
      <c r="E352" s="727"/>
      <c r="F352" s="727"/>
      <c r="G352" s="727"/>
      <c r="H352" s="727"/>
      <c r="I352" s="727"/>
      <c r="J352" s="727"/>
      <c r="K352" s="727"/>
      <c r="L352" s="727"/>
      <c r="M352" s="727"/>
      <c r="N352" s="727"/>
      <c r="O352" s="727"/>
      <c r="P352" s="727"/>
      <c r="Q352" s="727"/>
      <c r="R352" s="727"/>
      <c r="S352" s="727"/>
      <c r="T352" s="727"/>
      <c r="U352" s="727"/>
      <c r="V352" s="727"/>
      <c r="W352" s="727"/>
      <c r="X352" s="727"/>
    </row>
    <row r="353" spans="1:24">
      <c r="A353" s="727"/>
      <c r="B353" s="727"/>
      <c r="C353" s="727"/>
      <c r="D353" s="738"/>
      <c r="E353" s="727"/>
      <c r="F353" s="727"/>
      <c r="G353" s="727"/>
      <c r="H353" s="727"/>
      <c r="I353" s="727"/>
      <c r="J353" s="727"/>
      <c r="K353" s="727"/>
      <c r="L353" s="727"/>
      <c r="M353" s="727"/>
      <c r="N353" s="727"/>
      <c r="O353" s="727"/>
      <c r="P353" s="727"/>
      <c r="Q353" s="727"/>
      <c r="R353" s="727"/>
      <c r="S353" s="727"/>
      <c r="T353" s="727"/>
      <c r="U353" s="727"/>
      <c r="V353" s="727"/>
      <c r="W353" s="727"/>
      <c r="X353" s="727"/>
    </row>
    <row r="354" spans="1:24">
      <c r="A354" s="727"/>
      <c r="B354" s="727"/>
      <c r="C354" s="727"/>
      <c r="D354" s="738"/>
      <c r="E354" s="727"/>
      <c r="F354" s="727"/>
      <c r="G354" s="727"/>
      <c r="H354" s="727"/>
      <c r="I354" s="727"/>
      <c r="J354" s="727"/>
      <c r="K354" s="727"/>
      <c r="L354" s="727"/>
      <c r="M354" s="727"/>
      <c r="N354" s="727"/>
      <c r="O354" s="727"/>
      <c r="P354" s="727"/>
      <c r="Q354" s="727"/>
      <c r="R354" s="727"/>
      <c r="S354" s="727"/>
      <c r="T354" s="727"/>
      <c r="U354" s="727"/>
      <c r="V354" s="727"/>
      <c r="W354" s="727"/>
      <c r="X354" s="727"/>
    </row>
    <row r="355" spans="1:24">
      <c r="A355" s="727"/>
      <c r="B355" s="727"/>
      <c r="C355" s="727"/>
      <c r="D355" s="738"/>
      <c r="E355" s="727"/>
      <c r="F355" s="727"/>
      <c r="G355" s="727"/>
      <c r="H355" s="727"/>
      <c r="I355" s="727"/>
      <c r="J355" s="727"/>
      <c r="K355" s="727"/>
      <c r="L355" s="727"/>
      <c r="M355" s="727"/>
      <c r="N355" s="727"/>
      <c r="O355" s="727"/>
      <c r="P355" s="727"/>
      <c r="Q355" s="727"/>
      <c r="R355" s="727"/>
      <c r="S355" s="727"/>
      <c r="T355" s="727"/>
      <c r="U355" s="727"/>
      <c r="V355" s="727"/>
      <c r="W355" s="727"/>
      <c r="X355" s="727"/>
    </row>
    <row r="356" spans="1:24">
      <c r="A356" s="727"/>
      <c r="B356" s="727"/>
      <c r="C356" s="727"/>
      <c r="D356" s="738"/>
      <c r="E356" s="727"/>
      <c r="F356" s="727"/>
      <c r="G356" s="727"/>
      <c r="H356" s="727"/>
      <c r="I356" s="727"/>
      <c r="J356" s="727"/>
      <c r="K356" s="727"/>
      <c r="L356" s="727"/>
      <c r="M356" s="727"/>
      <c r="N356" s="727"/>
      <c r="O356" s="727"/>
      <c r="P356" s="727"/>
      <c r="Q356" s="727"/>
      <c r="R356" s="727"/>
      <c r="S356" s="727"/>
      <c r="T356" s="727"/>
      <c r="U356" s="727"/>
      <c r="V356" s="727"/>
      <c r="W356" s="727"/>
      <c r="X356" s="727"/>
    </row>
    <row r="357" spans="1:24">
      <c r="A357" s="727"/>
      <c r="B357" s="727"/>
      <c r="C357" s="727"/>
      <c r="D357" s="738"/>
      <c r="E357" s="727"/>
      <c r="F357" s="727"/>
      <c r="G357" s="727"/>
      <c r="H357" s="727"/>
      <c r="I357" s="727"/>
      <c r="J357" s="727"/>
      <c r="K357" s="727"/>
      <c r="L357" s="727"/>
      <c r="M357" s="727"/>
      <c r="N357" s="727"/>
      <c r="O357" s="727"/>
      <c r="P357" s="727"/>
      <c r="Q357" s="727"/>
      <c r="R357" s="727"/>
      <c r="S357" s="727"/>
      <c r="T357" s="727"/>
      <c r="U357" s="727"/>
      <c r="V357" s="727"/>
      <c r="W357" s="727"/>
      <c r="X357" s="727"/>
    </row>
    <row r="358" spans="1:24">
      <c r="A358" s="727"/>
      <c r="B358" s="727"/>
      <c r="C358" s="727"/>
      <c r="D358" s="738"/>
      <c r="E358" s="727"/>
      <c r="F358" s="727"/>
      <c r="G358" s="727"/>
      <c r="H358" s="727"/>
      <c r="I358" s="727"/>
      <c r="J358" s="727"/>
      <c r="K358" s="727"/>
      <c r="L358" s="727"/>
      <c r="M358" s="727"/>
      <c r="N358" s="727"/>
      <c r="O358" s="727"/>
      <c r="P358" s="727"/>
      <c r="Q358" s="727"/>
      <c r="R358" s="727"/>
      <c r="S358" s="727"/>
      <c r="T358" s="727"/>
      <c r="U358" s="727"/>
      <c r="V358" s="727"/>
      <c r="W358" s="727"/>
      <c r="X358" s="727"/>
    </row>
    <row r="359" spans="1:24">
      <c r="A359" s="727"/>
      <c r="B359" s="727"/>
      <c r="C359" s="727"/>
      <c r="D359" s="738"/>
      <c r="E359" s="727"/>
      <c r="F359" s="727"/>
      <c r="G359" s="727"/>
      <c r="H359" s="727"/>
      <c r="I359" s="727"/>
      <c r="J359" s="727"/>
      <c r="K359" s="727"/>
      <c r="L359" s="727"/>
      <c r="M359" s="727"/>
      <c r="N359" s="727"/>
      <c r="O359" s="727"/>
      <c r="P359" s="727"/>
      <c r="Q359" s="727"/>
      <c r="R359" s="727"/>
      <c r="S359" s="727"/>
      <c r="T359" s="727"/>
      <c r="U359" s="727"/>
      <c r="V359" s="727"/>
      <c r="W359" s="727"/>
      <c r="X359" s="727"/>
    </row>
    <row r="360" spans="1:24">
      <c r="A360" s="727"/>
      <c r="B360" s="727"/>
      <c r="C360" s="727"/>
      <c r="D360" s="738"/>
      <c r="E360" s="727"/>
      <c r="F360" s="727"/>
      <c r="G360" s="727"/>
      <c r="H360" s="727"/>
      <c r="I360" s="727"/>
      <c r="J360" s="727"/>
      <c r="K360" s="727"/>
      <c r="L360" s="727"/>
      <c r="M360" s="727"/>
      <c r="N360" s="727"/>
      <c r="O360" s="727"/>
      <c r="P360" s="727"/>
      <c r="Q360" s="727"/>
      <c r="R360" s="727"/>
      <c r="S360" s="727"/>
      <c r="T360" s="727"/>
      <c r="U360" s="727"/>
      <c r="V360" s="727"/>
      <c r="W360" s="727"/>
      <c r="X360" s="727"/>
    </row>
    <row r="361" spans="1:24">
      <c r="A361" s="727"/>
      <c r="B361" s="727"/>
      <c r="C361" s="727"/>
      <c r="D361" s="738"/>
      <c r="E361" s="727"/>
      <c r="F361" s="727"/>
      <c r="G361" s="727"/>
      <c r="H361" s="727"/>
      <c r="I361" s="727"/>
      <c r="J361" s="727"/>
      <c r="K361" s="727"/>
      <c r="L361" s="727"/>
      <c r="M361" s="727"/>
      <c r="N361" s="727"/>
      <c r="O361" s="727"/>
      <c r="P361" s="727"/>
      <c r="Q361" s="727"/>
      <c r="R361" s="727"/>
      <c r="S361" s="727"/>
      <c r="T361" s="727"/>
      <c r="U361" s="727"/>
      <c r="V361" s="727"/>
      <c r="W361" s="727"/>
      <c r="X361" s="727"/>
    </row>
    <row r="362" spans="1:24">
      <c r="A362" s="727"/>
      <c r="B362" s="727"/>
      <c r="C362" s="727"/>
      <c r="D362" s="738"/>
      <c r="E362" s="727"/>
      <c r="F362" s="727"/>
      <c r="G362" s="727"/>
      <c r="H362" s="727"/>
      <c r="I362" s="727"/>
      <c r="J362" s="727"/>
      <c r="K362" s="727"/>
      <c r="L362" s="727"/>
      <c r="M362" s="727"/>
      <c r="N362" s="727"/>
      <c r="O362" s="727"/>
      <c r="P362" s="727"/>
      <c r="Q362" s="727"/>
      <c r="R362" s="727"/>
      <c r="S362" s="727"/>
      <c r="T362" s="727"/>
      <c r="U362" s="727"/>
      <c r="V362" s="727"/>
      <c r="W362" s="727"/>
      <c r="X362" s="727"/>
    </row>
    <row r="363" spans="1:24">
      <c r="A363" s="727"/>
      <c r="B363" s="727"/>
      <c r="C363" s="727"/>
      <c r="D363" s="738"/>
      <c r="E363" s="727"/>
      <c r="F363" s="727"/>
      <c r="G363" s="727"/>
      <c r="H363" s="727"/>
      <c r="I363" s="727"/>
      <c r="J363" s="727"/>
      <c r="K363" s="727"/>
      <c r="L363" s="727"/>
      <c r="M363" s="727"/>
      <c r="N363" s="727"/>
      <c r="O363" s="727"/>
      <c r="P363" s="727"/>
      <c r="Q363" s="727"/>
      <c r="R363" s="727"/>
      <c r="S363" s="727"/>
      <c r="T363" s="727"/>
      <c r="U363" s="727"/>
      <c r="V363" s="727"/>
      <c r="W363" s="727"/>
      <c r="X363" s="727"/>
    </row>
    <row r="364" spans="1:24">
      <c r="A364" s="727"/>
      <c r="B364" s="727"/>
      <c r="C364" s="727"/>
      <c r="D364" s="738"/>
      <c r="E364" s="727"/>
      <c r="F364" s="727"/>
      <c r="G364" s="727"/>
      <c r="H364" s="727"/>
      <c r="I364" s="727"/>
      <c r="J364" s="727"/>
      <c r="K364" s="727"/>
      <c r="L364" s="727"/>
      <c r="M364" s="727"/>
      <c r="N364" s="727"/>
      <c r="O364" s="727"/>
      <c r="P364" s="727"/>
      <c r="Q364" s="727"/>
      <c r="R364" s="727"/>
      <c r="S364" s="727"/>
      <c r="T364" s="727"/>
      <c r="U364" s="727"/>
      <c r="V364" s="727"/>
      <c r="W364" s="727"/>
      <c r="X364" s="727"/>
    </row>
    <row r="365" spans="1:24">
      <c r="A365" s="727"/>
      <c r="B365" s="727"/>
      <c r="C365" s="727"/>
      <c r="D365" s="738"/>
      <c r="E365" s="727"/>
      <c r="F365" s="727"/>
      <c r="G365" s="727"/>
      <c r="H365" s="727"/>
      <c r="I365" s="727"/>
      <c r="J365" s="727"/>
      <c r="K365" s="727"/>
      <c r="L365" s="727"/>
      <c r="M365" s="727"/>
      <c r="N365" s="727"/>
      <c r="O365" s="727"/>
      <c r="P365" s="727"/>
      <c r="Q365" s="727"/>
      <c r="R365" s="727"/>
      <c r="S365" s="727"/>
      <c r="T365" s="727"/>
      <c r="U365" s="727"/>
      <c r="V365" s="727"/>
      <c r="W365" s="727"/>
      <c r="X365" s="727"/>
    </row>
    <row r="366" spans="1:24">
      <c r="A366" s="727"/>
      <c r="B366" s="727"/>
      <c r="C366" s="727"/>
      <c r="D366" s="738"/>
      <c r="E366" s="727"/>
      <c r="F366" s="727"/>
      <c r="G366" s="727"/>
      <c r="H366" s="727"/>
      <c r="I366" s="727"/>
      <c r="J366" s="727"/>
      <c r="K366" s="727"/>
      <c r="L366" s="727"/>
      <c r="M366" s="727"/>
      <c r="N366" s="727"/>
      <c r="O366" s="727"/>
      <c r="P366" s="727"/>
      <c r="Q366" s="727"/>
      <c r="R366" s="727"/>
      <c r="S366" s="727"/>
      <c r="T366" s="727"/>
      <c r="U366" s="727"/>
      <c r="V366" s="727"/>
      <c r="W366" s="727"/>
      <c r="X366" s="727"/>
    </row>
    <row r="367" spans="1:24">
      <c r="A367" s="727"/>
      <c r="B367" s="727"/>
      <c r="C367" s="727"/>
      <c r="D367" s="738"/>
      <c r="E367" s="727"/>
      <c r="F367" s="727"/>
      <c r="G367" s="727"/>
      <c r="H367" s="727"/>
      <c r="I367" s="727"/>
      <c r="J367" s="727"/>
      <c r="K367" s="727"/>
      <c r="L367" s="727"/>
      <c r="M367" s="727"/>
      <c r="N367" s="727"/>
      <c r="O367" s="727"/>
      <c r="P367" s="727"/>
      <c r="Q367" s="727"/>
      <c r="R367" s="727"/>
      <c r="S367" s="727"/>
      <c r="T367" s="727"/>
      <c r="U367" s="727"/>
      <c r="V367" s="727"/>
      <c r="W367" s="727"/>
      <c r="X367" s="727"/>
    </row>
    <row r="368" spans="1:24">
      <c r="A368" s="727"/>
      <c r="B368" s="727"/>
      <c r="C368" s="727"/>
      <c r="D368" s="738"/>
      <c r="E368" s="727"/>
      <c r="F368" s="727"/>
      <c r="G368" s="727"/>
      <c r="H368" s="727"/>
      <c r="I368" s="727"/>
      <c r="J368" s="727"/>
      <c r="K368" s="727"/>
      <c r="L368" s="727"/>
      <c r="M368" s="727"/>
      <c r="N368" s="727"/>
      <c r="O368" s="727"/>
      <c r="P368" s="727"/>
      <c r="Q368" s="727"/>
      <c r="R368" s="727"/>
      <c r="S368" s="727"/>
      <c r="T368" s="727"/>
      <c r="U368" s="727"/>
      <c r="V368" s="727"/>
      <c r="W368" s="727"/>
      <c r="X368" s="727"/>
    </row>
    <row r="369" spans="1:24">
      <c r="A369" s="727"/>
      <c r="B369" s="727"/>
      <c r="C369" s="727"/>
      <c r="D369" s="738"/>
      <c r="E369" s="727"/>
      <c r="F369" s="727"/>
      <c r="G369" s="727"/>
      <c r="H369" s="727"/>
      <c r="I369" s="727"/>
      <c r="J369" s="727"/>
      <c r="K369" s="727"/>
      <c r="L369" s="727"/>
      <c r="M369" s="727"/>
      <c r="N369" s="727"/>
      <c r="O369" s="727"/>
      <c r="P369" s="727"/>
      <c r="Q369" s="727"/>
      <c r="R369" s="727"/>
      <c r="S369" s="727"/>
      <c r="T369" s="727"/>
      <c r="U369" s="727"/>
      <c r="V369" s="727"/>
      <c r="W369" s="727"/>
      <c r="X369" s="727"/>
    </row>
    <row r="370" spans="1:24">
      <c r="A370" s="727"/>
      <c r="B370" s="727"/>
      <c r="C370" s="727"/>
      <c r="D370" s="738"/>
      <c r="E370" s="727"/>
      <c r="F370" s="727"/>
      <c r="G370" s="727"/>
      <c r="H370" s="727"/>
      <c r="I370" s="727"/>
      <c r="J370" s="727"/>
      <c r="K370" s="727"/>
      <c r="L370" s="727"/>
      <c r="M370" s="727"/>
      <c r="N370" s="727"/>
      <c r="O370" s="727"/>
      <c r="P370" s="727"/>
      <c r="Q370" s="727"/>
      <c r="R370" s="727"/>
      <c r="S370" s="727"/>
      <c r="T370" s="727"/>
      <c r="U370" s="727"/>
      <c r="V370" s="727"/>
      <c r="W370" s="727"/>
      <c r="X370" s="727"/>
    </row>
    <row r="371" spans="1:24">
      <c r="A371" s="727"/>
      <c r="B371" s="727"/>
      <c r="C371" s="727"/>
      <c r="D371" s="738"/>
      <c r="E371" s="727"/>
      <c r="F371" s="727"/>
      <c r="G371" s="727"/>
      <c r="H371" s="727"/>
      <c r="I371" s="727"/>
      <c r="J371" s="727"/>
      <c r="K371" s="727"/>
      <c r="L371" s="727"/>
      <c r="M371" s="727"/>
      <c r="N371" s="727"/>
      <c r="O371" s="727"/>
      <c r="P371" s="727"/>
      <c r="Q371" s="727"/>
      <c r="R371" s="727"/>
      <c r="S371" s="727"/>
      <c r="T371" s="727"/>
      <c r="U371" s="727"/>
      <c r="V371" s="727"/>
      <c r="W371" s="727"/>
      <c r="X371" s="727"/>
    </row>
    <row r="372" spans="1:24">
      <c r="A372" s="727"/>
      <c r="B372" s="727"/>
      <c r="C372" s="727"/>
      <c r="D372" s="738"/>
      <c r="E372" s="727"/>
      <c r="F372" s="727"/>
      <c r="G372" s="727"/>
      <c r="H372" s="727"/>
      <c r="I372" s="727"/>
      <c r="J372" s="727"/>
      <c r="K372" s="727"/>
      <c r="L372" s="727"/>
      <c r="M372" s="727"/>
      <c r="N372" s="727"/>
      <c r="O372" s="727"/>
      <c r="P372" s="727"/>
      <c r="Q372" s="727"/>
      <c r="R372" s="727"/>
      <c r="S372" s="727"/>
      <c r="T372" s="727"/>
      <c r="U372" s="727"/>
      <c r="V372" s="727"/>
      <c r="W372" s="727"/>
      <c r="X372" s="727"/>
    </row>
    <row r="373" spans="1:24">
      <c r="A373" s="727"/>
      <c r="B373" s="727"/>
      <c r="C373" s="727"/>
      <c r="D373" s="738"/>
      <c r="E373" s="727"/>
      <c r="F373" s="727"/>
      <c r="G373" s="727"/>
      <c r="H373" s="727"/>
      <c r="I373" s="727"/>
      <c r="J373" s="727"/>
      <c r="K373" s="727"/>
      <c r="L373" s="727"/>
      <c r="M373" s="727"/>
      <c r="N373" s="727"/>
      <c r="O373" s="727"/>
      <c r="P373" s="727"/>
      <c r="Q373" s="727"/>
      <c r="R373" s="727"/>
      <c r="S373" s="727"/>
      <c r="T373" s="727"/>
      <c r="U373" s="727"/>
      <c r="V373" s="727"/>
      <c r="W373" s="727"/>
      <c r="X373" s="727"/>
    </row>
    <row r="374" spans="1:24">
      <c r="A374" s="727"/>
      <c r="B374" s="727"/>
      <c r="C374" s="727"/>
      <c r="D374" s="738"/>
      <c r="E374" s="727"/>
      <c r="F374" s="727"/>
      <c r="G374" s="727"/>
      <c r="H374" s="727"/>
      <c r="I374" s="727"/>
      <c r="J374" s="727"/>
      <c r="K374" s="727"/>
      <c r="L374" s="727"/>
      <c r="M374" s="727"/>
      <c r="N374" s="727"/>
      <c r="O374" s="727"/>
      <c r="P374" s="727"/>
      <c r="Q374" s="727"/>
      <c r="R374" s="727"/>
      <c r="S374" s="727"/>
      <c r="T374" s="727"/>
      <c r="U374" s="727"/>
      <c r="V374" s="727"/>
      <c r="W374" s="727"/>
      <c r="X374" s="727"/>
    </row>
    <row r="375" spans="1:24">
      <c r="A375" s="727"/>
      <c r="B375" s="727"/>
      <c r="C375" s="727"/>
      <c r="D375" s="738"/>
      <c r="E375" s="727"/>
      <c r="F375" s="727"/>
      <c r="G375" s="727"/>
      <c r="H375" s="727"/>
      <c r="I375" s="727"/>
      <c r="J375" s="727"/>
      <c r="K375" s="727"/>
      <c r="L375" s="727"/>
      <c r="M375" s="727"/>
      <c r="N375" s="727"/>
      <c r="O375" s="727"/>
      <c r="P375" s="727"/>
      <c r="Q375" s="727"/>
      <c r="R375" s="727"/>
      <c r="S375" s="727"/>
      <c r="T375" s="727"/>
      <c r="U375" s="727"/>
      <c r="V375" s="727"/>
      <c r="W375" s="727"/>
      <c r="X375" s="727"/>
    </row>
    <row r="376" spans="1:24">
      <c r="A376" s="727"/>
      <c r="B376" s="727"/>
      <c r="C376" s="727"/>
      <c r="D376" s="738"/>
      <c r="E376" s="727"/>
      <c r="F376" s="727"/>
      <c r="G376" s="727"/>
      <c r="H376" s="727"/>
      <c r="I376" s="727"/>
      <c r="J376" s="727"/>
      <c r="K376" s="727"/>
      <c r="L376" s="727"/>
      <c r="M376" s="727"/>
      <c r="N376" s="727"/>
      <c r="O376" s="727"/>
      <c r="P376" s="727"/>
      <c r="Q376" s="727"/>
      <c r="R376" s="727"/>
      <c r="S376" s="727"/>
      <c r="T376" s="727"/>
      <c r="U376" s="727"/>
      <c r="V376" s="727"/>
      <c r="W376" s="727"/>
      <c r="X376" s="727"/>
    </row>
    <row r="377" spans="1:24">
      <c r="A377" s="727"/>
      <c r="B377" s="727"/>
      <c r="C377" s="727"/>
      <c r="D377" s="738"/>
      <c r="E377" s="727"/>
      <c r="F377" s="727"/>
      <c r="G377" s="727"/>
      <c r="H377" s="727"/>
      <c r="I377" s="727"/>
      <c r="J377" s="727"/>
      <c r="K377" s="727"/>
      <c r="L377" s="727"/>
      <c r="M377" s="727"/>
      <c r="N377" s="727"/>
      <c r="O377" s="727"/>
      <c r="P377" s="727"/>
      <c r="Q377" s="727"/>
      <c r="R377" s="727"/>
      <c r="S377" s="727"/>
      <c r="T377" s="727"/>
      <c r="U377" s="727"/>
      <c r="V377" s="727"/>
      <c r="W377" s="727"/>
      <c r="X377" s="727"/>
    </row>
    <row r="378" spans="1:24">
      <c r="A378" s="727"/>
      <c r="B378" s="727"/>
      <c r="C378" s="727"/>
      <c r="D378" s="738"/>
      <c r="E378" s="727"/>
      <c r="F378" s="727"/>
      <c r="G378" s="727"/>
      <c r="H378" s="727"/>
      <c r="I378" s="727"/>
      <c r="J378" s="727"/>
      <c r="K378" s="727"/>
      <c r="L378" s="727"/>
      <c r="M378" s="727"/>
      <c r="N378" s="727"/>
      <c r="O378" s="727"/>
      <c r="P378" s="727"/>
      <c r="Q378" s="727"/>
      <c r="R378" s="727"/>
      <c r="S378" s="727"/>
      <c r="T378" s="727"/>
      <c r="U378" s="727"/>
      <c r="V378" s="727"/>
      <c r="W378" s="727"/>
      <c r="X378" s="727"/>
    </row>
    <row r="379" spans="1:24">
      <c r="A379" s="727"/>
      <c r="B379" s="727"/>
      <c r="C379" s="727"/>
      <c r="D379" s="738"/>
      <c r="E379" s="727"/>
      <c r="F379" s="727"/>
      <c r="G379" s="727"/>
      <c r="H379" s="727"/>
      <c r="I379" s="727"/>
      <c r="J379" s="727"/>
      <c r="K379" s="727"/>
      <c r="L379" s="727"/>
      <c r="M379" s="727"/>
      <c r="N379" s="727"/>
      <c r="O379" s="727"/>
      <c r="P379" s="727"/>
      <c r="Q379" s="727"/>
      <c r="R379" s="727"/>
      <c r="S379" s="727"/>
      <c r="T379" s="727"/>
      <c r="U379" s="727"/>
      <c r="V379" s="727"/>
      <c r="W379" s="727"/>
      <c r="X379" s="727"/>
    </row>
    <row r="380" spans="1:24">
      <c r="A380" s="727"/>
      <c r="B380" s="727"/>
      <c r="C380" s="727"/>
      <c r="D380" s="738"/>
      <c r="E380" s="727"/>
      <c r="F380" s="727"/>
      <c r="G380" s="727"/>
      <c r="H380" s="727"/>
      <c r="I380" s="727"/>
      <c r="J380" s="727"/>
      <c r="K380" s="727"/>
      <c r="L380" s="727"/>
      <c r="M380" s="727"/>
      <c r="N380" s="727"/>
      <c r="O380" s="727"/>
      <c r="P380" s="727"/>
      <c r="Q380" s="727"/>
      <c r="R380" s="727"/>
      <c r="S380" s="727"/>
      <c r="T380" s="727"/>
      <c r="U380" s="727"/>
      <c r="V380" s="727"/>
      <c r="W380" s="727"/>
      <c r="X380" s="727"/>
    </row>
    <row r="381" spans="1:24">
      <c r="A381" s="727"/>
      <c r="B381" s="727"/>
      <c r="C381" s="727"/>
      <c r="D381" s="738"/>
      <c r="E381" s="727"/>
      <c r="F381" s="727"/>
      <c r="G381" s="727"/>
      <c r="H381" s="727"/>
      <c r="I381" s="727"/>
      <c r="J381" s="727"/>
      <c r="K381" s="727"/>
      <c r="L381" s="727"/>
      <c r="M381" s="727"/>
      <c r="N381" s="727"/>
      <c r="O381" s="727"/>
      <c r="P381" s="727"/>
      <c r="Q381" s="727"/>
      <c r="R381" s="727"/>
      <c r="S381" s="727"/>
      <c r="T381" s="727"/>
      <c r="U381" s="727"/>
      <c r="V381" s="727"/>
      <c r="W381" s="727"/>
      <c r="X381" s="727"/>
    </row>
    <row r="382" spans="1:24">
      <c r="A382" s="727"/>
      <c r="B382" s="727"/>
      <c r="C382" s="727"/>
      <c r="D382" s="738"/>
      <c r="E382" s="727"/>
      <c r="F382" s="727"/>
      <c r="G382" s="727"/>
      <c r="H382" s="727"/>
      <c r="I382" s="727"/>
      <c r="J382" s="727"/>
      <c r="K382" s="727"/>
      <c r="L382" s="727"/>
      <c r="M382" s="727"/>
      <c r="N382" s="727"/>
      <c r="O382" s="727"/>
      <c r="P382" s="727"/>
      <c r="Q382" s="727"/>
      <c r="R382" s="727"/>
      <c r="S382" s="727"/>
      <c r="T382" s="727"/>
      <c r="U382" s="727"/>
      <c r="V382" s="727"/>
      <c r="W382" s="727"/>
      <c r="X382" s="727"/>
    </row>
    <row r="383" spans="1:24">
      <c r="A383" s="727"/>
      <c r="B383" s="727"/>
      <c r="C383" s="727"/>
      <c r="D383" s="738"/>
      <c r="E383" s="727"/>
      <c r="F383" s="727"/>
      <c r="G383" s="727"/>
      <c r="H383" s="727"/>
      <c r="I383" s="727"/>
      <c r="J383" s="727"/>
      <c r="K383" s="727"/>
      <c r="L383" s="727"/>
      <c r="M383" s="727"/>
      <c r="N383" s="727"/>
      <c r="O383" s="727"/>
      <c r="P383" s="727"/>
      <c r="Q383" s="727"/>
      <c r="R383" s="727"/>
      <c r="S383" s="727"/>
      <c r="T383" s="727"/>
      <c r="U383" s="727"/>
      <c r="V383" s="727"/>
      <c r="W383" s="727"/>
      <c r="X383" s="727"/>
    </row>
    <row r="384" spans="1:24">
      <c r="A384" s="727"/>
      <c r="B384" s="727"/>
      <c r="C384" s="727"/>
      <c r="D384" s="738"/>
      <c r="E384" s="727"/>
      <c r="F384" s="727"/>
      <c r="G384" s="727"/>
      <c r="H384" s="727"/>
      <c r="I384" s="727"/>
      <c r="J384" s="727"/>
      <c r="K384" s="727"/>
      <c r="L384" s="727"/>
      <c r="M384" s="727"/>
      <c r="N384" s="727"/>
      <c r="O384" s="727"/>
      <c r="P384" s="727"/>
      <c r="Q384" s="727"/>
      <c r="R384" s="727"/>
      <c r="S384" s="727"/>
      <c r="T384" s="727"/>
      <c r="U384" s="727"/>
      <c r="V384" s="727"/>
      <c r="W384" s="727"/>
      <c r="X384" s="727"/>
    </row>
    <row r="385" spans="1:24">
      <c r="A385" s="727"/>
      <c r="B385" s="727"/>
      <c r="C385" s="727"/>
      <c r="D385" s="738"/>
      <c r="E385" s="727"/>
      <c r="F385" s="727"/>
      <c r="G385" s="727"/>
      <c r="H385" s="727"/>
      <c r="I385" s="727"/>
      <c r="J385" s="727"/>
      <c r="K385" s="727"/>
      <c r="L385" s="727"/>
      <c r="M385" s="727"/>
      <c r="N385" s="727"/>
      <c r="O385" s="727"/>
      <c r="P385" s="727"/>
      <c r="Q385" s="727"/>
      <c r="R385" s="727"/>
      <c r="S385" s="727"/>
      <c r="T385" s="727"/>
      <c r="U385" s="727"/>
      <c r="V385" s="727"/>
      <c r="W385" s="727"/>
      <c r="X385" s="727"/>
    </row>
    <row r="386" spans="1:24">
      <c r="A386" s="727"/>
      <c r="B386" s="727"/>
      <c r="C386" s="727"/>
      <c r="D386" s="738"/>
      <c r="E386" s="727"/>
      <c r="F386" s="727"/>
      <c r="G386" s="727"/>
      <c r="H386" s="727"/>
      <c r="I386" s="727"/>
      <c r="J386" s="727"/>
      <c r="K386" s="727"/>
      <c r="L386" s="727"/>
      <c r="M386" s="727"/>
      <c r="N386" s="727"/>
      <c r="O386" s="727"/>
      <c r="P386" s="727"/>
      <c r="Q386" s="727"/>
      <c r="R386" s="727"/>
      <c r="S386" s="727"/>
      <c r="T386" s="727"/>
      <c r="U386" s="727"/>
      <c r="V386" s="727"/>
      <c r="W386" s="727"/>
      <c r="X386" s="727"/>
    </row>
    <row r="387" spans="1:24">
      <c r="A387" s="727"/>
      <c r="B387" s="727"/>
      <c r="C387" s="727"/>
      <c r="D387" s="738"/>
      <c r="E387" s="727"/>
      <c r="F387" s="727"/>
      <c r="G387" s="727"/>
      <c r="H387" s="727"/>
      <c r="I387" s="727"/>
      <c r="J387" s="727"/>
      <c r="K387" s="727"/>
      <c r="L387" s="727"/>
      <c r="M387" s="727"/>
      <c r="N387" s="727"/>
      <c r="O387" s="727"/>
      <c r="P387" s="727"/>
      <c r="Q387" s="727"/>
      <c r="R387" s="727"/>
      <c r="S387" s="727"/>
      <c r="T387" s="727"/>
      <c r="U387" s="727"/>
      <c r="V387" s="727"/>
      <c r="W387" s="727"/>
      <c r="X387" s="727"/>
    </row>
    <row r="388" spans="1:24">
      <c r="A388" s="727"/>
      <c r="B388" s="727"/>
      <c r="C388" s="727"/>
      <c r="D388" s="738"/>
      <c r="E388" s="727"/>
      <c r="F388" s="727"/>
      <c r="G388" s="727"/>
      <c r="H388" s="727"/>
      <c r="I388" s="727"/>
      <c r="J388" s="727"/>
      <c r="K388" s="727"/>
      <c r="L388" s="727"/>
      <c r="M388" s="727"/>
      <c r="N388" s="727"/>
      <c r="O388" s="727"/>
      <c r="P388" s="727"/>
      <c r="Q388" s="727"/>
      <c r="R388" s="727"/>
      <c r="S388" s="727"/>
      <c r="T388" s="727"/>
      <c r="U388" s="727"/>
      <c r="V388" s="727"/>
      <c r="W388" s="727"/>
      <c r="X388" s="727"/>
    </row>
    <row r="389" spans="1:24">
      <c r="A389" s="727"/>
      <c r="B389" s="727"/>
      <c r="C389" s="727"/>
      <c r="D389" s="738"/>
      <c r="E389" s="727"/>
      <c r="F389" s="727"/>
      <c r="G389" s="727"/>
      <c r="H389" s="727"/>
      <c r="I389" s="727"/>
      <c r="J389" s="727"/>
      <c r="K389" s="727"/>
      <c r="L389" s="727"/>
      <c r="M389" s="727"/>
      <c r="N389" s="727"/>
      <c r="O389" s="727"/>
      <c r="P389" s="727"/>
      <c r="Q389" s="727"/>
      <c r="R389" s="727"/>
      <c r="S389" s="727"/>
      <c r="T389" s="727"/>
      <c r="U389" s="727"/>
      <c r="V389" s="727"/>
      <c r="W389" s="727"/>
      <c r="X389" s="727"/>
    </row>
    <row r="390" spans="1:24">
      <c r="A390" s="727"/>
      <c r="B390" s="727"/>
      <c r="C390" s="727"/>
      <c r="D390" s="738"/>
      <c r="E390" s="727"/>
      <c r="F390" s="727"/>
      <c r="G390" s="727"/>
      <c r="H390" s="727"/>
      <c r="I390" s="727"/>
      <c r="J390" s="727"/>
      <c r="K390" s="727"/>
      <c r="L390" s="727"/>
      <c r="M390" s="727"/>
      <c r="N390" s="727"/>
      <c r="O390" s="727"/>
      <c r="P390" s="727"/>
      <c r="Q390" s="727"/>
      <c r="R390" s="727"/>
      <c r="S390" s="727"/>
      <c r="T390" s="727"/>
      <c r="U390" s="727"/>
      <c r="V390" s="727"/>
      <c r="W390" s="727"/>
      <c r="X390" s="727"/>
    </row>
    <row r="391" spans="1:24">
      <c r="A391" s="727"/>
      <c r="B391" s="727"/>
      <c r="C391" s="727"/>
      <c r="D391" s="738"/>
      <c r="E391" s="727"/>
      <c r="F391" s="727"/>
      <c r="G391" s="727"/>
      <c r="H391" s="727"/>
      <c r="I391" s="727"/>
      <c r="J391" s="727"/>
      <c r="K391" s="727"/>
      <c r="L391" s="727"/>
      <c r="M391" s="727"/>
      <c r="N391" s="727"/>
      <c r="O391" s="727"/>
      <c r="P391" s="727"/>
      <c r="Q391" s="727"/>
      <c r="R391" s="727"/>
      <c r="S391" s="727"/>
      <c r="T391" s="727"/>
      <c r="U391" s="727"/>
      <c r="V391" s="727"/>
      <c r="W391" s="727"/>
      <c r="X391" s="727"/>
    </row>
    <row r="392" spans="1:24">
      <c r="A392" s="727"/>
      <c r="B392" s="727"/>
      <c r="C392" s="727"/>
      <c r="D392" s="738"/>
      <c r="E392" s="727"/>
      <c r="F392" s="727"/>
      <c r="G392" s="727"/>
      <c r="H392" s="727"/>
      <c r="I392" s="727"/>
      <c r="J392" s="727"/>
      <c r="K392" s="727"/>
      <c r="L392" s="727"/>
      <c r="M392" s="727"/>
      <c r="N392" s="727"/>
      <c r="O392" s="727"/>
      <c r="P392" s="727"/>
      <c r="Q392" s="727"/>
      <c r="R392" s="727"/>
      <c r="S392" s="727"/>
      <c r="T392" s="727"/>
      <c r="U392" s="727"/>
      <c r="V392" s="727"/>
      <c r="W392" s="727"/>
      <c r="X392" s="727"/>
    </row>
    <row r="393" spans="1:24">
      <c r="A393" s="727"/>
      <c r="B393" s="727"/>
      <c r="C393" s="727"/>
      <c r="D393" s="738"/>
      <c r="E393" s="727"/>
      <c r="F393" s="727"/>
      <c r="G393" s="727"/>
      <c r="H393" s="727"/>
      <c r="I393" s="727"/>
      <c r="J393" s="727"/>
      <c r="K393" s="727"/>
      <c r="L393" s="727"/>
      <c r="M393" s="727"/>
      <c r="N393" s="727"/>
      <c r="O393" s="727"/>
      <c r="P393" s="727"/>
      <c r="Q393" s="727"/>
      <c r="R393" s="727"/>
      <c r="S393" s="727"/>
      <c r="T393" s="727"/>
      <c r="U393" s="727"/>
      <c r="V393" s="727"/>
      <c r="W393" s="727"/>
      <c r="X393" s="727"/>
    </row>
    <row r="394" spans="1:24">
      <c r="A394" s="727"/>
      <c r="B394" s="727"/>
      <c r="C394" s="727"/>
      <c r="D394" s="738"/>
      <c r="E394" s="727"/>
      <c r="F394" s="727"/>
      <c r="G394" s="727"/>
      <c r="H394" s="727"/>
      <c r="I394" s="727"/>
      <c r="J394" s="727"/>
      <c r="K394" s="727"/>
      <c r="L394" s="727"/>
      <c r="M394" s="727"/>
      <c r="N394" s="727"/>
      <c r="O394" s="727"/>
      <c r="P394" s="727"/>
      <c r="Q394" s="727"/>
      <c r="R394" s="727"/>
      <c r="S394" s="727"/>
      <c r="T394" s="727"/>
      <c r="U394" s="727"/>
      <c r="V394" s="727"/>
      <c r="W394" s="727"/>
      <c r="X394" s="727"/>
    </row>
    <row r="395" spans="1:24">
      <c r="A395" s="727"/>
      <c r="B395" s="727"/>
      <c r="C395" s="727"/>
      <c r="D395" s="738"/>
      <c r="E395" s="727"/>
      <c r="F395" s="727"/>
      <c r="G395" s="727"/>
      <c r="H395" s="727"/>
      <c r="I395" s="727"/>
      <c r="J395" s="727"/>
      <c r="K395" s="727"/>
      <c r="L395" s="727"/>
      <c r="M395" s="727"/>
      <c r="N395" s="727"/>
      <c r="O395" s="727"/>
      <c r="P395" s="727"/>
      <c r="Q395" s="727"/>
      <c r="R395" s="727"/>
      <c r="S395" s="727"/>
      <c r="T395" s="727"/>
      <c r="U395" s="727"/>
      <c r="V395" s="727"/>
      <c r="W395" s="727"/>
      <c r="X395" s="727"/>
    </row>
    <row r="396" spans="1:24">
      <c r="A396" s="727"/>
      <c r="B396" s="727"/>
      <c r="C396" s="727"/>
      <c r="D396" s="738"/>
      <c r="E396" s="727"/>
      <c r="F396" s="727"/>
      <c r="G396" s="727"/>
      <c r="H396" s="727"/>
      <c r="I396" s="727"/>
      <c r="J396" s="727"/>
      <c r="K396" s="727"/>
      <c r="L396" s="727"/>
      <c r="M396" s="727"/>
      <c r="N396" s="727"/>
      <c r="O396" s="727"/>
      <c r="P396" s="727"/>
      <c r="Q396" s="727"/>
      <c r="R396" s="727"/>
      <c r="S396" s="727"/>
      <c r="T396" s="727"/>
      <c r="U396" s="727"/>
      <c r="V396" s="727"/>
      <c r="W396" s="727"/>
      <c r="X396" s="727"/>
    </row>
    <row r="397" spans="1:24">
      <c r="A397" s="727"/>
      <c r="B397" s="727"/>
      <c r="C397" s="727"/>
      <c r="D397" s="738"/>
      <c r="E397" s="727"/>
      <c r="F397" s="727"/>
      <c r="G397" s="727"/>
      <c r="H397" s="727"/>
      <c r="I397" s="727"/>
      <c r="J397" s="727"/>
      <c r="K397" s="727"/>
      <c r="L397" s="727"/>
      <c r="M397" s="727"/>
      <c r="N397" s="727"/>
      <c r="O397" s="727"/>
      <c r="P397" s="727"/>
      <c r="Q397" s="727"/>
      <c r="R397" s="727"/>
      <c r="S397" s="727"/>
      <c r="T397" s="727"/>
      <c r="U397" s="727"/>
      <c r="V397" s="727"/>
      <c r="W397" s="727"/>
      <c r="X397" s="727"/>
    </row>
    <row r="398" spans="1:24">
      <c r="A398" s="727"/>
      <c r="B398" s="727"/>
      <c r="C398" s="727"/>
      <c r="D398" s="738"/>
      <c r="E398" s="727"/>
      <c r="F398" s="727"/>
      <c r="G398" s="727"/>
      <c r="H398" s="727"/>
      <c r="I398" s="727"/>
      <c r="J398" s="727"/>
      <c r="K398" s="727"/>
      <c r="L398" s="727"/>
      <c r="M398" s="727"/>
      <c r="N398" s="727"/>
      <c r="O398" s="727"/>
      <c r="P398" s="727"/>
      <c r="Q398" s="727"/>
      <c r="R398" s="727"/>
      <c r="S398" s="727"/>
      <c r="T398" s="727"/>
      <c r="U398" s="727"/>
      <c r="V398" s="727"/>
      <c r="W398" s="727"/>
      <c r="X398" s="727"/>
    </row>
    <row r="399" spans="1:24">
      <c r="A399" s="727"/>
      <c r="B399" s="727"/>
      <c r="C399" s="727"/>
      <c r="D399" s="738"/>
      <c r="E399" s="727"/>
      <c r="F399" s="727"/>
      <c r="G399" s="727"/>
      <c r="H399" s="727"/>
      <c r="I399" s="727"/>
      <c r="J399" s="727"/>
      <c r="K399" s="727"/>
      <c r="L399" s="727"/>
      <c r="M399" s="727"/>
      <c r="N399" s="727"/>
      <c r="O399" s="727"/>
      <c r="P399" s="727"/>
      <c r="Q399" s="727"/>
      <c r="R399" s="727"/>
      <c r="S399" s="727"/>
      <c r="T399" s="727"/>
      <c r="U399" s="727"/>
      <c r="V399" s="727"/>
      <c r="W399" s="727"/>
      <c r="X399" s="727"/>
    </row>
    <row r="400" spans="1:24">
      <c r="A400" s="727"/>
      <c r="B400" s="727"/>
      <c r="C400" s="727"/>
      <c r="D400" s="738"/>
      <c r="E400" s="727"/>
      <c r="F400" s="727"/>
      <c r="G400" s="727"/>
      <c r="H400" s="727"/>
      <c r="I400" s="727"/>
      <c r="J400" s="727"/>
      <c r="K400" s="727"/>
      <c r="L400" s="727"/>
      <c r="M400" s="727"/>
      <c r="N400" s="727"/>
      <c r="O400" s="727"/>
      <c r="P400" s="727"/>
      <c r="Q400" s="727"/>
      <c r="R400" s="727"/>
      <c r="S400" s="727"/>
      <c r="T400" s="727"/>
      <c r="U400" s="727"/>
      <c r="V400" s="727"/>
      <c r="W400" s="727"/>
      <c r="X400" s="727"/>
    </row>
    <row r="401" spans="1:24">
      <c r="A401" s="727"/>
      <c r="B401" s="727"/>
      <c r="C401" s="727"/>
      <c r="D401" s="738"/>
      <c r="E401" s="727"/>
      <c r="F401" s="727"/>
      <c r="G401" s="727"/>
      <c r="H401" s="727"/>
      <c r="I401" s="727"/>
      <c r="J401" s="727"/>
      <c r="K401" s="727"/>
      <c r="L401" s="727"/>
      <c r="M401" s="727"/>
      <c r="N401" s="727"/>
      <c r="O401" s="727"/>
      <c r="P401" s="727"/>
      <c r="Q401" s="727"/>
      <c r="R401" s="727"/>
      <c r="S401" s="727"/>
      <c r="T401" s="727"/>
      <c r="U401" s="727"/>
      <c r="V401" s="727"/>
      <c r="W401" s="727"/>
      <c r="X401" s="727"/>
    </row>
    <row r="402" spans="1:24">
      <c r="A402" s="727"/>
      <c r="B402" s="727"/>
      <c r="C402" s="727"/>
      <c r="D402" s="738"/>
      <c r="E402" s="727"/>
      <c r="F402" s="727"/>
      <c r="G402" s="727"/>
      <c r="H402" s="727"/>
      <c r="I402" s="727"/>
      <c r="J402" s="727"/>
      <c r="K402" s="727"/>
      <c r="L402" s="727"/>
      <c r="M402" s="727"/>
      <c r="N402" s="727"/>
      <c r="O402" s="727"/>
      <c r="P402" s="727"/>
      <c r="Q402" s="727"/>
      <c r="R402" s="727"/>
      <c r="S402" s="727"/>
      <c r="T402" s="727"/>
      <c r="U402" s="727"/>
      <c r="V402" s="727"/>
      <c r="W402" s="727"/>
      <c r="X402" s="727"/>
    </row>
    <row r="403" spans="1:24">
      <c r="A403" s="727"/>
      <c r="B403" s="727"/>
      <c r="C403" s="727"/>
      <c r="D403" s="738"/>
      <c r="E403" s="727"/>
      <c r="F403" s="727"/>
      <c r="G403" s="727"/>
      <c r="H403" s="727"/>
      <c r="I403" s="727"/>
      <c r="J403" s="727"/>
      <c r="K403" s="727"/>
      <c r="L403" s="727"/>
      <c r="M403" s="727"/>
      <c r="N403" s="727"/>
      <c r="O403" s="727"/>
      <c r="P403" s="727"/>
      <c r="Q403" s="727"/>
      <c r="R403" s="727"/>
      <c r="S403" s="727"/>
      <c r="T403" s="727"/>
      <c r="U403" s="727"/>
      <c r="V403" s="727"/>
      <c r="W403" s="727"/>
      <c r="X403" s="727"/>
    </row>
    <row r="404" spans="1:24">
      <c r="A404" s="727"/>
      <c r="B404" s="727"/>
      <c r="C404" s="727"/>
      <c r="D404" s="738"/>
      <c r="E404" s="727"/>
      <c r="F404" s="727"/>
      <c r="G404" s="727"/>
      <c r="H404" s="727"/>
      <c r="I404" s="727"/>
      <c r="J404" s="727"/>
      <c r="K404" s="727"/>
      <c r="L404" s="727"/>
      <c r="M404" s="727"/>
      <c r="N404" s="727"/>
      <c r="O404" s="727"/>
      <c r="P404" s="727"/>
      <c r="Q404" s="727"/>
      <c r="R404" s="727"/>
      <c r="S404" s="727"/>
      <c r="T404" s="727"/>
      <c r="U404" s="727"/>
      <c r="V404" s="727"/>
      <c r="W404" s="727"/>
      <c r="X404" s="727"/>
    </row>
    <row r="405" spans="1:24">
      <c r="A405" s="727"/>
      <c r="B405" s="727"/>
      <c r="C405" s="727"/>
      <c r="D405" s="738"/>
      <c r="E405" s="727"/>
      <c r="F405" s="727"/>
      <c r="G405" s="727"/>
      <c r="H405" s="727"/>
      <c r="I405" s="727"/>
      <c r="J405" s="727"/>
      <c r="K405" s="727"/>
      <c r="L405" s="727"/>
      <c r="M405" s="727"/>
      <c r="N405" s="727"/>
      <c r="O405" s="727"/>
      <c r="P405" s="727"/>
      <c r="Q405" s="727"/>
      <c r="R405" s="727"/>
      <c r="S405" s="727"/>
      <c r="T405" s="727"/>
      <c r="U405" s="727"/>
      <c r="V405" s="727"/>
      <c r="W405" s="727"/>
      <c r="X405" s="727"/>
    </row>
    <row r="406" spans="1:24">
      <c r="A406" s="727"/>
      <c r="B406" s="727"/>
      <c r="C406" s="727"/>
      <c r="D406" s="738"/>
      <c r="E406" s="727"/>
      <c r="F406" s="727"/>
      <c r="G406" s="727"/>
      <c r="H406" s="727"/>
      <c r="I406" s="727"/>
      <c r="J406" s="727"/>
      <c r="K406" s="727"/>
      <c r="L406" s="727"/>
      <c r="M406" s="727"/>
      <c r="N406" s="727"/>
      <c r="O406" s="727"/>
      <c r="P406" s="727"/>
      <c r="Q406" s="727"/>
      <c r="R406" s="727"/>
      <c r="S406" s="727"/>
      <c r="T406" s="727"/>
      <c r="U406" s="727"/>
      <c r="V406" s="727"/>
      <c r="W406" s="727"/>
      <c r="X406" s="727"/>
    </row>
    <row r="407" spans="1:24">
      <c r="A407" s="727"/>
      <c r="B407" s="727"/>
      <c r="C407" s="727"/>
      <c r="D407" s="738"/>
      <c r="E407" s="727"/>
      <c r="F407" s="727"/>
      <c r="G407" s="727"/>
      <c r="H407" s="727"/>
      <c r="I407" s="727"/>
      <c r="J407" s="727"/>
      <c r="K407" s="727"/>
      <c r="L407" s="727"/>
      <c r="M407" s="727"/>
      <c r="N407" s="727"/>
      <c r="O407" s="727"/>
      <c r="P407" s="727"/>
      <c r="Q407" s="727"/>
      <c r="R407" s="727"/>
      <c r="S407" s="727"/>
      <c r="T407" s="727"/>
      <c r="U407" s="727"/>
      <c r="V407" s="727"/>
      <c r="W407" s="727"/>
      <c r="X407" s="727"/>
    </row>
    <row r="408" spans="1:24">
      <c r="A408" s="727"/>
      <c r="B408" s="727"/>
      <c r="C408" s="727"/>
      <c r="D408" s="738"/>
      <c r="E408" s="727"/>
      <c r="F408" s="727"/>
      <c r="G408" s="727"/>
      <c r="H408" s="727"/>
      <c r="I408" s="727"/>
      <c r="J408" s="727"/>
      <c r="K408" s="727"/>
      <c r="L408" s="727"/>
      <c r="M408" s="727"/>
      <c r="N408" s="727"/>
      <c r="O408" s="727"/>
      <c r="P408" s="727"/>
      <c r="Q408" s="727"/>
      <c r="R408" s="727"/>
      <c r="S408" s="727"/>
      <c r="T408" s="727"/>
      <c r="U408" s="727"/>
      <c r="V408" s="727"/>
      <c r="W408" s="727"/>
      <c r="X408" s="727"/>
    </row>
    <row r="409" spans="1:24">
      <c r="A409" s="727"/>
      <c r="B409" s="727"/>
      <c r="C409" s="727"/>
      <c r="D409" s="738"/>
      <c r="E409" s="727"/>
      <c r="F409" s="727"/>
      <c r="G409" s="727"/>
      <c r="H409" s="727"/>
      <c r="I409" s="727"/>
      <c r="J409" s="727"/>
      <c r="K409" s="727"/>
      <c r="L409" s="727"/>
      <c r="M409" s="727"/>
      <c r="N409" s="727"/>
      <c r="O409" s="727"/>
      <c r="P409" s="727"/>
      <c r="Q409" s="727"/>
      <c r="R409" s="727"/>
      <c r="S409" s="727"/>
      <c r="T409" s="727"/>
      <c r="U409" s="727"/>
      <c r="V409" s="727"/>
      <c r="W409" s="727"/>
      <c r="X409" s="727"/>
    </row>
    <row r="410" spans="1:24">
      <c r="A410" s="727"/>
      <c r="B410" s="727"/>
      <c r="C410" s="727"/>
      <c r="D410" s="738"/>
      <c r="E410" s="727"/>
      <c r="F410" s="727"/>
      <c r="G410" s="727"/>
      <c r="H410" s="727"/>
      <c r="I410" s="727"/>
      <c r="J410" s="727"/>
      <c r="K410" s="727"/>
      <c r="L410" s="727"/>
      <c r="M410" s="727"/>
      <c r="N410" s="727"/>
      <c r="O410" s="727"/>
      <c r="P410" s="727"/>
      <c r="Q410" s="727"/>
      <c r="R410" s="727"/>
      <c r="S410" s="727"/>
      <c r="T410" s="727"/>
      <c r="U410" s="727"/>
      <c r="V410" s="727"/>
      <c r="W410" s="727"/>
      <c r="X410" s="727"/>
    </row>
    <row r="411" spans="1:24">
      <c r="A411" s="727"/>
      <c r="B411" s="727"/>
      <c r="C411" s="727"/>
      <c r="D411" s="738"/>
      <c r="E411" s="727"/>
      <c r="F411" s="727"/>
      <c r="G411" s="727"/>
      <c r="H411" s="727"/>
      <c r="I411" s="727"/>
      <c r="J411" s="727"/>
      <c r="K411" s="727"/>
      <c r="L411" s="727"/>
      <c r="M411" s="727"/>
      <c r="N411" s="727"/>
      <c r="O411" s="727"/>
      <c r="P411" s="727"/>
      <c r="Q411" s="727"/>
      <c r="R411" s="727"/>
      <c r="S411" s="727"/>
      <c r="T411" s="727"/>
      <c r="U411" s="727"/>
      <c r="V411" s="727"/>
      <c r="W411" s="727"/>
      <c r="X411" s="727"/>
    </row>
    <row r="412" spans="1:24">
      <c r="A412" s="727"/>
      <c r="B412" s="727"/>
      <c r="C412" s="727"/>
      <c r="D412" s="738"/>
      <c r="E412" s="727"/>
      <c r="F412" s="727"/>
      <c r="G412" s="727"/>
      <c r="H412" s="727"/>
      <c r="I412" s="727"/>
      <c r="J412" s="727"/>
      <c r="K412" s="727"/>
      <c r="L412" s="727"/>
      <c r="M412" s="727"/>
      <c r="N412" s="727"/>
      <c r="O412" s="727"/>
      <c r="P412" s="727"/>
      <c r="Q412" s="727"/>
      <c r="R412" s="727"/>
      <c r="S412" s="727"/>
      <c r="T412" s="727"/>
      <c r="U412" s="727"/>
      <c r="V412" s="727"/>
      <c r="W412" s="727"/>
      <c r="X412" s="727"/>
    </row>
    <row r="413" spans="1:24">
      <c r="A413" s="727"/>
      <c r="B413" s="727"/>
      <c r="C413" s="727"/>
      <c r="D413" s="738"/>
      <c r="E413" s="727"/>
      <c r="F413" s="727"/>
      <c r="G413" s="727"/>
      <c r="H413" s="727"/>
      <c r="I413" s="727"/>
      <c r="J413" s="727"/>
      <c r="K413" s="727"/>
      <c r="L413" s="727"/>
      <c r="M413" s="727"/>
      <c r="N413" s="727"/>
      <c r="O413" s="727"/>
      <c r="P413" s="727"/>
      <c r="Q413" s="727"/>
      <c r="R413" s="727"/>
      <c r="S413" s="727"/>
      <c r="T413" s="727"/>
      <c r="U413" s="727"/>
      <c r="V413" s="727"/>
      <c r="W413" s="727"/>
      <c r="X413" s="727"/>
    </row>
    <row r="414" spans="1:24">
      <c r="A414" s="727"/>
      <c r="B414" s="727"/>
      <c r="C414" s="727"/>
      <c r="D414" s="738"/>
      <c r="E414" s="727"/>
      <c r="F414" s="727"/>
      <c r="G414" s="727"/>
      <c r="H414" s="727"/>
      <c r="I414" s="727"/>
      <c r="J414" s="727"/>
      <c r="K414" s="727"/>
      <c r="L414" s="727"/>
      <c r="M414" s="727"/>
      <c r="N414" s="727"/>
      <c r="O414" s="727"/>
      <c r="P414" s="727"/>
      <c r="Q414" s="727"/>
      <c r="R414" s="727"/>
      <c r="S414" s="727"/>
      <c r="T414" s="727"/>
      <c r="U414" s="727"/>
      <c r="V414" s="727"/>
      <c r="W414" s="727"/>
      <c r="X414" s="727"/>
    </row>
    <row r="415" spans="1:24">
      <c r="A415" s="727"/>
      <c r="B415" s="727"/>
      <c r="C415" s="727"/>
      <c r="D415" s="738"/>
      <c r="E415" s="727"/>
      <c r="F415" s="727"/>
      <c r="G415" s="727"/>
      <c r="H415" s="727"/>
      <c r="I415" s="727"/>
      <c r="J415" s="727"/>
      <c r="K415" s="727"/>
      <c r="L415" s="727"/>
      <c r="M415" s="727"/>
      <c r="N415" s="727"/>
      <c r="O415" s="727"/>
      <c r="P415" s="727"/>
      <c r="Q415" s="727"/>
      <c r="R415" s="727"/>
      <c r="S415" s="727"/>
      <c r="T415" s="727"/>
      <c r="U415" s="727"/>
      <c r="V415" s="727"/>
      <c r="W415" s="727"/>
      <c r="X415" s="727"/>
    </row>
    <row r="416" spans="1:24">
      <c r="A416" s="727"/>
      <c r="B416" s="727"/>
      <c r="C416" s="727"/>
      <c r="D416" s="738"/>
      <c r="E416" s="727"/>
      <c r="F416" s="727"/>
      <c r="G416" s="727"/>
      <c r="H416" s="727"/>
      <c r="I416" s="727"/>
      <c r="J416" s="727"/>
      <c r="K416" s="727"/>
      <c r="L416" s="727"/>
      <c r="M416" s="727"/>
      <c r="N416" s="727"/>
      <c r="O416" s="727"/>
      <c r="P416" s="727"/>
      <c r="Q416" s="727"/>
      <c r="R416" s="727"/>
      <c r="S416" s="727"/>
      <c r="T416" s="727"/>
      <c r="U416" s="727"/>
      <c r="V416" s="727"/>
      <c r="W416" s="727"/>
      <c r="X416" s="727"/>
    </row>
    <row r="417" spans="1:24">
      <c r="A417" s="727"/>
      <c r="B417" s="727"/>
      <c r="C417" s="727"/>
      <c r="D417" s="738"/>
      <c r="E417" s="727"/>
      <c r="F417" s="727"/>
      <c r="G417" s="727"/>
      <c r="H417" s="727"/>
      <c r="I417" s="727"/>
      <c r="J417" s="727"/>
      <c r="K417" s="727"/>
      <c r="L417" s="727"/>
      <c r="M417" s="727"/>
      <c r="N417" s="727"/>
      <c r="O417" s="727"/>
      <c r="P417" s="727"/>
      <c r="Q417" s="727"/>
      <c r="R417" s="727"/>
      <c r="S417" s="727"/>
      <c r="T417" s="727"/>
      <c r="U417" s="727"/>
      <c r="V417" s="727"/>
      <c r="W417" s="727"/>
      <c r="X417" s="727"/>
    </row>
    <row r="418" spans="1:24">
      <c r="A418" s="727"/>
      <c r="B418" s="727"/>
      <c r="C418" s="727"/>
      <c r="D418" s="738"/>
      <c r="E418" s="727"/>
      <c r="F418" s="727"/>
      <c r="G418" s="727"/>
      <c r="H418" s="727"/>
      <c r="I418" s="727"/>
      <c r="J418" s="727"/>
      <c r="K418" s="727"/>
      <c r="L418" s="727"/>
      <c r="M418" s="727"/>
      <c r="N418" s="727"/>
      <c r="O418" s="727"/>
      <c r="P418" s="727"/>
      <c r="Q418" s="727"/>
      <c r="R418" s="727"/>
      <c r="S418" s="727"/>
      <c r="T418" s="727"/>
      <c r="U418" s="727"/>
      <c r="V418" s="727"/>
      <c r="W418" s="727"/>
      <c r="X418" s="727"/>
    </row>
    <row r="419" spans="1:24">
      <c r="A419" s="727"/>
      <c r="B419" s="727"/>
      <c r="C419" s="727"/>
      <c r="D419" s="738"/>
      <c r="E419" s="727"/>
      <c r="F419" s="727"/>
      <c r="G419" s="727"/>
      <c r="H419" s="727"/>
      <c r="I419" s="727"/>
      <c r="J419" s="727"/>
      <c r="K419" s="727"/>
      <c r="L419" s="727"/>
      <c r="M419" s="727"/>
      <c r="N419" s="727"/>
      <c r="O419" s="727"/>
      <c r="P419" s="727"/>
      <c r="Q419" s="727"/>
      <c r="R419" s="727"/>
      <c r="S419" s="727"/>
      <c r="T419" s="727"/>
      <c r="U419" s="727"/>
      <c r="V419" s="727"/>
      <c r="W419" s="727"/>
      <c r="X419" s="727"/>
    </row>
    <row r="420" spans="1:24">
      <c r="A420" s="727"/>
      <c r="B420" s="727"/>
      <c r="C420" s="727"/>
      <c r="D420" s="738"/>
      <c r="E420" s="727"/>
      <c r="F420" s="727"/>
      <c r="G420" s="727"/>
      <c r="H420" s="727"/>
      <c r="I420" s="727"/>
      <c r="J420" s="727"/>
      <c r="K420" s="727"/>
      <c r="L420" s="727"/>
      <c r="M420" s="727"/>
      <c r="N420" s="727"/>
      <c r="O420" s="727"/>
      <c r="P420" s="727"/>
      <c r="Q420" s="727"/>
      <c r="R420" s="727"/>
      <c r="S420" s="727"/>
      <c r="T420" s="727"/>
      <c r="U420" s="727"/>
      <c r="V420" s="727"/>
      <c r="W420" s="727"/>
      <c r="X420" s="727"/>
    </row>
    <row r="421" spans="1:24">
      <c r="A421" s="727"/>
      <c r="B421" s="727"/>
      <c r="C421" s="727"/>
      <c r="D421" s="738"/>
      <c r="E421" s="727"/>
      <c r="F421" s="727"/>
      <c r="G421" s="727"/>
      <c r="H421" s="727"/>
      <c r="I421" s="727"/>
      <c r="J421" s="727"/>
      <c r="K421" s="727"/>
      <c r="L421" s="727"/>
      <c r="M421" s="727"/>
      <c r="N421" s="727"/>
      <c r="O421" s="727"/>
      <c r="P421" s="727"/>
      <c r="Q421" s="727"/>
      <c r="R421" s="727"/>
      <c r="S421" s="727"/>
      <c r="T421" s="727"/>
      <c r="U421" s="727"/>
      <c r="V421" s="727"/>
      <c r="W421" s="727"/>
      <c r="X421" s="727"/>
    </row>
    <row r="422" spans="1:24">
      <c r="A422" s="727"/>
      <c r="B422" s="727"/>
      <c r="C422" s="727"/>
      <c r="D422" s="738"/>
      <c r="E422" s="727"/>
      <c r="F422" s="727"/>
      <c r="G422" s="727"/>
      <c r="H422" s="727"/>
      <c r="I422" s="727"/>
      <c r="J422" s="727"/>
      <c r="K422" s="727"/>
      <c r="L422" s="727"/>
      <c r="M422" s="727"/>
      <c r="N422" s="727"/>
      <c r="O422" s="727"/>
      <c r="P422" s="727"/>
      <c r="Q422" s="727"/>
      <c r="R422" s="727"/>
      <c r="S422" s="727"/>
      <c r="T422" s="727"/>
      <c r="U422" s="727"/>
      <c r="V422" s="727"/>
      <c r="W422" s="727"/>
      <c r="X422" s="727"/>
    </row>
    <row r="423" spans="1:24">
      <c r="A423" s="727"/>
      <c r="B423" s="727"/>
      <c r="C423" s="727"/>
      <c r="D423" s="738"/>
      <c r="E423" s="727"/>
      <c r="F423" s="727"/>
      <c r="G423" s="727"/>
      <c r="H423" s="727"/>
      <c r="I423" s="727"/>
      <c r="J423" s="727"/>
      <c r="K423" s="727"/>
      <c r="L423" s="727"/>
      <c r="M423" s="727"/>
      <c r="N423" s="727"/>
      <c r="O423" s="727"/>
      <c r="P423" s="727"/>
      <c r="Q423" s="727"/>
      <c r="R423" s="727"/>
      <c r="S423" s="727"/>
      <c r="T423" s="727"/>
      <c r="U423" s="727"/>
      <c r="V423" s="727"/>
      <c r="W423" s="727"/>
      <c r="X423" s="727"/>
    </row>
    <row r="424" spans="1:24">
      <c r="A424" s="727"/>
      <c r="B424" s="727"/>
      <c r="C424" s="727"/>
      <c r="D424" s="738"/>
      <c r="E424" s="727"/>
      <c r="F424" s="727"/>
      <c r="G424" s="727"/>
      <c r="H424" s="727"/>
      <c r="I424" s="727"/>
      <c r="J424" s="727"/>
      <c r="K424" s="727"/>
      <c r="L424" s="727"/>
      <c r="M424" s="727"/>
      <c r="N424" s="727"/>
      <c r="O424" s="727"/>
      <c r="P424" s="727"/>
      <c r="Q424" s="727"/>
      <c r="R424" s="727"/>
      <c r="S424" s="727"/>
      <c r="T424" s="727"/>
      <c r="U424" s="727"/>
      <c r="V424" s="727"/>
      <c r="W424" s="727"/>
      <c r="X424" s="727"/>
    </row>
    <row r="425" spans="1:24">
      <c r="A425" s="727"/>
      <c r="B425" s="727"/>
      <c r="C425" s="727"/>
      <c r="D425" s="738"/>
      <c r="E425" s="727"/>
      <c r="F425" s="727"/>
      <c r="G425" s="727"/>
      <c r="H425" s="727"/>
      <c r="I425" s="727"/>
      <c r="J425" s="727"/>
      <c r="K425" s="727"/>
      <c r="L425" s="727"/>
      <c r="M425" s="727"/>
      <c r="N425" s="727"/>
      <c r="O425" s="727"/>
      <c r="P425" s="727"/>
      <c r="Q425" s="727"/>
      <c r="R425" s="727"/>
      <c r="S425" s="727"/>
      <c r="T425" s="727"/>
      <c r="U425" s="727"/>
      <c r="V425" s="727"/>
      <c r="W425" s="727"/>
      <c r="X425" s="727"/>
    </row>
    <row r="426" spans="1:24">
      <c r="A426" s="727"/>
      <c r="B426" s="727"/>
      <c r="C426" s="727"/>
      <c r="D426" s="738"/>
      <c r="E426" s="727"/>
      <c r="F426" s="727"/>
      <c r="G426" s="727"/>
      <c r="H426" s="727"/>
      <c r="I426" s="727"/>
      <c r="J426" s="727"/>
      <c r="K426" s="727"/>
      <c r="L426" s="727"/>
      <c r="M426" s="727"/>
      <c r="N426" s="727"/>
      <c r="O426" s="727"/>
      <c r="P426" s="727"/>
      <c r="Q426" s="727"/>
      <c r="R426" s="727"/>
      <c r="S426" s="727"/>
      <c r="T426" s="727"/>
      <c r="U426" s="727"/>
      <c r="V426" s="727"/>
      <c r="W426" s="727"/>
      <c r="X426" s="727"/>
    </row>
    <row r="427" spans="1:24">
      <c r="A427" s="727"/>
      <c r="B427" s="727"/>
      <c r="C427" s="727"/>
      <c r="D427" s="738"/>
      <c r="E427" s="727"/>
      <c r="F427" s="727"/>
      <c r="G427" s="727"/>
      <c r="H427" s="727"/>
      <c r="I427" s="727"/>
      <c r="J427" s="727"/>
      <c r="K427" s="727"/>
      <c r="L427" s="727"/>
      <c r="M427" s="727"/>
      <c r="N427" s="727"/>
      <c r="O427" s="727"/>
      <c r="P427" s="727"/>
      <c r="Q427" s="727"/>
      <c r="R427" s="727"/>
      <c r="S427" s="727"/>
      <c r="T427" s="727"/>
      <c r="U427" s="727"/>
      <c r="V427" s="727"/>
      <c r="W427" s="727"/>
      <c r="X427" s="727"/>
    </row>
    <row r="428" spans="1:24">
      <c r="A428" s="727"/>
      <c r="B428" s="727"/>
      <c r="C428" s="727"/>
      <c r="D428" s="738"/>
      <c r="E428" s="727"/>
      <c r="F428" s="727"/>
      <c r="G428" s="727"/>
      <c r="H428" s="727"/>
      <c r="I428" s="727"/>
      <c r="J428" s="727"/>
      <c r="K428" s="727"/>
      <c r="L428" s="727"/>
      <c r="M428" s="727"/>
      <c r="N428" s="727"/>
      <c r="O428" s="727"/>
      <c r="P428" s="727"/>
      <c r="Q428" s="727"/>
      <c r="R428" s="727"/>
      <c r="S428" s="727"/>
      <c r="T428" s="727"/>
      <c r="U428" s="727"/>
      <c r="V428" s="727"/>
      <c r="W428" s="727"/>
      <c r="X428" s="727"/>
    </row>
    <row r="429" spans="1:24">
      <c r="A429" s="727"/>
      <c r="B429" s="727"/>
      <c r="C429" s="727"/>
      <c r="D429" s="738"/>
      <c r="E429" s="727"/>
      <c r="F429" s="727"/>
      <c r="G429" s="727"/>
      <c r="H429" s="727"/>
      <c r="I429" s="727"/>
      <c r="J429" s="727"/>
      <c r="K429" s="727"/>
      <c r="L429" s="727"/>
      <c r="M429" s="727"/>
      <c r="N429" s="727"/>
      <c r="O429" s="727"/>
      <c r="P429" s="727"/>
      <c r="Q429" s="727"/>
      <c r="R429" s="727"/>
      <c r="S429" s="727"/>
      <c r="T429" s="727"/>
      <c r="U429" s="727"/>
      <c r="V429" s="727"/>
      <c r="W429" s="727"/>
      <c r="X429" s="727"/>
    </row>
    <row r="430" spans="1:24">
      <c r="A430" s="727"/>
      <c r="B430" s="727"/>
      <c r="C430" s="727"/>
      <c r="D430" s="738"/>
      <c r="E430" s="727"/>
      <c r="F430" s="727"/>
      <c r="G430" s="727"/>
      <c r="H430" s="727"/>
      <c r="I430" s="727"/>
      <c r="J430" s="727"/>
      <c r="K430" s="727"/>
      <c r="L430" s="727"/>
      <c r="M430" s="727"/>
      <c r="N430" s="727"/>
      <c r="O430" s="727"/>
      <c r="P430" s="727"/>
      <c r="Q430" s="727"/>
      <c r="R430" s="727"/>
      <c r="S430" s="727"/>
      <c r="T430" s="727"/>
      <c r="U430" s="727"/>
      <c r="V430" s="727"/>
      <c r="W430" s="727"/>
      <c r="X430" s="727"/>
    </row>
    <row r="431" spans="1:24">
      <c r="A431" s="727"/>
      <c r="B431" s="727"/>
      <c r="C431" s="727"/>
      <c r="D431" s="738"/>
      <c r="E431" s="727"/>
      <c r="F431" s="727"/>
      <c r="G431" s="727"/>
      <c r="H431" s="727"/>
      <c r="I431" s="727"/>
      <c r="J431" s="727"/>
      <c r="K431" s="727"/>
      <c r="L431" s="727"/>
      <c r="M431" s="727"/>
      <c r="N431" s="727"/>
      <c r="O431" s="727"/>
      <c r="P431" s="727"/>
      <c r="Q431" s="727"/>
      <c r="R431" s="727"/>
      <c r="S431" s="727"/>
      <c r="T431" s="727"/>
      <c r="U431" s="727"/>
      <c r="V431" s="727"/>
      <c r="W431" s="727"/>
      <c r="X431" s="727"/>
    </row>
    <row r="432" spans="1:24">
      <c r="A432" s="727"/>
      <c r="B432" s="727"/>
      <c r="C432" s="727"/>
      <c r="D432" s="738"/>
      <c r="E432" s="727"/>
      <c r="F432" s="727"/>
      <c r="G432" s="727"/>
      <c r="H432" s="727"/>
      <c r="I432" s="727"/>
      <c r="J432" s="727"/>
      <c r="K432" s="727"/>
      <c r="L432" s="727"/>
      <c r="M432" s="727"/>
      <c r="N432" s="727"/>
      <c r="O432" s="727"/>
      <c r="P432" s="727"/>
      <c r="Q432" s="727"/>
      <c r="R432" s="727"/>
      <c r="S432" s="727"/>
      <c r="T432" s="727"/>
      <c r="U432" s="727"/>
      <c r="V432" s="727"/>
      <c r="W432" s="727"/>
      <c r="X432" s="727"/>
    </row>
    <row r="433" spans="1:24">
      <c r="A433" s="727"/>
      <c r="B433" s="727"/>
      <c r="C433" s="727"/>
      <c r="D433" s="738"/>
      <c r="E433" s="727"/>
      <c r="F433" s="727"/>
      <c r="G433" s="727"/>
      <c r="H433" s="727"/>
      <c r="I433" s="727"/>
      <c r="J433" s="727"/>
      <c r="K433" s="727"/>
      <c r="L433" s="727"/>
      <c r="M433" s="727"/>
      <c r="N433" s="727"/>
      <c r="O433" s="727"/>
      <c r="P433" s="727"/>
      <c r="Q433" s="727"/>
      <c r="R433" s="727"/>
      <c r="S433" s="727"/>
      <c r="T433" s="727"/>
      <c r="U433" s="727"/>
      <c r="V433" s="727"/>
      <c r="W433" s="727"/>
      <c r="X433" s="727"/>
    </row>
    <row r="434" spans="1:24">
      <c r="A434" s="727"/>
      <c r="B434" s="727"/>
      <c r="C434" s="727"/>
      <c r="D434" s="738"/>
      <c r="E434" s="727"/>
      <c r="F434" s="727"/>
      <c r="G434" s="727"/>
      <c r="H434" s="727"/>
      <c r="I434" s="727"/>
      <c r="J434" s="727"/>
      <c r="K434" s="727"/>
      <c r="L434" s="727"/>
      <c r="M434" s="727"/>
      <c r="N434" s="727"/>
      <c r="O434" s="727"/>
      <c r="P434" s="727"/>
      <c r="Q434" s="727"/>
      <c r="R434" s="727"/>
      <c r="S434" s="727"/>
      <c r="T434" s="727"/>
      <c r="U434" s="727"/>
      <c r="V434" s="727"/>
      <c r="W434" s="727"/>
      <c r="X434" s="727"/>
    </row>
    <row r="435" spans="1:24">
      <c r="A435" s="727"/>
      <c r="B435" s="727"/>
      <c r="C435" s="727"/>
      <c r="D435" s="738"/>
      <c r="E435" s="727"/>
      <c r="F435" s="727"/>
      <c r="G435" s="727"/>
      <c r="H435" s="727"/>
      <c r="I435" s="727"/>
      <c r="J435" s="727"/>
      <c r="K435" s="727"/>
      <c r="L435" s="727"/>
      <c r="M435" s="727"/>
      <c r="N435" s="727"/>
      <c r="O435" s="727"/>
      <c r="P435" s="727"/>
      <c r="Q435" s="727"/>
      <c r="R435" s="727"/>
      <c r="S435" s="727"/>
      <c r="T435" s="727"/>
      <c r="U435" s="727"/>
      <c r="V435" s="727"/>
      <c r="W435" s="727"/>
      <c r="X435" s="727"/>
    </row>
    <row r="436" spans="1:24">
      <c r="A436" s="727"/>
      <c r="B436" s="727"/>
      <c r="C436" s="727"/>
      <c r="D436" s="738"/>
      <c r="E436" s="727"/>
      <c r="F436" s="727"/>
      <c r="G436" s="727"/>
      <c r="H436" s="727"/>
      <c r="I436" s="727"/>
      <c r="J436" s="727"/>
      <c r="K436" s="727"/>
      <c r="L436" s="727"/>
      <c r="M436" s="727"/>
      <c r="N436" s="727"/>
      <c r="O436" s="727"/>
      <c r="P436" s="727"/>
      <c r="Q436" s="727"/>
      <c r="R436" s="727"/>
      <c r="S436" s="727"/>
      <c r="T436" s="727"/>
      <c r="U436" s="727"/>
      <c r="V436" s="727"/>
      <c r="W436" s="727"/>
      <c r="X436" s="727"/>
    </row>
    <row r="437" spans="1:24">
      <c r="A437" s="727"/>
      <c r="B437" s="727"/>
      <c r="C437" s="727"/>
      <c r="D437" s="738"/>
      <c r="E437" s="727"/>
      <c r="F437" s="727"/>
      <c r="G437" s="727"/>
      <c r="H437" s="727"/>
      <c r="I437" s="727"/>
      <c r="J437" s="727"/>
      <c r="K437" s="727"/>
      <c r="L437" s="727"/>
      <c r="M437" s="727"/>
      <c r="N437" s="727"/>
      <c r="O437" s="727"/>
      <c r="P437" s="727"/>
      <c r="Q437" s="727"/>
      <c r="R437" s="727"/>
      <c r="S437" s="727"/>
      <c r="T437" s="727"/>
      <c r="U437" s="727"/>
      <c r="V437" s="727"/>
      <c r="W437" s="727"/>
      <c r="X437" s="727"/>
    </row>
    <row r="438" spans="1:24">
      <c r="A438" s="727"/>
      <c r="B438" s="727"/>
      <c r="C438" s="727"/>
      <c r="D438" s="738"/>
      <c r="E438" s="727"/>
      <c r="F438" s="727"/>
      <c r="G438" s="727"/>
      <c r="H438" s="727"/>
      <c r="I438" s="727"/>
      <c r="J438" s="727"/>
      <c r="K438" s="727"/>
      <c r="L438" s="727"/>
      <c r="M438" s="727"/>
      <c r="N438" s="727"/>
      <c r="O438" s="727"/>
      <c r="P438" s="727"/>
      <c r="Q438" s="727"/>
      <c r="R438" s="727"/>
      <c r="S438" s="727"/>
      <c r="T438" s="727"/>
      <c r="U438" s="727"/>
      <c r="V438" s="727"/>
      <c r="W438" s="727"/>
      <c r="X438" s="727"/>
    </row>
    <row r="439" spans="1:24">
      <c r="A439" s="727"/>
      <c r="B439" s="727"/>
      <c r="C439" s="727"/>
      <c r="D439" s="738"/>
      <c r="E439" s="727"/>
      <c r="F439" s="727"/>
      <c r="G439" s="727"/>
      <c r="H439" s="727"/>
      <c r="I439" s="727"/>
      <c r="J439" s="727"/>
      <c r="K439" s="727"/>
      <c r="L439" s="727"/>
      <c r="M439" s="727"/>
      <c r="N439" s="727"/>
      <c r="O439" s="727"/>
      <c r="P439" s="727"/>
      <c r="Q439" s="727"/>
      <c r="R439" s="727"/>
      <c r="S439" s="727"/>
      <c r="T439" s="727"/>
      <c r="U439" s="727"/>
      <c r="V439" s="727"/>
      <c r="W439" s="727"/>
      <c r="X439" s="727"/>
    </row>
    <row r="440" spans="1:24">
      <c r="A440" s="727"/>
      <c r="B440" s="727"/>
      <c r="C440" s="727"/>
      <c r="D440" s="738"/>
      <c r="E440" s="727"/>
      <c r="F440" s="727"/>
      <c r="G440" s="727"/>
      <c r="H440" s="727"/>
      <c r="I440" s="727"/>
      <c r="J440" s="727"/>
      <c r="K440" s="727"/>
      <c r="L440" s="727"/>
      <c r="M440" s="727"/>
      <c r="N440" s="727"/>
      <c r="O440" s="727"/>
      <c r="P440" s="727"/>
      <c r="Q440" s="727"/>
      <c r="R440" s="727"/>
      <c r="S440" s="727"/>
      <c r="T440" s="727"/>
      <c r="U440" s="727"/>
      <c r="V440" s="727"/>
      <c r="W440" s="727"/>
      <c r="X440" s="727"/>
    </row>
    <row r="441" spans="1:24">
      <c r="A441" s="727"/>
      <c r="B441" s="727"/>
      <c r="C441" s="727"/>
      <c r="D441" s="738"/>
      <c r="E441" s="727"/>
      <c r="F441" s="727"/>
      <c r="G441" s="727"/>
      <c r="H441" s="727"/>
      <c r="I441" s="727"/>
      <c r="J441" s="727"/>
      <c r="K441" s="727"/>
      <c r="L441" s="727"/>
      <c r="M441" s="727"/>
      <c r="N441" s="727"/>
      <c r="O441" s="727"/>
      <c r="P441" s="727"/>
      <c r="Q441" s="727"/>
      <c r="R441" s="727"/>
      <c r="S441" s="727"/>
      <c r="T441" s="727"/>
      <c r="U441" s="727"/>
      <c r="V441" s="727"/>
      <c r="W441" s="727"/>
      <c r="X441" s="727"/>
    </row>
    <row r="442" spans="1:24">
      <c r="A442" s="727"/>
      <c r="B442" s="727"/>
      <c r="C442" s="727"/>
      <c r="D442" s="738"/>
      <c r="E442" s="727"/>
      <c r="F442" s="727"/>
      <c r="G442" s="727"/>
      <c r="H442" s="727"/>
      <c r="I442" s="727"/>
      <c r="J442" s="727"/>
      <c r="K442" s="727"/>
      <c r="L442" s="727"/>
      <c r="M442" s="727"/>
      <c r="N442" s="727"/>
      <c r="O442" s="727"/>
      <c r="P442" s="727"/>
      <c r="Q442" s="727"/>
      <c r="R442" s="727"/>
      <c r="S442" s="727"/>
      <c r="T442" s="727"/>
      <c r="U442" s="727"/>
      <c r="V442" s="727"/>
      <c r="W442" s="727"/>
      <c r="X442" s="727"/>
    </row>
    <row r="443" spans="1:24">
      <c r="A443" s="727"/>
      <c r="B443" s="727"/>
      <c r="C443" s="727"/>
      <c r="D443" s="738"/>
      <c r="E443" s="727"/>
      <c r="F443" s="727"/>
      <c r="G443" s="727"/>
      <c r="H443" s="727"/>
      <c r="I443" s="727"/>
      <c r="J443" s="727"/>
      <c r="K443" s="727"/>
      <c r="L443" s="727"/>
      <c r="M443" s="727"/>
      <c r="N443" s="727"/>
      <c r="O443" s="727"/>
      <c r="P443" s="727"/>
      <c r="Q443" s="727"/>
      <c r="R443" s="727"/>
      <c r="S443" s="727"/>
      <c r="T443" s="727"/>
      <c r="U443" s="727"/>
      <c r="V443" s="727"/>
      <c r="W443" s="727"/>
      <c r="X443" s="727"/>
    </row>
    <row r="444" spans="1:24">
      <c r="A444" s="727"/>
      <c r="B444" s="727"/>
      <c r="C444" s="727"/>
      <c r="D444" s="738"/>
      <c r="E444" s="727"/>
      <c r="F444" s="727"/>
      <c r="G444" s="727"/>
      <c r="H444" s="727"/>
      <c r="I444" s="727"/>
      <c r="J444" s="727"/>
      <c r="K444" s="727"/>
      <c r="L444" s="727"/>
      <c r="M444" s="727"/>
      <c r="N444" s="727"/>
      <c r="O444" s="727"/>
      <c r="P444" s="727"/>
      <c r="Q444" s="727"/>
      <c r="R444" s="727"/>
      <c r="S444" s="727"/>
      <c r="T444" s="727"/>
      <c r="U444" s="727"/>
      <c r="V444" s="727"/>
      <c r="W444" s="727"/>
      <c r="X444" s="727"/>
    </row>
    <row r="445" spans="1:24">
      <c r="A445" s="727"/>
      <c r="B445" s="727"/>
      <c r="C445" s="727"/>
      <c r="D445" s="738"/>
      <c r="E445" s="727"/>
      <c r="F445" s="727"/>
      <c r="G445" s="727"/>
      <c r="H445" s="727"/>
      <c r="I445" s="727"/>
      <c r="J445" s="727"/>
      <c r="K445" s="727"/>
      <c r="L445" s="727"/>
      <c r="M445" s="727"/>
      <c r="N445" s="727"/>
      <c r="O445" s="727"/>
      <c r="P445" s="727"/>
      <c r="Q445" s="727"/>
      <c r="R445" s="727"/>
      <c r="S445" s="727"/>
      <c r="T445" s="727"/>
      <c r="U445" s="727"/>
      <c r="V445" s="727"/>
      <c r="W445" s="727"/>
      <c r="X445" s="727"/>
    </row>
    <row r="446" spans="1:24">
      <c r="A446" s="727"/>
      <c r="B446" s="727"/>
      <c r="C446" s="727"/>
      <c r="D446" s="738"/>
      <c r="E446" s="727"/>
      <c r="F446" s="727"/>
      <c r="G446" s="727"/>
      <c r="H446" s="727"/>
      <c r="I446" s="727"/>
      <c r="J446" s="727"/>
      <c r="K446" s="727"/>
      <c r="L446" s="727"/>
      <c r="M446" s="727"/>
      <c r="N446" s="727"/>
      <c r="O446" s="727"/>
      <c r="P446" s="727"/>
      <c r="Q446" s="727"/>
      <c r="R446" s="727"/>
      <c r="S446" s="727"/>
      <c r="T446" s="727"/>
      <c r="U446" s="727"/>
      <c r="V446" s="727"/>
      <c r="W446" s="727"/>
      <c r="X446" s="727"/>
    </row>
    <row r="447" spans="1:24">
      <c r="A447" s="727"/>
      <c r="B447" s="727"/>
      <c r="C447" s="727"/>
      <c r="D447" s="738"/>
      <c r="E447" s="727"/>
      <c r="F447" s="727"/>
      <c r="G447" s="727"/>
      <c r="H447" s="727"/>
      <c r="I447" s="727"/>
      <c r="J447" s="727"/>
      <c r="K447" s="727"/>
      <c r="L447" s="727"/>
      <c r="M447" s="727"/>
      <c r="N447" s="727"/>
      <c r="O447" s="727"/>
      <c r="P447" s="727"/>
      <c r="Q447" s="727"/>
      <c r="R447" s="727"/>
      <c r="S447" s="727"/>
      <c r="T447" s="727"/>
      <c r="U447" s="727"/>
      <c r="V447" s="727"/>
      <c r="W447" s="727"/>
      <c r="X447" s="727"/>
    </row>
    <row r="448" spans="1:24">
      <c r="A448" s="727"/>
      <c r="B448" s="727"/>
      <c r="C448" s="727"/>
      <c r="D448" s="738"/>
      <c r="E448" s="727"/>
      <c r="F448" s="727"/>
      <c r="G448" s="727"/>
      <c r="H448" s="727"/>
      <c r="I448" s="727"/>
      <c r="J448" s="727"/>
      <c r="K448" s="727"/>
      <c r="L448" s="727"/>
      <c r="M448" s="727"/>
      <c r="N448" s="727"/>
      <c r="O448" s="727"/>
      <c r="P448" s="727"/>
      <c r="Q448" s="727"/>
      <c r="R448" s="727"/>
      <c r="S448" s="727"/>
      <c r="T448" s="727"/>
      <c r="U448" s="727"/>
      <c r="V448" s="727"/>
      <c r="W448" s="727"/>
      <c r="X448" s="727"/>
    </row>
    <row r="449" spans="1:24">
      <c r="A449" s="727"/>
      <c r="B449" s="727"/>
      <c r="C449" s="727"/>
      <c r="D449" s="738"/>
      <c r="E449" s="727"/>
      <c r="F449" s="727"/>
      <c r="G449" s="727"/>
      <c r="H449" s="727"/>
      <c r="I449" s="727"/>
      <c r="J449" s="727"/>
      <c r="K449" s="727"/>
      <c r="L449" s="727"/>
      <c r="M449" s="727"/>
      <c r="N449" s="727"/>
      <c r="O449" s="727"/>
      <c r="P449" s="727"/>
      <c r="Q449" s="727"/>
      <c r="R449" s="727"/>
      <c r="S449" s="727"/>
      <c r="T449" s="727"/>
      <c r="U449" s="727"/>
      <c r="V449" s="727"/>
      <c r="W449" s="727"/>
      <c r="X449" s="727"/>
    </row>
    <row r="450" spans="1:24">
      <c r="A450" s="727"/>
      <c r="B450" s="727"/>
      <c r="C450" s="727"/>
      <c r="D450" s="738"/>
      <c r="E450" s="727"/>
      <c r="F450" s="727"/>
      <c r="G450" s="727"/>
      <c r="H450" s="727"/>
      <c r="I450" s="727"/>
      <c r="J450" s="727"/>
      <c r="K450" s="727"/>
      <c r="L450" s="727"/>
      <c r="M450" s="727"/>
      <c r="N450" s="727"/>
      <c r="O450" s="727"/>
      <c r="P450" s="727"/>
      <c r="Q450" s="727"/>
      <c r="R450" s="727"/>
      <c r="S450" s="727"/>
      <c r="T450" s="727"/>
      <c r="U450" s="727"/>
      <c r="V450" s="727"/>
      <c r="W450" s="727"/>
      <c r="X450" s="727"/>
    </row>
    <row r="451" spans="1:24">
      <c r="A451" s="727"/>
      <c r="B451" s="727"/>
      <c r="C451" s="727"/>
      <c r="D451" s="738"/>
      <c r="E451" s="727"/>
      <c r="F451" s="727"/>
      <c r="G451" s="727"/>
      <c r="H451" s="727"/>
      <c r="I451" s="727"/>
      <c r="J451" s="727"/>
      <c r="K451" s="727"/>
      <c r="L451" s="727"/>
      <c r="M451" s="727"/>
      <c r="N451" s="727"/>
      <c r="O451" s="727"/>
      <c r="P451" s="727"/>
      <c r="Q451" s="727"/>
      <c r="R451" s="727"/>
      <c r="S451" s="727"/>
      <c r="T451" s="727"/>
      <c r="U451" s="727"/>
      <c r="V451" s="727"/>
      <c r="W451" s="727"/>
      <c r="X451" s="727"/>
    </row>
    <row r="452" spans="1:24">
      <c r="A452" s="727"/>
      <c r="B452" s="727"/>
      <c r="C452" s="727"/>
      <c r="D452" s="738"/>
      <c r="E452" s="727"/>
      <c r="F452" s="727"/>
      <c r="G452" s="727"/>
      <c r="H452" s="727"/>
      <c r="I452" s="727"/>
      <c r="J452" s="727"/>
      <c r="K452" s="727"/>
      <c r="L452" s="727"/>
      <c r="M452" s="727"/>
      <c r="N452" s="727"/>
      <c r="O452" s="727"/>
      <c r="P452" s="727"/>
      <c r="Q452" s="727"/>
      <c r="R452" s="727"/>
      <c r="S452" s="727"/>
      <c r="T452" s="727"/>
      <c r="U452" s="727"/>
      <c r="V452" s="727"/>
      <c r="W452" s="727"/>
      <c r="X452" s="727"/>
    </row>
    <row r="453" spans="1:24">
      <c r="A453" s="727"/>
      <c r="B453" s="727"/>
      <c r="C453" s="727"/>
      <c r="D453" s="738"/>
      <c r="E453" s="727"/>
      <c r="F453" s="727"/>
      <c r="G453" s="727"/>
      <c r="H453" s="727"/>
      <c r="I453" s="727"/>
      <c r="J453" s="727"/>
      <c r="K453" s="727"/>
      <c r="L453" s="727"/>
      <c r="M453" s="727"/>
      <c r="N453" s="727"/>
      <c r="O453" s="727"/>
      <c r="P453" s="727"/>
      <c r="Q453" s="727"/>
      <c r="R453" s="727"/>
      <c r="S453" s="727"/>
      <c r="T453" s="727"/>
      <c r="U453" s="727"/>
      <c r="V453" s="727"/>
      <c r="W453" s="727"/>
      <c r="X453" s="727"/>
    </row>
    <row r="454" spans="1:24">
      <c r="A454" s="727"/>
      <c r="B454" s="727"/>
      <c r="C454" s="727"/>
      <c r="D454" s="738"/>
      <c r="E454" s="727"/>
      <c r="F454" s="727"/>
      <c r="G454" s="727"/>
      <c r="H454" s="727"/>
      <c r="I454" s="727"/>
      <c r="J454" s="727"/>
      <c r="K454" s="727"/>
      <c r="L454" s="727"/>
      <c r="M454" s="727"/>
      <c r="N454" s="727"/>
      <c r="O454" s="727"/>
      <c r="P454" s="727"/>
      <c r="Q454" s="727"/>
      <c r="R454" s="727"/>
      <c r="S454" s="727"/>
      <c r="T454" s="727"/>
      <c r="U454" s="727"/>
      <c r="V454" s="727"/>
      <c r="W454" s="727"/>
      <c r="X454" s="727"/>
    </row>
    <row r="455" spans="1:24">
      <c r="A455" s="727"/>
      <c r="B455" s="727"/>
      <c r="C455" s="727"/>
      <c r="D455" s="738"/>
      <c r="E455" s="727"/>
      <c r="F455" s="727"/>
      <c r="G455" s="727"/>
      <c r="H455" s="727"/>
      <c r="I455" s="727"/>
      <c r="J455" s="727"/>
      <c r="K455" s="727"/>
      <c r="L455" s="727"/>
      <c r="M455" s="727"/>
      <c r="N455" s="727"/>
      <c r="O455" s="727"/>
      <c r="P455" s="727"/>
      <c r="Q455" s="727"/>
      <c r="R455" s="727"/>
      <c r="S455" s="727"/>
      <c r="T455" s="727"/>
      <c r="U455" s="727"/>
      <c r="V455" s="727"/>
      <c r="W455" s="727"/>
      <c r="X455" s="727"/>
    </row>
    <row r="456" spans="1:24">
      <c r="A456" s="727"/>
      <c r="B456" s="727"/>
      <c r="C456" s="727"/>
      <c r="D456" s="738"/>
      <c r="E456" s="727"/>
      <c r="F456" s="727"/>
      <c r="G456" s="727"/>
      <c r="H456" s="727"/>
      <c r="I456" s="727"/>
      <c r="J456" s="727"/>
      <c r="K456" s="727"/>
      <c r="L456" s="727"/>
      <c r="M456" s="727"/>
      <c r="N456" s="727"/>
      <c r="O456" s="727"/>
      <c r="P456" s="727"/>
      <c r="Q456" s="727"/>
      <c r="R456" s="727"/>
      <c r="S456" s="727"/>
      <c r="T456" s="727"/>
      <c r="U456" s="727"/>
      <c r="V456" s="727"/>
      <c r="W456" s="727"/>
      <c r="X456" s="727"/>
    </row>
    <row r="457" spans="1:24">
      <c r="A457" s="727"/>
      <c r="B457" s="727"/>
      <c r="C457" s="727"/>
      <c r="D457" s="738"/>
      <c r="E457" s="727"/>
      <c r="F457" s="727"/>
      <c r="G457" s="727"/>
      <c r="H457" s="727"/>
      <c r="I457" s="727"/>
      <c r="J457" s="727"/>
      <c r="K457" s="727"/>
      <c r="L457" s="727"/>
      <c r="M457" s="727"/>
      <c r="N457" s="727"/>
      <c r="O457" s="727"/>
      <c r="P457" s="727"/>
      <c r="Q457" s="727"/>
      <c r="R457" s="727"/>
      <c r="S457" s="727"/>
      <c r="T457" s="727"/>
      <c r="U457" s="727"/>
      <c r="V457" s="727"/>
      <c r="W457" s="727"/>
      <c r="X457" s="727"/>
    </row>
    <row r="458" spans="1:24">
      <c r="A458" s="727"/>
      <c r="B458" s="727"/>
      <c r="C458" s="727"/>
      <c r="D458" s="738"/>
      <c r="E458" s="727"/>
      <c r="F458" s="727"/>
      <c r="G458" s="727"/>
      <c r="H458" s="727"/>
      <c r="I458" s="727"/>
      <c r="J458" s="727"/>
      <c r="K458" s="727"/>
      <c r="L458" s="727"/>
      <c r="M458" s="727"/>
      <c r="N458" s="727"/>
      <c r="O458" s="727"/>
      <c r="P458" s="727"/>
      <c r="Q458" s="727"/>
      <c r="R458" s="727"/>
      <c r="S458" s="727"/>
      <c r="T458" s="727"/>
      <c r="U458" s="727"/>
      <c r="V458" s="727"/>
      <c r="W458" s="727"/>
      <c r="X458" s="727"/>
    </row>
    <row r="459" spans="1:24">
      <c r="A459" s="727"/>
      <c r="B459" s="727"/>
      <c r="C459" s="727"/>
      <c r="D459" s="738"/>
      <c r="E459" s="727"/>
      <c r="F459" s="727"/>
      <c r="G459" s="727"/>
      <c r="H459" s="727"/>
      <c r="I459" s="727"/>
      <c r="J459" s="727"/>
      <c r="K459" s="727"/>
      <c r="L459" s="727"/>
      <c r="M459" s="727"/>
      <c r="N459" s="727"/>
      <c r="O459" s="727"/>
      <c r="P459" s="727"/>
      <c r="Q459" s="727"/>
      <c r="R459" s="727"/>
      <c r="S459" s="727"/>
      <c r="T459" s="727"/>
      <c r="U459" s="727"/>
      <c r="V459" s="727"/>
      <c r="W459" s="727"/>
      <c r="X459" s="727"/>
    </row>
    <row r="460" spans="1:24">
      <c r="A460" s="727"/>
      <c r="B460" s="727"/>
      <c r="C460" s="727"/>
      <c r="D460" s="738"/>
      <c r="E460" s="727"/>
      <c r="F460" s="727"/>
      <c r="G460" s="727"/>
      <c r="H460" s="727"/>
      <c r="I460" s="727"/>
      <c r="J460" s="727"/>
      <c r="K460" s="727"/>
      <c r="L460" s="727"/>
      <c r="M460" s="727"/>
      <c r="N460" s="727"/>
      <c r="O460" s="727"/>
      <c r="P460" s="727"/>
      <c r="Q460" s="727"/>
      <c r="R460" s="727"/>
      <c r="S460" s="727"/>
      <c r="T460" s="727"/>
      <c r="U460" s="727"/>
      <c r="V460" s="727"/>
      <c r="W460" s="727"/>
      <c r="X460" s="727"/>
    </row>
    <row r="461" spans="1:24">
      <c r="A461" s="727"/>
      <c r="B461" s="727"/>
      <c r="C461" s="727"/>
      <c r="D461" s="738"/>
      <c r="E461" s="727"/>
      <c r="F461" s="727"/>
      <c r="G461" s="727"/>
      <c r="H461" s="727"/>
      <c r="I461" s="727"/>
      <c r="J461" s="727"/>
      <c r="K461" s="727"/>
      <c r="L461" s="727"/>
      <c r="M461" s="727"/>
      <c r="N461" s="727"/>
      <c r="O461" s="727"/>
      <c r="P461" s="727"/>
      <c r="Q461" s="727"/>
      <c r="R461" s="727"/>
      <c r="S461" s="727"/>
      <c r="T461" s="727"/>
      <c r="U461" s="727"/>
      <c r="V461" s="727"/>
      <c r="W461" s="727"/>
      <c r="X461" s="727"/>
    </row>
    <row r="462" spans="1:24">
      <c r="A462" s="727"/>
      <c r="B462" s="727"/>
      <c r="C462" s="727"/>
      <c r="D462" s="738"/>
      <c r="E462" s="727"/>
      <c r="F462" s="727"/>
      <c r="G462" s="727"/>
      <c r="H462" s="727"/>
      <c r="I462" s="727"/>
      <c r="J462" s="727"/>
      <c r="K462" s="727"/>
      <c r="L462" s="727"/>
      <c r="M462" s="727"/>
      <c r="N462" s="727"/>
      <c r="O462" s="727"/>
      <c r="P462" s="727"/>
      <c r="Q462" s="727"/>
      <c r="R462" s="727"/>
      <c r="S462" s="727"/>
      <c r="T462" s="727"/>
      <c r="U462" s="727"/>
      <c r="V462" s="727"/>
      <c r="W462" s="727"/>
      <c r="X462" s="727"/>
    </row>
    <row r="463" spans="1:24">
      <c r="A463" s="727"/>
      <c r="B463" s="727"/>
      <c r="C463" s="727"/>
      <c r="D463" s="738"/>
      <c r="E463" s="727"/>
      <c r="F463" s="727"/>
      <c r="G463" s="727"/>
      <c r="H463" s="727"/>
      <c r="I463" s="727"/>
      <c r="J463" s="727"/>
      <c r="K463" s="727"/>
      <c r="L463" s="727"/>
      <c r="M463" s="727"/>
      <c r="N463" s="727"/>
      <c r="O463" s="727"/>
      <c r="P463" s="727"/>
      <c r="Q463" s="727"/>
      <c r="R463" s="727"/>
      <c r="S463" s="727"/>
      <c r="T463" s="727"/>
      <c r="U463" s="727"/>
      <c r="V463" s="727"/>
      <c r="W463" s="727"/>
      <c r="X463" s="727"/>
    </row>
    <row r="464" spans="1:24">
      <c r="A464" s="727"/>
      <c r="B464" s="727"/>
      <c r="C464" s="727"/>
      <c r="D464" s="738"/>
      <c r="E464" s="727"/>
      <c r="F464" s="727"/>
      <c r="G464" s="727"/>
      <c r="H464" s="727"/>
      <c r="I464" s="727"/>
      <c r="J464" s="727"/>
      <c r="K464" s="727"/>
      <c r="L464" s="727"/>
      <c r="M464" s="727"/>
      <c r="N464" s="727"/>
      <c r="O464" s="727"/>
      <c r="P464" s="727"/>
      <c r="Q464" s="727"/>
      <c r="R464" s="727"/>
      <c r="S464" s="727"/>
      <c r="T464" s="727"/>
      <c r="U464" s="727"/>
      <c r="V464" s="727"/>
      <c r="W464" s="727"/>
      <c r="X464" s="727"/>
    </row>
    <row r="465" spans="1:24">
      <c r="A465" s="727"/>
      <c r="B465" s="727"/>
      <c r="C465" s="727"/>
      <c r="D465" s="738"/>
      <c r="E465" s="727"/>
      <c r="F465" s="727"/>
      <c r="G465" s="727"/>
      <c r="H465" s="727"/>
      <c r="I465" s="727"/>
      <c r="J465" s="727"/>
      <c r="K465" s="727"/>
      <c r="L465" s="727"/>
      <c r="M465" s="727"/>
      <c r="N465" s="727"/>
      <c r="O465" s="727"/>
      <c r="P465" s="727"/>
      <c r="Q465" s="727"/>
      <c r="R465" s="727"/>
      <c r="S465" s="727"/>
      <c r="T465" s="727"/>
      <c r="U465" s="727"/>
      <c r="V465" s="727"/>
      <c r="W465" s="727"/>
      <c r="X465" s="727"/>
    </row>
    <row r="466" spans="1:24">
      <c r="A466" s="727"/>
      <c r="B466" s="727"/>
      <c r="C466" s="727"/>
      <c r="D466" s="738"/>
      <c r="E466" s="727"/>
      <c r="F466" s="727"/>
      <c r="G466" s="727"/>
      <c r="H466" s="727"/>
      <c r="I466" s="727"/>
      <c r="J466" s="727"/>
      <c r="K466" s="727"/>
      <c r="L466" s="727"/>
      <c r="M466" s="727"/>
      <c r="N466" s="727"/>
      <c r="O466" s="727"/>
      <c r="P466" s="727"/>
      <c r="Q466" s="727"/>
      <c r="R466" s="727"/>
      <c r="S466" s="727"/>
      <c r="T466" s="727"/>
      <c r="U466" s="727"/>
      <c r="V466" s="727"/>
      <c r="W466" s="727"/>
      <c r="X466" s="727"/>
    </row>
    <row r="467" spans="1:24">
      <c r="A467" s="727"/>
      <c r="B467" s="727"/>
      <c r="C467" s="727"/>
      <c r="D467" s="738"/>
      <c r="E467" s="727"/>
      <c r="F467" s="727"/>
      <c r="G467" s="727"/>
      <c r="H467" s="727"/>
      <c r="I467" s="727"/>
      <c r="J467" s="727"/>
      <c r="K467" s="727"/>
      <c r="L467" s="727"/>
      <c r="M467" s="727"/>
      <c r="N467" s="727"/>
      <c r="O467" s="727"/>
      <c r="P467" s="727"/>
      <c r="Q467" s="727"/>
      <c r="R467" s="727"/>
      <c r="S467" s="727"/>
      <c r="T467" s="727"/>
      <c r="U467" s="727"/>
      <c r="V467" s="727"/>
      <c r="W467" s="727"/>
      <c r="X467" s="727"/>
    </row>
    <row r="468" spans="1:24">
      <c r="A468" s="727"/>
      <c r="B468" s="727"/>
      <c r="C468" s="727"/>
      <c r="D468" s="738"/>
      <c r="E468" s="727"/>
      <c r="F468" s="727"/>
      <c r="G468" s="727"/>
      <c r="H468" s="727"/>
      <c r="I468" s="727"/>
      <c r="J468" s="727"/>
      <c r="K468" s="727"/>
      <c r="L468" s="727"/>
      <c r="M468" s="727"/>
      <c r="N468" s="727"/>
      <c r="O468" s="727"/>
      <c r="P468" s="727"/>
      <c r="Q468" s="727"/>
      <c r="R468" s="727"/>
      <c r="S468" s="727"/>
      <c r="T468" s="727"/>
      <c r="U468" s="727"/>
      <c r="V468" s="727"/>
      <c r="W468" s="727"/>
      <c r="X468" s="727"/>
    </row>
    <row r="469" spans="1:24">
      <c r="A469" s="727"/>
      <c r="B469" s="727"/>
      <c r="C469" s="727"/>
      <c r="D469" s="738"/>
      <c r="E469" s="727"/>
      <c r="F469" s="727"/>
      <c r="G469" s="727"/>
      <c r="H469" s="727"/>
      <c r="I469" s="727"/>
      <c r="J469" s="727"/>
      <c r="K469" s="727"/>
      <c r="L469" s="727"/>
      <c r="M469" s="727"/>
      <c r="N469" s="727"/>
      <c r="O469" s="727"/>
      <c r="P469" s="727"/>
      <c r="Q469" s="727"/>
      <c r="R469" s="727"/>
      <c r="S469" s="727"/>
      <c r="T469" s="727"/>
      <c r="U469" s="727"/>
      <c r="V469" s="727"/>
      <c r="W469" s="727"/>
      <c r="X469" s="727"/>
    </row>
    <row r="470" spans="1:24">
      <c r="A470" s="727"/>
      <c r="B470" s="727"/>
      <c r="C470" s="727"/>
      <c r="D470" s="738"/>
      <c r="E470" s="727"/>
      <c r="F470" s="727"/>
      <c r="G470" s="727"/>
      <c r="H470" s="727"/>
      <c r="I470" s="727"/>
      <c r="J470" s="727"/>
      <c r="K470" s="727"/>
      <c r="L470" s="727"/>
      <c r="M470" s="727"/>
      <c r="N470" s="727"/>
      <c r="O470" s="727"/>
      <c r="P470" s="727"/>
      <c r="Q470" s="727"/>
      <c r="R470" s="727"/>
      <c r="S470" s="727"/>
      <c r="T470" s="727"/>
      <c r="U470" s="727"/>
      <c r="V470" s="727"/>
      <c r="W470" s="727"/>
      <c r="X470" s="727"/>
    </row>
    <row r="471" spans="1:24">
      <c r="A471" s="727"/>
      <c r="B471" s="727"/>
      <c r="C471" s="727"/>
      <c r="D471" s="738"/>
      <c r="E471" s="727"/>
      <c r="F471" s="727"/>
      <c r="G471" s="727"/>
      <c r="H471" s="727"/>
      <c r="I471" s="727"/>
      <c r="J471" s="727"/>
      <c r="K471" s="727"/>
      <c r="L471" s="727"/>
      <c r="M471" s="727"/>
      <c r="N471" s="727"/>
      <c r="O471" s="727"/>
      <c r="P471" s="727"/>
      <c r="Q471" s="727"/>
      <c r="R471" s="727"/>
      <c r="S471" s="727"/>
      <c r="T471" s="727"/>
      <c r="U471" s="727"/>
      <c r="V471" s="727"/>
      <c r="W471" s="727"/>
      <c r="X471" s="727"/>
    </row>
    <row r="472" spans="1:24">
      <c r="A472" s="727"/>
      <c r="B472" s="727"/>
      <c r="C472" s="727"/>
      <c r="D472" s="738"/>
      <c r="E472" s="727"/>
      <c r="F472" s="727"/>
      <c r="G472" s="727"/>
      <c r="H472" s="727"/>
      <c r="I472" s="727"/>
      <c r="J472" s="727"/>
      <c r="K472" s="727"/>
      <c r="L472" s="727"/>
      <c r="M472" s="727"/>
      <c r="N472" s="727"/>
      <c r="O472" s="727"/>
      <c r="P472" s="727"/>
      <c r="Q472" s="727"/>
      <c r="R472" s="727"/>
      <c r="S472" s="727"/>
      <c r="T472" s="727"/>
      <c r="U472" s="727"/>
      <c r="V472" s="727"/>
      <c r="W472" s="727"/>
      <c r="X472" s="727"/>
    </row>
    <row r="473" spans="1:24">
      <c r="A473" s="727"/>
      <c r="B473" s="727"/>
      <c r="C473" s="727"/>
      <c r="D473" s="738"/>
      <c r="E473" s="727"/>
      <c r="F473" s="727"/>
      <c r="G473" s="727"/>
      <c r="H473" s="727"/>
      <c r="I473" s="727"/>
      <c r="J473" s="727"/>
      <c r="K473" s="727"/>
      <c r="L473" s="727"/>
      <c r="M473" s="727"/>
      <c r="N473" s="727"/>
      <c r="O473" s="727"/>
      <c r="P473" s="727"/>
      <c r="Q473" s="727"/>
      <c r="R473" s="727"/>
      <c r="S473" s="727"/>
      <c r="T473" s="727"/>
      <c r="U473" s="727"/>
      <c r="V473" s="727"/>
      <c r="W473" s="727"/>
      <c r="X473" s="727"/>
    </row>
    <row r="474" spans="1:24">
      <c r="A474" s="727"/>
      <c r="B474" s="727"/>
      <c r="C474" s="727"/>
      <c r="D474" s="738"/>
      <c r="E474" s="727"/>
      <c r="F474" s="727"/>
      <c r="G474" s="727"/>
      <c r="H474" s="727"/>
      <c r="I474" s="727"/>
      <c r="J474" s="727"/>
      <c r="K474" s="727"/>
      <c r="L474" s="727"/>
      <c r="M474" s="727"/>
      <c r="N474" s="727"/>
      <c r="O474" s="727"/>
      <c r="P474" s="727"/>
      <c r="Q474" s="727"/>
      <c r="R474" s="727"/>
      <c r="S474" s="727"/>
      <c r="T474" s="727"/>
      <c r="U474" s="727"/>
      <c r="V474" s="727"/>
      <c r="W474" s="727"/>
      <c r="X474" s="727"/>
    </row>
    <row r="475" spans="1:24">
      <c r="A475" s="727"/>
      <c r="B475" s="727"/>
      <c r="C475" s="727"/>
      <c r="D475" s="738"/>
      <c r="E475" s="727"/>
      <c r="F475" s="727"/>
      <c r="G475" s="727"/>
      <c r="H475" s="727"/>
      <c r="I475" s="727"/>
      <c r="J475" s="727"/>
      <c r="K475" s="727"/>
      <c r="L475" s="727"/>
      <c r="M475" s="727"/>
      <c r="N475" s="727"/>
      <c r="O475" s="727"/>
      <c r="P475" s="727"/>
      <c r="Q475" s="727"/>
      <c r="R475" s="727"/>
      <c r="S475" s="727"/>
      <c r="T475" s="727"/>
      <c r="U475" s="727"/>
      <c r="V475" s="727"/>
      <c r="W475" s="727"/>
      <c r="X475" s="727"/>
    </row>
    <row r="476" spans="1:24">
      <c r="A476" s="727"/>
      <c r="B476" s="727"/>
      <c r="C476" s="727"/>
      <c r="D476" s="738"/>
      <c r="E476" s="727"/>
      <c r="F476" s="727"/>
      <c r="G476" s="727"/>
      <c r="H476" s="727"/>
      <c r="I476" s="727"/>
      <c r="J476" s="727"/>
      <c r="K476" s="727"/>
      <c r="L476" s="727"/>
      <c r="M476" s="727"/>
      <c r="N476" s="727"/>
      <c r="O476" s="727"/>
      <c r="P476" s="727"/>
      <c r="Q476" s="727"/>
      <c r="R476" s="727"/>
      <c r="S476" s="727"/>
      <c r="T476" s="727"/>
      <c r="U476" s="727"/>
      <c r="V476" s="727"/>
      <c r="W476" s="727"/>
      <c r="X476" s="727"/>
    </row>
    <row r="477" spans="1:24">
      <c r="A477" s="727"/>
      <c r="B477" s="727"/>
      <c r="C477" s="727"/>
      <c r="D477" s="738"/>
      <c r="E477" s="727"/>
      <c r="F477" s="727"/>
      <c r="G477" s="727"/>
      <c r="H477" s="727"/>
      <c r="I477" s="727"/>
      <c r="J477" s="727"/>
      <c r="K477" s="727"/>
      <c r="L477" s="727"/>
      <c r="M477" s="727"/>
      <c r="N477" s="727"/>
      <c r="O477" s="727"/>
      <c r="P477" s="727"/>
      <c r="Q477" s="727"/>
      <c r="R477" s="727"/>
      <c r="S477" s="727"/>
      <c r="T477" s="727"/>
      <c r="U477" s="727"/>
      <c r="V477" s="727"/>
      <c r="W477" s="727"/>
      <c r="X477" s="727"/>
    </row>
    <row r="478" spans="1:24">
      <c r="A478" s="727"/>
      <c r="B478" s="727"/>
      <c r="C478" s="727"/>
      <c r="D478" s="738"/>
      <c r="E478" s="727"/>
      <c r="F478" s="727"/>
      <c r="G478" s="727"/>
      <c r="H478" s="727"/>
      <c r="I478" s="727"/>
      <c r="J478" s="727"/>
      <c r="K478" s="727"/>
      <c r="L478" s="727"/>
      <c r="M478" s="727"/>
      <c r="N478" s="727"/>
      <c r="O478" s="727"/>
      <c r="P478" s="727"/>
      <c r="Q478" s="727"/>
      <c r="R478" s="727"/>
      <c r="S478" s="727"/>
      <c r="T478" s="727"/>
      <c r="U478" s="727"/>
      <c r="V478" s="727"/>
      <c r="W478" s="727"/>
      <c r="X478" s="727"/>
    </row>
    <row r="479" spans="1:24">
      <c r="A479" s="727"/>
      <c r="B479" s="727"/>
      <c r="C479" s="727"/>
      <c r="D479" s="738"/>
      <c r="E479" s="727"/>
      <c r="F479" s="727"/>
      <c r="G479" s="727"/>
      <c r="H479" s="727"/>
      <c r="I479" s="727"/>
      <c r="J479" s="727"/>
      <c r="K479" s="727"/>
      <c r="L479" s="727"/>
      <c r="M479" s="727"/>
      <c r="N479" s="727"/>
      <c r="O479" s="727"/>
      <c r="P479" s="727"/>
      <c r="Q479" s="727"/>
      <c r="R479" s="727"/>
      <c r="S479" s="727"/>
      <c r="T479" s="727"/>
      <c r="U479" s="727"/>
      <c r="V479" s="727"/>
      <c r="W479" s="727"/>
      <c r="X479" s="727"/>
    </row>
    <row r="480" spans="1:24">
      <c r="A480" s="727"/>
      <c r="B480" s="727"/>
      <c r="C480" s="727"/>
      <c r="D480" s="738"/>
      <c r="E480" s="727"/>
      <c r="F480" s="727"/>
      <c r="G480" s="727"/>
      <c r="H480" s="727"/>
      <c r="I480" s="727"/>
      <c r="J480" s="727"/>
      <c r="K480" s="727"/>
      <c r="L480" s="727"/>
      <c r="M480" s="727"/>
      <c r="N480" s="727"/>
      <c r="O480" s="727"/>
      <c r="P480" s="727"/>
      <c r="Q480" s="727"/>
      <c r="R480" s="727"/>
      <c r="S480" s="727"/>
      <c r="T480" s="727"/>
      <c r="U480" s="727"/>
      <c r="V480" s="727"/>
      <c r="W480" s="727"/>
      <c r="X480" s="727"/>
    </row>
    <row r="481" spans="1:24">
      <c r="A481" s="727"/>
      <c r="B481" s="727"/>
      <c r="C481" s="727"/>
      <c r="D481" s="738"/>
      <c r="E481" s="727"/>
      <c r="F481" s="727"/>
      <c r="G481" s="727"/>
      <c r="H481" s="727"/>
      <c r="I481" s="727"/>
      <c r="J481" s="727"/>
      <c r="K481" s="727"/>
      <c r="L481" s="727"/>
      <c r="M481" s="727"/>
      <c r="N481" s="727"/>
      <c r="O481" s="727"/>
      <c r="P481" s="727"/>
      <c r="Q481" s="727"/>
      <c r="R481" s="727"/>
      <c r="S481" s="727"/>
      <c r="T481" s="727"/>
      <c r="U481" s="727"/>
      <c r="V481" s="727"/>
      <c r="W481" s="727"/>
      <c r="X481" s="727"/>
    </row>
    <row r="482" spans="1:24">
      <c r="A482" s="727"/>
      <c r="B482" s="727"/>
      <c r="C482" s="727"/>
      <c r="D482" s="738"/>
      <c r="E482" s="727"/>
      <c r="F482" s="727"/>
      <c r="G482" s="727"/>
      <c r="H482" s="727"/>
      <c r="I482" s="727"/>
      <c r="J482" s="727"/>
      <c r="K482" s="727"/>
      <c r="L482" s="727"/>
      <c r="M482" s="727"/>
      <c r="N482" s="727"/>
      <c r="O482" s="727"/>
      <c r="P482" s="727"/>
      <c r="Q482" s="727"/>
      <c r="R482" s="727"/>
      <c r="S482" s="727"/>
      <c r="T482" s="727"/>
      <c r="U482" s="727"/>
      <c r="V482" s="727"/>
      <c r="W482" s="727"/>
      <c r="X482" s="727"/>
    </row>
    <row r="483" spans="1:24">
      <c r="A483" s="727"/>
      <c r="B483" s="727"/>
      <c r="C483" s="727"/>
      <c r="D483" s="738"/>
      <c r="E483" s="727"/>
      <c r="F483" s="727"/>
      <c r="G483" s="727"/>
      <c r="H483" s="727"/>
      <c r="I483" s="727"/>
      <c r="J483" s="727"/>
      <c r="K483" s="727"/>
      <c r="L483" s="727"/>
      <c r="M483" s="727"/>
      <c r="N483" s="727"/>
      <c r="O483" s="727"/>
      <c r="P483" s="727"/>
      <c r="Q483" s="727"/>
      <c r="R483" s="727"/>
      <c r="S483" s="727"/>
      <c r="T483" s="727"/>
      <c r="U483" s="727"/>
      <c r="V483" s="727"/>
      <c r="W483" s="727"/>
      <c r="X483" s="727"/>
    </row>
    <row r="484" spans="1:24">
      <c r="A484" s="727"/>
      <c r="B484" s="727"/>
      <c r="C484" s="727"/>
      <c r="D484" s="738"/>
      <c r="E484" s="727"/>
      <c r="F484" s="727"/>
      <c r="G484" s="727"/>
      <c r="H484" s="727"/>
      <c r="I484" s="727"/>
      <c r="J484" s="727"/>
      <c r="K484" s="727"/>
      <c r="L484" s="727"/>
      <c r="M484" s="727"/>
      <c r="N484" s="727"/>
      <c r="O484" s="727"/>
      <c r="P484" s="727"/>
      <c r="Q484" s="727"/>
      <c r="R484" s="727"/>
      <c r="S484" s="727"/>
      <c r="T484" s="727"/>
      <c r="U484" s="727"/>
      <c r="V484" s="727"/>
      <c r="W484" s="727"/>
      <c r="X484" s="727"/>
    </row>
    <row r="485" spans="1:24">
      <c r="A485" s="727"/>
      <c r="B485" s="727"/>
      <c r="C485" s="727"/>
      <c r="D485" s="738"/>
      <c r="E485" s="727"/>
      <c r="F485" s="727"/>
      <c r="G485" s="727"/>
      <c r="H485" s="727"/>
      <c r="I485" s="727"/>
      <c r="J485" s="727"/>
      <c r="K485" s="727"/>
      <c r="L485" s="727"/>
      <c r="M485" s="727"/>
      <c r="N485" s="727"/>
      <c r="O485" s="727"/>
      <c r="P485" s="727"/>
      <c r="Q485" s="727"/>
      <c r="R485" s="727"/>
      <c r="S485" s="727"/>
      <c r="T485" s="727"/>
      <c r="U485" s="727"/>
      <c r="V485" s="727"/>
      <c r="W485" s="727"/>
      <c r="X485" s="727"/>
    </row>
    <row r="486" spans="1:24">
      <c r="A486" s="727"/>
      <c r="B486" s="727"/>
      <c r="C486" s="727"/>
      <c r="D486" s="738"/>
      <c r="E486" s="727"/>
      <c r="F486" s="727"/>
      <c r="G486" s="727"/>
      <c r="H486" s="727"/>
      <c r="I486" s="727"/>
      <c r="J486" s="727"/>
      <c r="K486" s="727"/>
      <c r="L486" s="727"/>
      <c r="M486" s="727"/>
      <c r="N486" s="727"/>
      <c r="O486" s="727"/>
      <c r="P486" s="727"/>
      <c r="Q486" s="727"/>
      <c r="R486" s="727"/>
      <c r="S486" s="727"/>
      <c r="T486" s="727"/>
      <c r="U486" s="727"/>
      <c r="V486" s="727"/>
      <c r="W486" s="727"/>
      <c r="X486" s="727"/>
    </row>
    <row r="487" spans="1:24">
      <c r="A487" s="727"/>
      <c r="B487" s="727"/>
      <c r="C487" s="727"/>
      <c r="D487" s="738"/>
      <c r="E487" s="727"/>
      <c r="F487" s="727"/>
      <c r="G487" s="727"/>
      <c r="H487" s="727"/>
      <c r="I487" s="727"/>
      <c r="J487" s="727"/>
      <c r="K487" s="727"/>
      <c r="L487" s="727"/>
      <c r="M487" s="727"/>
      <c r="N487" s="727"/>
      <c r="O487" s="727"/>
      <c r="P487" s="727"/>
      <c r="Q487" s="727"/>
      <c r="R487" s="727"/>
      <c r="S487" s="727"/>
      <c r="T487" s="727"/>
      <c r="U487" s="727"/>
      <c r="V487" s="727"/>
      <c r="W487" s="727"/>
      <c r="X487" s="727"/>
    </row>
    <row r="488" spans="1:24">
      <c r="A488" s="727"/>
      <c r="B488" s="727"/>
      <c r="C488" s="727"/>
      <c r="D488" s="738"/>
      <c r="E488" s="727"/>
      <c r="F488" s="727"/>
      <c r="G488" s="727"/>
      <c r="H488" s="727"/>
      <c r="I488" s="727"/>
      <c r="J488" s="727"/>
      <c r="K488" s="727"/>
      <c r="L488" s="727"/>
      <c r="M488" s="727"/>
      <c r="N488" s="727"/>
      <c r="O488" s="727"/>
      <c r="P488" s="727"/>
      <c r="Q488" s="727"/>
      <c r="R488" s="727"/>
      <c r="S488" s="727"/>
      <c r="T488" s="727"/>
      <c r="U488" s="727"/>
      <c r="V488" s="727"/>
      <c r="W488" s="727"/>
      <c r="X488" s="727"/>
    </row>
    <row r="489" spans="1:24">
      <c r="A489" s="727"/>
      <c r="B489" s="727"/>
      <c r="C489" s="727"/>
      <c r="D489" s="738"/>
      <c r="E489" s="727"/>
      <c r="F489" s="727"/>
      <c r="G489" s="727"/>
      <c r="H489" s="727"/>
      <c r="I489" s="727"/>
      <c r="J489" s="727"/>
      <c r="K489" s="727"/>
      <c r="L489" s="727"/>
      <c r="M489" s="727"/>
      <c r="N489" s="727"/>
      <c r="O489" s="727"/>
      <c r="P489" s="727"/>
      <c r="Q489" s="727"/>
      <c r="R489" s="727"/>
      <c r="S489" s="727"/>
      <c r="T489" s="727"/>
      <c r="U489" s="727"/>
      <c r="V489" s="727"/>
      <c r="W489" s="727"/>
      <c r="X489" s="727"/>
    </row>
    <row r="490" spans="1:24">
      <c r="A490" s="727"/>
      <c r="B490" s="727"/>
      <c r="C490" s="727"/>
      <c r="D490" s="738"/>
      <c r="E490" s="727"/>
      <c r="F490" s="727"/>
      <c r="G490" s="727"/>
      <c r="H490" s="727"/>
      <c r="I490" s="727"/>
      <c r="J490" s="727"/>
      <c r="K490" s="727"/>
      <c r="L490" s="727"/>
      <c r="M490" s="727"/>
      <c r="N490" s="727"/>
      <c r="O490" s="727"/>
      <c r="P490" s="727"/>
      <c r="Q490" s="727"/>
      <c r="R490" s="727"/>
      <c r="S490" s="727"/>
      <c r="T490" s="727"/>
      <c r="U490" s="727"/>
      <c r="V490" s="727"/>
      <c r="W490" s="727"/>
      <c r="X490" s="727"/>
    </row>
    <row r="491" spans="1:24">
      <c r="A491" s="727"/>
      <c r="B491" s="727"/>
      <c r="C491" s="727"/>
      <c r="D491" s="738"/>
      <c r="E491" s="727"/>
      <c r="F491" s="727"/>
      <c r="G491" s="727"/>
      <c r="H491" s="727"/>
      <c r="I491" s="727"/>
      <c r="J491" s="727"/>
      <c r="K491" s="727"/>
      <c r="L491" s="727"/>
      <c r="M491" s="727"/>
      <c r="N491" s="727"/>
      <c r="O491" s="727"/>
      <c r="P491" s="727"/>
      <c r="Q491" s="727"/>
      <c r="R491" s="727"/>
      <c r="S491" s="727"/>
      <c r="T491" s="727"/>
      <c r="U491" s="727"/>
      <c r="V491" s="727"/>
      <c r="W491" s="727"/>
      <c r="X491" s="727"/>
    </row>
    <row r="492" spans="1:24">
      <c r="A492" s="727"/>
      <c r="B492" s="727"/>
      <c r="C492" s="727"/>
      <c r="D492" s="738"/>
      <c r="E492" s="727"/>
      <c r="F492" s="727"/>
      <c r="G492" s="727"/>
      <c r="H492" s="727"/>
      <c r="I492" s="727"/>
      <c r="J492" s="727"/>
      <c r="K492" s="727"/>
      <c r="L492" s="727"/>
      <c r="M492" s="727"/>
      <c r="N492" s="727"/>
      <c r="O492" s="727"/>
      <c r="P492" s="727"/>
      <c r="Q492" s="727"/>
      <c r="R492" s="727"/>
      <c r="S492" s="727"/>
      <c r="T492" s="727"/>
      <c r="U492" s="727"/>
      <c r="V492" s="727"/>
      <c r="W492" s="727"/>
      <c r="X492" s="727"/>
    </row>
    <row r="493" spans="1:24">
      <c r="A493" s="727"/>
      <c r="B493" s="727"/>
      <c r="C493" s="727"/>
      <c r="D493" s="738"/>
      <c r="E493" s="727"/>
      <c r="F493" s="727"/>
      <c r="G493" s="727"/>
      <c r="H493" s="727"/>
      <c r="I493" s="727"/>
      <c r="J493" s="727"/>
      <c r="K493" s="727"/>
      <c r="L493" s="727"/>
      <c r="M493" s="727"/>
      <c r="N493" s="727"/>
      <c r="O493" s="727"/>
      <c r="P493" s="727"/>
      <c r="Q493" s="727"/>
      <c r="R493" s="727"/>
      <c r="S493" s="727"/>
      <c r="T493" s="727"/>
      <c r="U493" s="727"/>
      <c r="V493" s="727"/>
      <c r="W493" s="727"/>
      <c r="X493" s="727"/>
    </row>
    <row r="494" spans="1:24">
      <c r="A494" s="727"/>
      <c r="B494" s="727"/>
      <c r="C494" s="727"/>
      <c r="D494" s="738"/>
      <c r="E494" s="727"/>
      <c r="F494" s="727"/>
      <c r="G494" s="727"/>
      <c r="H494" s="727"/>
      <c r="I494" s="727"/>
      <c r="J494" s="727"/>
      <c r="K494" s="727"/>
      <c r="L494" s="727"/>
      <c r="M494" s="727"/>
      <c r="N494" s="727"/>
      <c r="O494" s="727"/>
      <c r="P494" s="727"/>
      <c r="Q494" s="727"/>
      <c r="R494" s="727"/>
      <c r="S494" s="727"/>
      <c r="T494" s="727"/>
      <c r="U494" s="727"/>
      <c r="V494" s="727"/>
      <c r="W494" s="727"/>
      <c r="X494" s="727"/>
    </row>
    <row r="495" spans="1:24">
      <c r="A495" s="727"/>
      <c r="B495" s="727"/>
      <c r="C495" s="727"/>
      <c r="D495" s="738"/>
      <c r="E495" s="727"/>
      <c r="F495" s="727"/>
      <c r="G495" s="727"/>
      <c r="H495" s="727"/>
      <c r="I495" s="727"/>
      <c r="J495" s="727"/>
      <c r="K495" s="727"/>
      <c r="L495" s="727"/>
      <c r="M495" s="727"/>
      <c r="N495" s="727"/>
      <c r="O495" s="727"/>
      <c r="P495" s="727"/>
      <c r="Q495" s="727"/>
      <c r="R495" s="727"/>
      <c r="S495" s="727"/>
      <c r="T495" s="727"/>
      <c r="U495" s="727"/>
      <c r="V495" s="727"/>
      <c r="W495" s="727"/>
      <c r="X495" s="727"/>
    </row>
    <row r="496" spans="1:24">
      <c r="A496" s="727"/>
      <c r="B496" s="727"/>
      <c r="C496" s="727"/>
      <c r="D496" s="738"/>
      <c r="E496" s="727"/>
      <c r="F496" s="727"/>
      <c r="G496" s="727"/>
      <c r="H496" s="727"/>
      <c r="I496" s="727"/>
      <c r="J496" s="727"/>
      <c r="K496" s="727"/>
      <c r="L496" s="727"/>
      <c r="M496" s="727"/>
      <c r="N496" s="727"/>
      <c r="O496" s="727"/>
      <c r="P496" s="727"/>
      <c r="Q496" s="727"/>
      <c r="R496" s="727"/>
      <c r="S496" s="727"/>
      <c r="T496" s="727"/>
      <c r="U496" s="727"/>
      <c r="V496" s="727"/>
      <c r="W496" s="727"/>
      <c r="X496" s="727"/>
    </row>
    <row r="497" spans="1:24">
      <c r="A497" s="727"/>
      <c r="B497" s="727"/>
      <c r="C497" s="727"/>
      <c r="D497" s="738"/>
      <c r="E497" s="727"/>
      <c r="F497" s="727"/>
      <c r="G497" s="727"/>
      <c r="H497" s="727"/>
      <c r="I497" s="727"/>
      <c r="J497" s="727"/>
      <c r="K497" s="727"/>
      <c r="L497" s="727"/>
      <c r="M497" s="727"/>
      <c r="N497" s="727"/>
      <c r="O497" s="727"/>
      <c r="P497" s="727"/>
      <c r="Q497" s="727"/>
      <c r="R497" s="727"/>
      <c r="S497" s="727"/>
      <c r="T497" s="727"/>
      <c r="U497" s="727"/>
      <c r="V497" s="727"/>
      <c r="W497" s="727"/>
      <c r="X497" s="727"/>
    </row>
    <row r="498" spans="1:24">
      <c r="A498" s="727"/>
      <c r="B498" s="727"/>
      <c r="C498" s="727"/>
      <c r="D498" s="738"/>
      <c r="E498" s="727"/>
      <c r="F498" s="727"/>
      <c r="G498" s="727"/>
      <c r="H498" s="727"/>
      <c r="I498" s="727"/>
      <c r="J498" s="727"/>
      <c r="K498" s="727"/>
      <c r="L498" s="727"/>
      <c r="M498" s="727"/>
      <c r="N498" s="727"/>
      <c r="O498" s="727"/>
      <c r="P498" s="727"/>
      <c r="Q498" s="727"/>
      <c r="R498" s="727"/>
      <c r="S498" s="727"/>
      <c r="T498" s="727"/>
      <c r="U498" s="727"/>
      <c r="V498" s="727"/>
      <c r="W498" s="727"/>
      <c r="X498" s="727"/>
    </row>
    <row r="499" spans="1:24">
      <c r="A499" s="727"/>
      <c r="B499" s="727"/>
      <c r="C499" s="727"/>
      <c r="D499" s="738"/>
      <c r="E499" s="727"/>
      <c r="F499" s="727"/>
      <c r="G499" s="727"/>
      <c r="H499" s="727"/>
      <c r="I499" s="727"/>
      <c r="J499" s="727"/>
      <c r="K499" s="727"/>
      <c r="L499" s="727"/>
      <c r="M499" s="727"/>
      <c r="N499" s="727"/>
      <c r="O499" s="727"/>
      <c r="P499" s="727"/>
      <c r="Q499" s="727"/>
      <c r="R499" s="727"/>
      <c r="S499" s="727"/>
      <c r="T499" s="727"/>
      <c r="U499" s="727"/>
      <c r="V499" s="727"/>
      <c r="W499" s="727"/>
      <c r="X499" s="727"/>
    </row>
    <row r="500" spans="1:24">
      <c r="A500" s="727"/>
      <c r="B500" s="727"/>
      <c r="C500" s="727"/>
      <c r="D500" s="738"/>
      <c r="E500" s="727"/>
      <c r="F500" s="727"/>
      <c r="G500" s="727"/>
      <c r="H500" s="727"/>
      <c r="I500" s="727"/>
      <c r="J500" s="727"/>
      <c r="K500" s="727"/>
      <c r="L500" s="727"/>
      <c r="M500" s="727"/>
      <c r="N500" s="727"/>
      <c r="O500" s="727"/>
      <c r="P500" s="727"/>
      <c r="Q500" s="727"/>
      <c r="R500" s="727"/>
      <c r="S500" s="727"/>
      <c r="T500" s="727"/>
      <c r="U500" s="727"/>
      <c r="V500" s="727"/>
      <c r="W500" s="727"/>
      <c r="X500" s="727"/>
    </row>
    <row r="501" spans="1:24">
      <c r="A501" s="727"/>
      <c r="B501" s="727"/>
      <c r="C501" s="727"/>
      <c r="D501" s="738"/>
      <c r="E501" s="727"/>
      <c r="F501" s="727"/>
      <c r="G501" s="727"/>
      <c r="H501" s="727"/>
      <c r="I501" s="727"/>
      <c r="J501" s="727"/>
      <c r="K501" s="727"/>
      <c r="L501" s="727"/>
      <c r="M501" s="727"/>
      <c r="N501" s="727"/>
      <c r="O501" s="727"/>
      <c r="P501" s="727"/>
      <c r="Q501" s="727"/>
      <c r="R501" s="727"/>
      <c r="S501" s="727"/>
      <c r="T501" s="727"/>
      <c r="U501" s="727"/>
      <c r="V501" s="727"/>
      <c r="W501" s="727"/>
      <c r="X501" s="727"/>
    </row>
    <row r="502" spans="1:24">
      <c r="A502" s="727"/>
      <c r="B502" s="727"/>
      <c r="C502" s="727"/>
      <c r="D502" s="738"/>
      <c r="E502" s="727"/>
      <c r="F502" s="727"/>
      <c r="G502" s="727"/>
      <c r="H502" s="727"/>
      <c r="I502" s="727"/>
      <c r="J502" s="727"/>
      <c r="K502" s="727"/>
      <c r="L502" s="727"/>
      <c r="M502" s="727"/>
      <c r="N502" s="727"/>
      <c r="O502" s="727"/>
      <c r="P502" s="727"/>
      <c r="Q502" s="727"/>
      <c r="R502" s="727"/>
      <c r="S502" s="727"/>
      <c r="T502" s="727"/>
      <c r="U502" s="727"/>
      <c r="V502" s="727"/>
      <c r="W502" s="727"/>
      <c r="X502" s="727"/>
    </row>
    <row r="503" spans="1:24">
      <c r="A503" s="727"/>
      <c r="B503" s="727"/>
      <c r="C503" s="727"/>
      <c r="D503" s="738"/>
      <c r="E503" s="727"/>
      <c r="F503" s="727"/>
      <c r="G503" s="727"/>
      <c r="H503" s="727"/>
      <c r="I503" s="727"/>
      <c r="J503" s="727"/>
      <c r="K503" s="727"/>
      <c r="L503" s="727"/>
      <c r="M503" s="727"/>
      <c r="N503" s="727"/>
      <c r="O503" s="727"/>
      <c r="P503" s="727"/>
      <c r="Q503" s="727"/>
      <c r="R503" s="727"/>
      <c r="S503" s="727"/>
      <c r="T503" s="727"/>
      <c r="U503" s="727"/>
      <c r="V503" s="727"/>
      <c r="W503" s="727"/>
      <c r="X503" s="727"/>
    </row>
    <row r="504" spans="1:24">
      <c r="A504" s="727"/>
      <c r="B504" s="727"/>
      <c r="C504" s="727"/>
      <c r="D504" s="738"/>
      <c r="E504" s="727"/>
      <c r="F504" s="727"/>
      <c r="G504" s="727"/>
      <c r="H504" s="727"/>
      <c r="I504" s="727"/>
      <c r="J504" s="727"/>
      <c r="K504" s="727"/>
      <c r="L504" s="727"/>
      <c r="M504" s="727"/>
      <c r="N504" s="727"/>
      <c r="O504" s="727"/>
      <c r="P504" s="727"/>
      <c r="Q504" s="727"/>
      <c r="R504" s="727"/>
      <c r="S504" s="727"/>
      <c r="T504" s="727"/>
      <c r="U504" s="727"/>
      <c r="V504" s="727"/>
      <c r="W504" s="727"/>
      <c r="X504" s="727"/>
    </row>
    <row r="505" spans="1:24">
      <c r="A505" s="727"/>
      <c r="B505" s="727"/>
      <c r="C505" s="727"/>
      <c r="D505" s="738"/>
      <c r="E505" s="727"/>
      <c r="F505" s="727"/>
      <c r="G505" s="727"/>
      <c r="H505" s="727"/>
      <c r="I505" s="727"/>
      <c r="J505" s="727"/>
      <c r="K505" s="727"/>
      <c r="L505" s="727"/>
      <c r="M505" s="727"/>
      <c r="N505" s="727"/>
      <c r="O505" s="727"/>
      <c r="P505" s="727"/>
      <c r="Q505" s="727"/>
      <c r="R505" s="727"/>
      <c r="S505" s="727"/>
      <c r="T505" s="727"/>
      <c r="U505" s="727"/>
      <c r="V505" s="727"/>
      <c r="W505" s="727"/>
      <c r="X505" s="727"/>
    </row>
    <row r="506" spans="1:24">
      <c r="A506" s="727"/>
      <c r="B506" s="727"/>
      <c r="C506" s="727"/>
      <c r="D506" s="738"/>
      <c r="E506" s="727"/>
      <c r="F506" s="727"/>
      <c r="G506" s="727"/>
      <c r="H506" s="727"/>
      <c r="I506" s="727"/>
      <c r="J506" s="727"/>
      <c r="K506" s="727"/>
      <c r="L506" s="727"/>
      <c r="M506" s="727"/>
      <c r="N506" s="727"/>
      <c r="O506" s="727"/>
      <c r="P506" s="727"/>
      <c r="Q506" s="727"/>
      <c r="R506" s="727"/>
      <c r="S506" s="727"/>
      <c r="T506" s="727"/>
      <c r="U506" s="727"/>
      <c r="V506" s="727"/>
      <c r="W506" s="727"/>
      <c r="X506" s="727"/>
    </row>
    <row r="507" spans="1:24">
      <c r="A507" s="727"/>
      <c r="B507" s="727"/>
      <c r="C507" s="727"/>
      <c r="D507" s="738"/>
      <c r="E507" s="727"/>
      <c r="F507" s="727"/>
      <c r="G507" s="727"/>
      <c r="H507" s="727"/>
      <c r="I507" s="727"/>
      <c r="J507" s="727"/>
      <c r="K507" s="727"/>
      <c r="L507" s="727"/>
      <c r="M507" s="727"/>
      <c r="N507" s="727"/>
      <c r="O507" s="727"/>
      <c r="P507" s="727"/>
      <c r="Q507" s="727"/>
      <c r="R507" s="727"/>
      <c r="S507" s="727"/>
      <c r="T507" s="727"/>
      <c r="U507" s="727"/>
      <c r="V507" s="727"/>
      <c r="W507" s="727"/>
      <c r="X507" s="727"/>
    </row>
    <row r="508" spans="1:24">
      <c r="A508" s="727"/>
      <c r="B508" s="727"/>
      <c r="C508" s="727"/>
      <c r="D508" s="738"/>
      <c r="E508" s="727"/>
      <c r="F508" s="727"/>
      <c r="G508" s="727"/>
      <c r="H508" s="727"/>
      <c r="I508" s="727"/>
      <c r="J508" s="727"/>
      <c r="K508" s="727"/>
      <c r="L508" s="727"/>
      <c r="M508" s="727"/>
      <c r="N508" s="727"/>
      <c r="O508" s="727"/>
      <c r="P508" s="727"/>
      <c r="Q508" s="727"/>
      <c r="R508" s="727"/>
      <c r="S508" s="727"/>
      <c r="T508" s="727"/>
      <c r="U508" s="727"/>
      <c r="V508" s="727"/>
      <c r="W508" s="727"/>
      <c r="X508" s="727"/>
    </row>
    <row r="509" spans="1:24">
      <c r="A509" s="727"/>
      <c r="B509" s="727"/>
      <c r="C509" s="727"/>
      <c r="D509" s="738"/>
      <c r="E509" s="727"/>
      <c r="F509" s="727"/>
      <c r="G509" s="727"/>
      <c r="H509" s="727"/>
      <c r="I509" s="727"/>
      <c r="J509" s="727"/>
      <c r="K509" s="727"/>
      <c r="L509" s="727"/>
      <c r="M509" s="727"/>
      <c r="N509" s="727"/>
      <c r="O509" s="727"/>
      <c r="P509" s="727"/>
      <c r="Q509" s="727"/>
      <c r="R509" s="727"/>
      <c r="S509" s="727"/>
      <c r="T509" s="727"/>
      <c r="U509" s="727"/>
      <c r="V509" s="727"/>
      <c r="W509" s="727"/>
      <c r="X509" s="727"/>
    </row>
    <row r="510" spans="1:24">
      <c r="A510" s="727"/>
      <c r="B510" s="727"/>
      <c r="C510" s="727"/>
      <c r="D510" s="738"/>
      <c r="E510" s="727"/>
      <c r="F510" s="727"/>
      <c r="G510" s="727"/>
      <c r="H510" s="727"/>
      <c r="I510" s="727"/>
      <c r="J510" s="727"/>
      <c r="K510" s="727"/>
      <c r="L510" s="727"/>
      <c r="M510" s="727"/>
      <c r="N510" s="727"/>
      <c r="O510" s="727"/>
      <c r="P510" s="727"/>
      <c r="Q510" s="727"/>
      <c r="R510" s="727"/>
      <c r="S510" s="727"/>
      <c r="T510" s="727"/>
      <c r="U510" s="727"/>
      <c r="V510" s="727"/>
      <c r="W510" s="727"/>
      <c r="X510" s="727"/>
    </row>
    <row r="511" spans="1:24">
      <c r="A511" s="727"/>
      <c r="B511" s="727"/>
      <c r="C511" s="727"/>
      <c r="D511" s="738"/>
      <c r="E511" s="727"/>
      <c r="F511" s="727"/>
      <c r="G511" s="727"/>
      <c r="H511" s="727"/>
      <c r="I511" s="727"/>
      <c r="J511" s="727"/>
      <c r="K511" s="727"/>
      <c r="L511" s="727"/>
      <c r="M511" s="727"/>
      <c r="N511" s="727"/>
      <c r="O511" s="727"/>
      <c r="P511" s="727"/>
      <c r="Q511" s="727"/>
      <c r="R511" s="727"/>
      <c r="S511" s="727"/>
      <c r="T511" s="727"/>
      <c r="U511" s="727"/>
      <c r="V511" s="727"/>
      <c r="W511" s="727"/>
      <c r="X511" s="727"/>
    </row>
    <row r="512" spans="1:24">
      <c r="A512" s="727"/>
      <c r="B512" s="727"/>
      <c r="C512" s="727"/>
      <c r="D512" s="738"/>
      <c r="E512" s="727"/>
      <c r="F512" s="727"/>
      <c r="G512" s="727"/>
      <c r="H512" s="727"/>
      <c r="I512" s="727"/>
      <c r="J512" s="727"/>
      <c r="K512" s="727"/>
      <c r="L512" s="727"/>
      <c r="M512" s="727"/>
      <c r="N512" s="727"/>
      <c r="O512" s="727"/>
      <c r="P512" s="727"/>
      <c r="Q512" s="727"/>
      <c r="R512" s="727"/>
      <c r="S512" s="727"/>
      <c r="T512" s="727"/>
      <c r="U512" s="727"/>
      <c r="V512" s="727"/>
      <c r="W512" s="727"/>
      <c r="X512" s="727"/>
    </row>
    <row r="513" spans="1:24">
      <c r="A513" s="727"/>
      <c r="B513" s="727"/>
      <c r="C513" s="727"/>
      <c r="D513" s="738"/>
      <c r="E513" s="727"/>
      <c r="F513" s="727"/>
      <c r="G513" s="727"/>
      <c r="H513" s="727"/>
      <c r="I513" s="727"/>
      <c r="J513" s="727"/>
      <c r="K513" s="727"/>
      <c r="L513" s="727"/>
      <c r="M513" s="727"/>
      <c r="N513" s="727"/>
      <c r="O513" s="727"/>
      <c r="P513" s="727"/>
      <c r="Q513" s="727"/>
      <c r="R513" s="727"/>
      <c r="S513" s="727"/>
      <c r="T513" s="727"/>
      <c r="U513" s="727"/>
      <c r="V513" s="727"/>
      <c r="W513" s="727"/>
      <c r="X513" s="727"/>
    </row>
    <row r="514" spans="1:24">
      <c r="A514" s="727"/>
      <c r="B514" s="727"/>
      <c r="C514" s="727"/>
      <c r="D514" s="738"/>
      <c r="E514" s="727"/>
      <c r="F514" s="727"/>
      <c r="G514" s="727"/>
      <c r="H514" s="727"/>
      <c r="I514" s="727"/>
      <c r="J514" s="727"/>
      <c r="K514" s="727"/>
      <c r="L514" s="727"/>
      <c r="M514" s="727"/>
      <c r="N514" s="727"/>
      <c r="O514" s="727"/>
      <c r="P514" s="727"/>
      <c r="Q514" s="727"/>
      <c r="R514" s="727"/>
      <c r="S514" s="727"/>
      <c r="T514" s="727"/>
      <c r="U514" s="727"/>
      <c r="V514" s="727"/>
      <c r="W514" s="727"/>
      <c r="X514" s="727"/>
    </row>
    <row r="515" spans="1:24">
      <c r="A515" s="727"/>
      <c r="B515" s="727"/>
      <c r="C515" s="727"/>
      <c r="D515" s="738"/>
      <c r="E515" s="727"/>
      <c r="F515" s="727"/>
      <c r="G515" s="727"/>
      <c r="H515" s="727"/>
      <c r="I515" s="727"/>
      <c r="J515" s="727"/>
      <c r="K515" s="727"/>
      <c r="L515" s="727"/>
      <c r="M515" s="727"/>
      <c r="N515" s="727"/>
      <c r="O515" s="727"/>
      <c r="P515" s="727"/>
      <c r="Q515" s="727"/>
      <c r="R515" s="727"/>
      <c r="S515" s="727"/>
      <c r="T515" s="727"/>
      <c r="U515" s="727"/>
      <c r="V515" s="727"/>
      <c r="W515" s="727"/>
      <c r="X515" s="727"/>
    </row>
    <row r="516" spans="1:24">
      <c r="A516" s="727"/>
      <c r="B516" s="727"/>
      <c r="C516" s="727"/>
      <c r="D516" s="738"/>
      <c r="E516" s="727"/>
      <c r="F516" s="727"/>
      <c r="G516" s="727"/>
      <c r="H516" s="727"/>
      <c r="I516" s="727"/>
      <c r="J516" s="727"/>
      <c r="K516" s="727"/>
      <c r="L516" s="727"/>
      <c r="M516" s="727"/>
      <c r="N516" s="727"/>
      <c r="O516" s="727"/>
      <c r="P516" s="727"/>
      <c r="Q516" s="727"/>
      <c r="R516" s="727"/>
      <c r="S516" s="727"/>
      <c r="T516" s="727"/>
      <c r="U516" s="727"/>
      <c r="V516" s="727"/>
      <c r="W516" s="727"/>
      <c r="X516" s="727"/>
    </row>
    <row r="517" spans="1:24">
      <c r="A517" s="727"/>
      <c r="B517" s="727"/>
      <c r="C517" s="727"/>
      <c r="D517" s="738"/>
      <c r="E517" s="727"/>
      <c r="F517" s="727"/>
      <c r="G517" s="727"/>
      <c r="H517" s="727"/>
      <c r="I517" s="727"/>
      <c r="J517" s="727"/>
      <c r="K517" s="727"/>
      <c r="L517" s="727"/>
      <c r="M517" s="727"/>
      <c r="N517" s="727"/>
      <c r="O517" s="727"/>
      <c r="P517" s="727"/>
      <c r="Q517" s="727"/>
      <c r="R517" s="727"/>
      <c r="S517" s="727"/>
      <c r="T517" s="727"/>
      <c r="U517" s="727"/>
      <c r="V517" s="727"/>
      <c r="W517" s="727"/>
      <c r="X517" s="727"/>
    </row>
    <row r="518" spans="1:24">
      <c r="A518" s="727"/>
      <c r="B518" s="727"/>
      <c r="C518" s="727"/>
      <c r="D518" s="738"/>
      <c r="E518" s="727"/>
      <c r="F518" s="727"/>
      <c r="G518" s="727"/>
      <c r="H518" s="727"/>
      <c r="I518" s="727"/>
      <c r="J518" s="727"/>
      <c r="K518" s="727"/>
      <c r="L518" s="727"/>
      <c r="M518" s="727"/>
      <c r="N518" s="727"/>
      <c r="O518" s="727"/>
      <c r="P518" s="727"/>
      <c r="Q518" s="727"/>
      <c r="R518" s="727"/>
      <c r="S518" s="727"/>
      <c r="T518" s="727"/>
      <c r="U518" s="727"/>
      <c r="V518" s="727"/>
      <c r="W518" s="727"/>
      <c r="X518" s="727"/>
    </row>
    <row r="519" spans="1:24">
      <c r="A519" s="727"/>
      <c r="B519" s="727"/>
      <c r="C519" s="727"/>
      <c r="D519" s="738"/>
      <c r="E519" s="727"/>
      <c r="F519" s="727"/>
      <c r="G519" s="727"/>
      <c r="H519" s="727"/>
      <c r="I519" s="727"/>
      <c r="J519" s="727"/>
      <c r="K519" s="727"/>
      <c r="L519" s="727"/>
      <c r="M519" s="727"/>
      <c r="N519" s="727"/>
      <c r="O519" s="727"/>
      <c r="P519" s="727"/>
      <c r="Q519" s="727"/>
      <c r="R519" s="727"/>
      <c r="S519" s="727"/>
      <c r="T519" s="727"/>
      <c r="U519" s="727"/>
      <c r="V519" s="727"/>
      <c r="W519" s="727"/>
      <c r="X519" s="727"/>
    </row>
    <row r="520" spans="1:24">
      <c r="A520" s="727"/>
      <c r="B520" s="727"/>
      <c r="C520" s="727"/>
      <c r="D520" s="738"/>
      <c r="E520" s="727"/>
      <c r="F520" s="727"/>
      <c r="G520" s="727"/>
      <c r="H520" s="727"/>
      <c r="I520" s="727"/>
      <c r="J520" s="727"/>
      <c r="K520" s="727"/>
      <c r="L520" s="727"/>
      <c r="M520" s="727"/>
      <c r="N520" s="727"/>
      <c r="O520" s="727"/>
      <c r="P520" s="727"/>
      <c r="Q520" s="727"/>
      <c r="R520" s="727"/>
      <c r="S520" s="727"/>
      <c r="T520" s="727"/>
      <c r="U520" s="727"/>
      <c r="V520" s="727"/>
      <c r="W520" s="727"/>
      <c r="X520" s="727"/>
    </row>
    <row r="521" spans="1:24">
      <c r="A521" s="727"/>
      <c r="B521" s="727"/>
      <c r="C521" s="727"/>
      <c r="D521" s="738"/>
      <c r="E521" s="727"/>
      <c r="F521" s="727"/>
      <c r="G521" s="727"/>
      <c r="H521" s="727"/>
      <c r="I521" s="727"/>
      <c r="J521" s="727"/>
      <c r="K521" s="727"/>
      <c r="L521" s="727"/>
      <c r="M521" s="727"/>
      <c r="N521" s="727"/>
      <c r="O521" s="727"/>
      <c r="P521" s="727"/>
      <c r="Q521" s="727"/>
      <c r="R521" s="727"/>
      <c r="S521" s="727"/>
      <c r="T521" s="727"/>
      <c r="U521" s="727"/>
      <c r="V521" s="727"/>
      <c r="W521" s="727"/>
      <c r="X521" s="727"/>
    </row>
    <row r="522" spans="1:24">
      <c r="A522" s="727"/>
      <c r="B522" s="727"/>
      <c r="C522" s="727"/>
      <c r="D522" s="738"/>
      <c r="E522" s="727"/>
      <c r="F522" s="727"/>
      <c r="G522" s="727"/>
      <c r="H522" s="727"/>
      <c r="I522" s="727"/>
      <c r="J522" s="727"/>
      <c r="K522" s="727"/>
      <c r="L522" s="727"/>
      <c r="M522" s="727"/>
      <c r="N522" s="727"/>
      <c r="O522" s="727"/>
      <c r="P522" s="727"/>
      <c r="Q522" s="727"/>
      <c r="R522" s="727"/>
      <c r="S522" s="727"/>
      <c r="T522" s="727"/>
      <c r="U522" s="727"/>
      <c r="V522" s="727"/>
      <c r="W522" s="727"/>
      <c r="X522" s="727"/>
    </row>
    <row r="523" spans="1:24">
      <c r="A523" s="727"/>
      <c r="B523" s="727"/>
      <c r="C523" s="727"/>
      <c r="D523" s="738"/>
      <c r="E523" s="727"/>
      <c r="F523" s="727"/>
      <c r="G523" s="727"/>
      <c r="H523" s="727"/>
      <c r="I523" s="727"/>
      <c r="J523" s="727"/>
      <c r="K523" s="727"/>
      <c r="L523" s="727"/>
      <c r="M523" s="727"/>
      <c r="N523" s="727"/>
      <c r="O523" s="727"/>
      <c r="P523" s="727"/>
      <c r="Q523" s="727"/>
      <c r="R523" s="727"/>
      <c r="S523" s="727"/>
      <c r="T523" s="727"/>
      <c r="U523" s="727"/>
      <c r="V523" s="727"/>
      <c r="W523" s="727"/>
      <c r="X523" s="727"/>
    </row>
    <row r="524" spans="1:24">
      <c r="A524" s="727"/>
      <c r="B524" s="727"/>
      <c r="C524" s="727"/>
      <c r="D524" s="738"/>
      <c r="E524" s="727"/>
      <c r="F524" s="727"/>
      <c r="G524" s="727"/>
      <c r="H524" s="727"/>
      <c r="I524" s="727"/>
      <c r="J524" s="727"/>
      <c r="K524" s="727"/>
      <c r="L524" s="727"/>
      <c r="M524" s="727"/>
      <c r="N524" s="727"/>
      <c r="O524" s="727"/>
      <c r="P524" s="727"/>
      <c r="Q524" s="727"/>
      <c r="R524" s="727"/>
      <c r="S524" s="727"/>
      <c r="T524" s="727"/>
      <c r="U524" s="727"/>
      <c r="V524" s="727"/>
      <c r="W524" s="727"/>
      <c r="X524" s="727"/>
    </row>
    <row r="525" spans="1:24">
      <c r="A525" s="727"/>
      <c r="B525" s="727"/>
      <c r="C525" s="727"/>
      <c r="D525" s="738"/>
      <c r="E525" s="727"/>
      <c r="F525" s="727"/>
      <c r="G525" s="727"/>
      <c r="H525" s="727"/>
      <c r="I525" s="727"/>
      <c r="J525" s="727"/>
      <c r="K525" s="727"/>
      <c r="L525" s="727"/>
      <c r="M525" s="727"/>
      <c r="N525" s="727"/>
      <c r="O525" s="727"/>
      <c r="P525" s="727"/>
      <c r="Q525" s="727"/>
      <c r="R525" s="727"/>
      <c r="S525" s="727"/>
      <c r="T525" s="727"/>
      <c r="U525" s="727"/>
      <c r="V525" s="727"/>
      <c r="W525" s="727"/>
      <c r="X525" s="727"/>
    </row>
    <row r="526" spans="1:24">
      <c r="A526" s="727"/>
      <c r="B526" s="727"/>
      <c r="C526" s="727"/>
      <c r="D526" s="738"/>
      <c r="E526" s="727"/>
      <c r="F526" s="727"/>
      <c r="G526" s="727"/>
      <c r="H526" s="727"/>
      <c r="I526" s="727"/>
      <c r="J526" s="727"/>
      <c r="K526" s="727"/>
      <c r="L526" s="727"/>
      <c r="M526" s="727"/>
      <c r="N526" s="727"/>
      <c r="O526" s="727"/>
      <c r="P526" s="727"/>
      <c r="Q526" s="727"/>
      <c r="R526" s="727"/>
      <c r="S526" s="727"/>
      <c r="T526" s="727"/>
      <c r="U526" s="727"/>
      <c r="V526" s="727"/>
      <c r="W526" s="727"/>
      <c r="X526" s="727"/>
    </row>
    <row r="527" spans="1:24">
      <c r="A527" s="727"/>
      <c r="B527" s="727"/>
      <c r="C527" s="727"/>
      <c r="D527" s="738"/>
      <c r="E527" s="727"/>
      <c r="F527" s="727"/>
      <c r="G527" s="727"/>
      <c r="H527" s="727"/>
      <c r="I527" s="727"/>
      <c r="J527" s="727"/>
      <c r="K527" s="727"/>
      <c r="L527" s="727"/>
      <c r="M527" s="727"/>
      <c r="N527" s="727"/>
      <c r="O527" s="727"/>
      <c r="P527" s="727"/>
      <c r="Q527" s="727"/>
      <c r="R527" s="727"/>
      <c r="S527" s="727"/>
      <c r="T527" s="727"/>
      <c r="U527" s="727"/>
      <c r="V527" s="727"/>
      <c r="W527" s="727"/>
      <c r="X527" s="727"/>
    </row>
    <row r="528" spans="1:24">
      <c r="A528" s="727"/>
      <c r="B528" s="727"/>
      <c r="C528" s="727"/>
      <c r="D528" s="738"/>
      <c r="E528" s="727"/>
      <c r="F528" s="727"/>
      <c r="G528" s="727"/>
      <c r="H528" s="727"/>
      <c r="I528" s="727"/>
      <c r="J528" s="727"/>
      <c r="K528" s="727"/>
      <c r="L528" s="727"/>
      <c r="M528" s="727"/>
      <c r="N528" s="727"/>
      <c r="O528" s="727"/>
      <c r="P528" s="727"/>
      <c r="Q528" s="727"/>
      <c r="R528" s="727"/>
      <c r="S528" s="727"/>
      <c r="T528" s="727"/>
      <c r="U528" s="727"/>
      <c r="V528" s="727"/>
      <c r="W528" s="727"/>
      <c r="X528" s="727"/>
    </row>
    <row r="529" spans="1:24">
      <c r="A529" s="727"/>
      <c r="B529" s="727"/>
      <c r="C529" s="727"/>
      <c r="D529" s="738"/>
      <c r="E529" s="727"/>
      <c r="F529" s="727"/>
      <c r="G529" s="727"/>
      <c r="H529" s="727"/>
      <c r="I529" s="727"/>
      <c r="J529" s="727"/>
      <c r="K529" s="727"/>
      <c r="L529" s="727"/>
      <c r="M529" s="727"/>
      <c r="N529" s="727"/>
      <c r="O529" s="727"/>
      <c r="P529" s="727"/>
      <c r="Q529" s="727"/>
      <c r="R529" s="727"/>
      <c r="S529" s="727"/>
      <c r="T529" s="727"/>
      <c r="U529" s="727"/>
      <c r="V529" s="727"/>
      <c r="W529" s="727"/>
      <c r="X529" s="727"/>
    </row>
    <row r="530" spans="1:24">
      <c r="A530" s="727"/>
      <c r="B530" s="727"/>
      <c r="C530" s="727"/>
      <c r="D530" s="738"/>
      <c r="E530" s="727"/>
      <c r="F530" s="727"/>
      <c r="G530" s="727"/>
      <c r="H530" s="727"/>
      <c r="I530" s="727"/>
      <c r="J530" s="727"/>
      <c r="K530" s="727"/>
      <c r="L530" s="727"/>
      <c r="M530" s="727"/>
      <c r="N530" s="727"/>
      <c r="O530" s="727"/>
      <c r="P530" s="727"/>
      <c r="Q530" s="727"/>
      <c r="R530" s="727"/>
      <c r="S530" s="727"/>
      <c r="T530" s="727"/>
      <c r="U530" s="727"/>
      <c r="V530" s="727"/>
      <c r="W530" s="727"/>
      <c r="X530" s="727"/>
    </row>
    <row r="531" spans="1:24">
      <c r="A531" s="727"/>
      <c r="B531" s="727"/>
      <c r="C531" s="727"/>
      <c r="D531" s="738"/>
      <c r="E531" s="727"/>
      <c r="F531" s="727"/>
      <c r="G531" s="727"/>
      <c r="H531" s="727"/>
      <c r="I531" s="727"/>
      <c r="J531" s="727"/>
      <c r="K531" s="727"/>
      <c r="L531" s="727"/>
      <c r="M531" s="727"/>
      <c r="N531" s="727"/>
      <c r="O531" s="727"/>
      <c r="P531" s="727"/>
      <c r="Q531" s="727"/>
      <c r="R531" s="727"/>
      <c r="S531" s="727"/>
      <c r="T531" s="727"/>
      <c r="U531" s="727"/>
      <c r="V531" s="727"/>
      <c r="W531" s="727"/>
      <c r="X531" s="727"/>
    </row>
    <row r="532" spans="1:24">
      <c r="A532" s="727"/>
      <c r="B532" s="727"/>
      <c r="C532" s="727"/>
      <c r="D532" s="738"/>
      <c r="E532" s="727"/>
      <c r="F532" s="727"/>
      <c r="G532" s="727"/>
      <c r="H532" s="727"/>
      <c r="I532" s="727"/>
      <c r="J532" s="727"/>
      <c r="K532" s="727"/>
      <c r="L532" s="727"/>
      <c r="M532" s="727"/>
      <c r="N532" s="727"/>
      <c r="O532" s="727"/>
      <c r="P532" s="727"/>
      <c r="Q532" s="727"/>
      <c r="R532" s="727"/>
      <c r="S532" s="727"/>
      <c r="T532" s="727"/>
      <c r="U532" s="727"/>
      <c r="V532" s="727"/>
      <c r="W532" s="727"/>
      <c r="X532" s="727"/>
    </row>
    <row r="533" spans="1:24">
      <c r="A533" s="727"/>
      <c r="B533" s="727"/>
      <c r="C533" s="727"/>
      <c r="D533" s="738"/>
      <c r="E533" s="727"/>
      <c r="F533" s="727"/>
      <c r="G533" s="727"/>
      <c r="H533" s="727"/>
      <c r="I533" s="727"/>
      <c r="J533" s="727"/>
      <c r="K533" s="727"/>
      <c r="L533" s="727"/>
      <c r="M533" s="727"/>
      <c r="N533" s="727"/>
      <c r="O533" s="727"/>
      <c r="P533" s="727"/>
      <c r="Q533" s="727"/>
      <c r="R533" s="727"/>
      <c r="S533" s="727"/>
      <c r="T533" s="727"/>
      <c r="U533" s="727"/>
      <c r="V533" s="727"/>
      <c r="W533" s="727"/>
      <c r="X533" s="727"/>
    </row>
    <row r="534" spans="1:24">
      <c r="A534" s="727"/>
      <c r="B534" s="727"/>
      <c r="C534" s="727"/>
      <c r="D534" s="738"/>
      <c r="E534" s="727"/>
      <c r="F534" s="727"/>
      <c r="G534" s="727"/>
      <c r="H534" s="727"/>
      <c r="I534" s="727"/>
      <c r="J534" s="727"/>
      <c r="K534" s="727"/>
      <c r="L534" s="727"/>
      <c r="M534" s="727"/>
      <c r="N534" s="727"/>
      <c r="O534" s="727"/>
      <c r="P534" s="727"/>
      <c r="Q534" s="727"/>
      <c r="R534" s="727"/>
      <c r="S534" s="727"/>
      <c r="T534" s="727"/>
      <c r="U534" s="727"/>
      <c r="V534" s="727"/>
      <c r="W534" s="727"/>
      <c r="X534" s="727"/>
    </row>
    <row r="535" spans="1:24">
      <c r="A535" s="727"/>
      <c r="B535" s="727"/>
      <c r="C535" s="727"/>
      <c r="D535" s="738"/>
      <c r="E535" s="727"/>
      <c r="F535" s="727"/>
      <c r="G535" s="727"/>
      <c r="H535" s="727"/>
      <c r="I535" s="727"/>
      <c r="J535" s="727"/>
      <c r="K535" s="727"/>
      <c r="L535" s="727"/>
      <c r="M535" s="727"/>
      <c r="N535" s="727"/>
      <c r="O535" s="727"/>
      <c r="P535" s="727"/>
      <c r="Q535" s="727"/>
      <c r="R535" s="727"/>
      <c r="S535" s="727"/>
      <c r="T535" s="727"/>
      <c r="U535" s="727"/>
      <c r="V535" s="727"/>
      <c r="W535" s="727"/>
      <c r="X535" s="727"/>
    </row>
    <row r="536" spans="1:24">
      <c r="A536" s="727"/>
      <c r="B536" s="727"/>
      <c r="C536" s="727"/>
      <c r="D536" s="738"/>
      <c r="E536" s="727"/>
      <c r="F536" s="727"/>
      <c r="G536" s="727"/>
      <c r="H536" s="727"/>
      <c r="I536" s="727"/>
      <c r="J536" s="727"/>
      <c r="K536" s="727"/>
      <c r="L536" s="727"/>
      <c r="M536" s="727"/>
      <c r="N536" s="727"/>
      <c r="O536" s="727"/>
      <c r="P536" s="727"/>
      <c r="Q536" s="727"/>
      <c r="R536" s="727"/>
      <c r="S536" s="727"/>
      <c r="T536" s="727"/>
      <c r="U536" s="727"/>
      <c r="V536" s="727"/>
      <c r="W536" s="727"/>
      <c r="X536" s="727"/>
    </row>
    <row r="537" spans="1:24">
      <c r="A537" s="727"/>
      <c r="B537" s="727"/>
      <c r="C537" s="727"/>
      <c r="D537" s="738"/>
      <c r="E537" s="727"/>
      <c r="F537" s="727"/>
      <c r="G537" s="727"/>
      <c r="H537" s="727"/>
      <c r="I537" s="727"/>
      <c r="J537" s="727"/>
      <c r="K537" s="727"/>
      <c r="L537" s="727"/>
      <c r="M537" s="727"/>
      <c r="N537" s="727"/>
      <c r="O537" s="727"/>
      <c r="P537" s="727"/>
      <c r="Q537" s="727"/>
      <c r="R537" s="727"/>
      <c r="S537" s="727"/>
      <c r="T537" s="727"/>
      <c r="U537" s="727"/>
      <c r="V537" s="727"/>
      <c r="W537" s="727"/>
      <c r="X537" s="727"/>
    </row>
    <row r="538" spans="1:24">
      <c r="A538" s="727"/>
      <c r="B538" s="727"/>
      <c r="C538" s="727"/>
      <c r="D538" s="738"/>
      <c r="E538" s="727"/>
      <c r="F538" s="727"/>
      <c r="G538" s="727"/>
      <c r="H538" s="727"/>
      <c r="I538" s="727"/>
      <c r="J538" s="727"/>
      <c r="K538" s="727"/>
      <c r="L538" s="727"/>
      <c r="M538" s="727"/>
      <c r="N538" s="727"/>
      <c r="O538" s="727"/>
      <c r="P538" s="727"/>
      <c r="Q538" s="727"/>
      <c r="R538" s="727"/>
      <c r="S538" s="727"/>
      <c r="T538" s="727"/>
      <c r="U538" s="727"/>
      <c r="V538" s="727"/>
      <c r="W538" s="727"/>
      <c r="X538" s="727"/>
    </row>
    <row r="539" spans="1:24">
      <c r="A539" s="727"/>
      <c r="B539" s="727"/>
      <c r="C539" s="727"/>
      <c r="D539" s="738"/>
      <c r="E539" s="727"/>
      <c r="F539" s="727"/>
      <c r="G539" s="727"/>
      <c r="H539" s="727"/>
      <c r="I539" s="727"/>
      <c r="J539" s="727"/>
      <c r="K539" s="727"/>
      <c r="L539" s="727"/>
      <c r="M539" s="727"/>
      <c r="N539" s="727"/>
      <c r="O539" s="727"/>
      <c r="P539" s="727"/>
      <c r="Q539" s="727"/>
      <c r="R539" s="727"/>
      <c r="S539" s="727"/>
      <c r="T539" s="727"/>
      <c r="U539" s="727"/>
      <c r="V539" s="727"/>
      <c r="W539" s="727"/>
      <c r="X539" s="727"/>
    </row>
    <row r="540" spans="1:24">
      <c r="A540" s="727"/>
      <c r="B540" s="727"/>
      <c r="C540" s="727"/>
      <c r="D540" s="738"/>
      <c r="E540" s="727"/>
      <c r="F540" s="727"/>
      <c r="G540" s="727"/>
      <c r="H540" s="727"/>
      <c r="I540" s="727"/>
      <c r="J540" s="727"/>
      <c r="K540" s="727"/>
      <c r="L540" s="727"/>
      <c r="M540" s="727"/>
      <c r="N540" s="727"/>
      <c r="O540" s="727"/>
      <c r="P540" s="727"/>
      <c r="Q540" s="727"/>
      <c r="R540" s="727"/>
      <c r="S540" s="727"/>
      <c r="T540" s="727"/>
      <c r="U540" s="727"/>
      <c r="V540" s="727"/>
      <c r="W540" s="727"/>
      <c r="X540" s="727"/>
    </row>
    <row r="541" spans="1:24">
      <c r="A541" s="727"/>
      <c r="B541" s="727"/>
      <c r="C541" s="727"/>
      <c r="D541" s="738"/>
      <c r="E541" s="727"/>
      <c r="F541" s="727"/>
      <c r="G541" s="727"/>
      <c r="H541" s="727"/>
      <c r="I541" s="727"/>
      <c r="J541" s="727"/>
      <c r="K541" s="727"/>
      <c r="L541" s="727"/>
      <c r="M541" s="727"/>
      <c r="N541" s="727"/>
      <c r="O541" s="727"/>
      <c r="P541" s="727"/>
      <c r="Q541" s="727"/>
      <c r="R541" s="727"/>
      <c r="S541" s="727"/>
      <c r="T541" s="727"/>
      <c r="U541" s="727"/>
      <c r="V541" s="727"/>
      <c r="W541" s="727"/>
      <c r="X541" s="727"/>
    </row>
    <row r="542" spans="1:24">
      <c r="A542" s="727"/>
      <c r="B542" s="727"/>
      <c r="C542" s="727"/>
      <c r="D542" s="738"/>
      <c r="E542" s="727"/>
      <c r="F542" s="727"/>
      <c r="G542" s="727"/>
      <c r="H542" s="727"/>
      <c r="I542" s="727"/>
      <c r="J542" s="727"/>
      <c r="K542" s="727"/>
      <c r="L542" s="727"/>
      <c r="M542" s="727"/>
      <c r="N542" s="727"/>
      <c r="O542" s="727"/>
      <c r="P542" s="727"/>
      <c r="Q542" s="727"/>
      <c r="R542" s="727"/>
      <c r="S542" s="727"/>
      <c r="T542" s="727"/>
      <c r="U542" s="727"/>
      <c r="V542" s="727"/>
      <c r="W542" s="727"/>
      <c r="X542" s="727"/>
    </row>
    <row r="543" spans="1:24">
      <c r="A543" s="727"/>
      <c r="B543" s="727"/>
      <c r="C543" s="727"/>
      <c r="D543" s="738"/>
      <c r="E543" s="727"/>
      <c r="F543" s="727"/>
      <c r="G543" s="727"/>
      <c r="H543" s="727"/>
      <c r="I543" s="727"/>
      <c r="J543" s="727"/>
      <c r="K543" s="727"/>
      <c r="L543" s="727"/>
      <c r="M543" s="727"/>
      <c r="N543" s="727"/>
      <c r="O543" s="727"/>
      <c r="P543" s="727"/>
      <c r="Q543" s="727"/>
      <c r="R543" s="727"/>
      <c r="S543" s="727"/>
      <c r="T543" s="727"/>
      <c r="U543" s="727"/>
      <c r="V543" s="727"/>
      <c r="W543" s="727"/>
      <c r="X543" s="727"/>
    </row>
    <row r="544" spans="1:24">
      <c r="A544" s="727"/>
      <c r="B544" s="727"/>
      <c r="C544" s="727"/>
      <c r="D544" s="738"/>
      <c r="E544" s="727"/>
      <c r="F544" s="727"/>
      <c r="G544" s="727"/>
      <c r="H544" s="727"/>
      <c r="I544" s="727"/>
      <c r="J544" s="727"/>
      <c r="K544" s="727"/>
      <c r="L544" s="727"/>
      <c r="M544" s="727"/>
      <c r="N544" s="727"/>
      <c r="O544" s="727"/>
      <c r="P544" s="727"/>
      <c r="Q544" s="727"/>
      <c r="R544" s="727"/>
      <c r="S544" s="727"/>
      <c r="T544" s="727"/>
      <c r="U544" s="727"/>
      <c r="V544" s="727"/>
      <c r="W544" s="727"/>
      <c r="X544" s="727"/>
    </row>
    <row r="545" spans="1:24">
      <c r="A545" s="727"/>
      <c r="B545" s="727"/>
      <c r="C545" s="727"/>
      <c r="D545" s="738"/>
      <c r="E545" s="727"/>
      <c r="F545" s="727"/>
      <c r="G545" s="727"/>
      <c r="H545" s="727"/>
      <c r="I545" s="727"/>
      <c r="J545" s="727"/>
      <c r="K545" s="727"/>
      <c r="L545" s="727"/>
      <c r="M545" s="727"/>
      <c r="N545" s="727"/>
      <c r="O545" s="727"/>
      <c r="P545" s="727"/>
      <c r="Q545" s="727"/>
      <c r="R545" s="727"/>
      <c r="S545" s="727"/>
      <c r="T545" s="727"/>
      <c r="U545" s="727"/>
      <c r="V545" s="727"/>
      <c r="W545" s="727"/>
      <c r="X545" s="727"/>
    </row>
    <row r="546" spans="1:24">
      <c r="A546" s="727"/>
      <c r="B546" s="727"/>
      <c r="C546" s="727"/>
      <c r="D546" s="738"/>
      <c r="E546" s="727"/>
      <c r="F546" s="727"/>
      <c r="G546" s="727"/>
      <c r="H546" s="727"/>
      <c r="I546" s="727"/>
      <c r="J546" s="727"/>
      <c r="K546" s="727"/>
      <c r="L546" s="727"/>
      <c r="M546" s="727"/>
      <c r="N546" s="727"/>
      <c r="O546" s="727"/>
      <c r="P546" s="727"/>
      <c r="Q546" s="727"/>
      <c r="R546" s="727"/>
      <c r="S546" s="727"/>
      <c r="T546" s="727"/>
      <c r="U546" s="727"/>
      <c r="V546" s="727"/>
      <c r="W546" s="727"/>
      <c r="X546" s="727"/>
    </row>
    <row r="547" spans="1:24">
      <c r="A547" s="727"/>
      <c r="B547" s="727"/>
      <c r="C547" s="727"/>
      <c r="D547" s="738"/>
      <c r="E547" s="727"/>
      <c r="F547" s="727"/>
      <c r="G547" s="727"/>
      <c r="H547" s="727"/>
      <c r="I547" s="727"/>
      <c r="J547" s="727"/>
      <c r="K547" s="727"/>
      <c r="L547" s="727"/>
      <c r="M547" s="727"/>
      <c r="N547" s="727"/>
      <c r="O547" s="727"/>
      <c r="P547" s="727"/>
      <c r="Q547" s="727"/>
      <c r="R547" s="727"/>
      <c r="S547" s="727"/>
      <c r="T547" s="727"/>
      <c r="U547" s="727"/>
      <c r="V547" s="727"/>
      <c r="W547" s="727"/>
      <c r="X547" s="727"/>
    </row>
    <row r="548" spans="1:24">
      <c r="A548" s="727"/>
      <c r="B548" s="727"/>
      <c r="C548" s="727"/>
      <c r="D548" s="738"/>
      <c r="E548" s="727"/>
      <c r="F548" s="727"/>
      <c r="G548" s="727"/>
      <c r="H548" s="727"/>
      <c r="I548" s="727"/>
      <c r="J548" s="727"/>
      <c r="K548" s="727"/>
      <c r="L548" s="727"/>
      <c r="M548" s="727"/>
      <c r="N548" s="727"/>
      <c r="O548" s="727"/>
      <c r="P548" s="727"/>
      <c r="Q548" s="727"/>
      <c r="R548" s="727"/>
      <c r="S548" s="727"/>
      <c r="T548" s="727"/>
      <c r="U548" s="727"/>
      <c r="V548" s="727"/>
      <c r="W548" s="727"/>
      <c r="X548" s="727"/>
    </row>
    <row r="549" spans="1:24">
      <c r="A549" s="727"/>
      <c r="B549" s="727"/>
      <c r="C549" s="727"/>
      <c r="D549" s="738"/>
      <c r="E549" s="727"/>
      <c r="F549" s="727"/>
      <c r="G549" s="727"/>
      <c r="H549" s="727"/>
      <c r="I549" s="727"/>
      <c r="J549" s="727"/>
      <c r="K549" s="727"/>
      <c r="L549" s="727"/>
      <c r="M549" s="727"/>
      <c r="N549" s="727"/>
      <c r="O549" s="727"/>
      <c r="P549" s="727"/>
      <c r="Q549" s="727"/>
      <c r="R549" s="727"/>
      <c r="S549" s="727"/>
      <c r="T549" s="727"/>
      <c r="U549" s="727"/>
      <c r="V549" s="727"/>
      <c r="W549" s="727"/>
      <c r="X549" s="727"/>
    </row>
    <row r="550" spans="1:24">
      <c r="A550" s="727"/>
      <c r="B550" s="727"/>
      <c r="C550" s="727"/>
      <c r="D550" s="738"/>
      <c r="E550" s="727"/>
      <c r="F550" s="727"/>
      <c r="G550" s="727"/>
      <c r="H550" s="727"/>
      <c r="I550" s="727"/>
      <c r="J550" s="727"/>
      <c r="K550" s="727"/>
      <c r="L550" s="727"/>
      <c r="M550" s="727"/>
      <c r="N550" s="727"/>
      <c r="O550" s="727"/>
      <c r="P550" s="727"/>
      <c r="Q550" s="727"/>
      <c r="R550" s="727"/>
      <c r="S550" s="727"/>
      <c r="T550" s="727"/>
      <c r="U550" s="727"/>
      <c r="V550" s="727"/>
      <c r="W550" s="727"/>
      <c r="X550" s="727"/>
    </row>
    <row r="551" spans="1:24">
      <c r="A551" s="727"/>
      <c r="B551" s="727"/>
      <c r="C551" s="727"/>
      <c r="D551" s="738"/>
      <c r="E551" s="727"/>
      <c r="F551" s="727"/>
      <c r="G551" s="727"/>
      <c r="H551" s="727"/>
      <c r="I551" s="727"/>
      <c r="J551" s="727"/>
      <c r="K551" s="727"/>
      <c r="L551" s="727"/>
      <c r="M551" s="727"/>
      <c r="N551" s="727"/>
      <c r="O551" s="727"/>
      <c r="P551" s="727"/>
      <c r="Q551" s="727"/>
      <c r="R551" s="727"/>
      <c r="S551" s="727"/>
      <c r="T551" s="727"/>
      <c r="U551" s="727"/>
      <c r="V551" s="727"/>
      <c r="W551" s="727"/>
      <c r="X551" s="727"/>
    </row>
    <row r="552" spans="1:24">
      <c r="A552" s="727"/>
      <c r="B552" s="727"/>
      <c r="C552" s="727"/>
      <c r="D552" s="738"/>
      <c r="E552" s="727"/>
      <c r="F552" s="727"/>
      <c r="G552" s="727"/>
      <c r="H552" s="727"/>
      <c r="I552" s="727"/>
      <c r="J552" s="727"/>
      <c r="K552" s="727"/>
      <c r="L552" s="727"/>
      <c r="M552" s="727"/>
      <c r="N552" s="727"/>
      <c r="O552" s="727"/>
      <c r="P552" s="727"/>
      <c r="Q552" s="727"/>
      <c r="R552" s="727"/>
      <c r="S552" s="727"/>
      <c r="T552" s="727"/>
      <c r="U552" s="727"/>
      <c r="V552" s="727"/>
      <c r="W552" s="727"/>
      <c r="X552" s="727"/>
    </row>
    <row r="553" spans="1:24">
      <c r="A553" s="727"/>
      <c r="B553" s="727"/>
      <c r="C553" s="727"/>
      <c r="D553" s="738"/>
      <c r="E553" s="727"/>
      <c r="F553" s="727"/>
      <c r="G553" s="727"/>
      <c r="H553" s="727"/>
      <c r="I553" s="727"/>
      <c r="J553" s="727"/>
      <c r="K553" s="727"/>
      <c r="L553" s="727"/>
      <c r="M553" s="727"/>
      <c r="N553" s="727"/>
      <c r="O553" s="727"/>
      <c r="P553" s="727"/>
      <c r="Q553" s="727"/>
      <c r="R553" s="727"/>
      <c r="S553" s="727"/>
      <c r="T553" s="727"/>
      <c r="U553" s="727"/>
      <c r="V553" s="727"/>
      <c r="W553" s="727"/>
      <c r="X553" s="727"/>
    </row>
    <row r="554" spans="1:24">
      <c r="A554" s="727"/>
      <c r="B554" s="727"/>
      <c r="C554" s="727"/>
      <c r="D554" s="738"/>
      <c r="E554" s="727"/>
      <c r="F554" s="727"/>
      <c r="G554" s="727"/>
      <c r="H554" s="727"/>
      <c r="I554" s="727"/>
      <c r="J554" s="727"/>
      <c r="K554" s="727"/>
      <c r="L554" s="727"/>
      <c r="M554" s="727"/>
      <c r="N554" s="727"/>
      <c r="O554" s="727"/>
      <c r="P554" s="727"/>
      <c r="Q554" s="727"/>
      <c r="R554" s="727"/>
      <c r="S554" s="727"/>
      <c r="T554" s="727"/>
      <c r="U554" s="727"/>
      <c r="V554" s="727"/>
      <c r="W554" s="727"/>
      <c r="X554" s="727"/>
    </row>
    <row r="555" spans="1:24">
      <c r="A555" s="727"/>
      <c r="B555" s="727"/>
      <c r="C555" s="727"/>
      <c r="D555" s="738"/>
      <c r="E555" s="727"/>
      <c r="F555" s="727"/>
      <c r="G555" s="727"/>
      <c r="H555" s="727"/>
      <c r="I555" s="727"/>
      <c r="J555" s="727"/>
      <c r="K555" s="727"/>
      <c r="L555" s="727"/>
      <c r="M555" s="727"/>
      <c r="N555" s="727"/>
      <c r="O555" s="727"/>
      <c r="P555" s="727"/>
      <c r="Q555" s="727"/>
      <c r="R555" s="727"/>
      <c r="S555" s="727"/>
      <c r="T555" s="727"/>
      <c r="U555" s="727"/>
      <c r="V555" s="727"/>
      <c r="W555" s="727"/>
      <c r="X555" s="727"/>
    </row>
    <row r="556" spans="1:24">
      <c r="A556" s="727"/>
      <c r="B556" s="727"/>
      <c r="C556" s="727"/>
      <c r="D556" s="738"/>
      <c r="E556" s="727"/>
      <c r="F556" s="727"/>
      <c r="G556" s="727"/>
      <c r="H556" s="727"/>
      <c r="I556" s="727"/>
      <c r="J556" s="727"/>
      <c r="K556" s="727"/>
      <c r="L556" s="727"/>
      <c r="M556" s="727"/>
      <c r="N556" s="727"/>
      <c r="O556" s="727"/>
      <c r="P556" s="727"/>
      <c r="Q556" s="727"/>
      <c r="R556" s="727"/>
      <c r="S556" s="727"/>
      <c r="T556" s="727"/>
      <c r="U556" s="727"/>
      <c r="V556" s="727"/>
      <c r="W556" s="727"/>
      <c r="X556" s="727"/>
    </row>
    <row r="557" spans="1:24">
      <c r="A557" s="727"/>
      <c r="B557" s="727"/>
      <c r="C557" s="727"/>
      <c r="D557" s="738"/>
      <c r="E557" s="727"/>
      <c r="F557" s="727"/>
      <c r="G557" s="727"/>
      <c r="H557" s="727"/>
      <c r="I557" s="727"/>
      <c r="J557" s="727"/>
      <c r="K557" s="727"/>
      <c r="L557" s="727"/>
      <c r="M557" s="727"/>
      <c r="N557" s="727"/>
      <c r="O557" s="727"/>
      <c r="P557" s="727"/>
      <c r="Q557" s="727"/>
      <c r="R557" s="727"/>
      <c r="S557" s="727"/>
      <c r="T557" s="727"/>
      <c r="U557" s="727"/>
      <c r="V557" s="727"/>
      <c r="W557" s="727"/>
      <c r="X557" s="727"/>
    </row>
    <row r="558" spans="1:24">
      <c r="A558" s="727"/>
      <c r="B558" s="727"/>
      <c r="C558" s="727"/>
      <c r="D558" s="738"/>
      <c r="E558" s="727"/>
      <c r="F558" s="727"/>
      <c r="G558" s="727"/>
      <c r="H558" s="727"/>
      <c r="I558" s="727"/>
      <c r="J558" s="727"/>
      <c r="K558" s="727"/>
      <c r="L558" s="727"/>
      <c r="M558" s="727"/>
      <c r="N558" s="727"/>
      <c r="O558" s="727"/>
      <c r="P558" s="727"/>
      <c r="Q558" s="727"/>
      <c r="R558" s="727"/>
      <c r="S558" s="727"/>
      <c r="T558" s="727"/>
      <c r="U558" s="727"/>
      <c r="V558" s="727"/>
      <c r="W558" s="727"/>
      <c r="X558" s="727"/>
    </row>
    <row r="559" spans="1:24">
      <c r="A559" s="727"/>
      <c r="B559" s="727"/>
      <c r="C559" s="727"/>
      <c r="D559" s="738"/>
      <c r="E559" s="727"/>
      <c r="F559" s="727"/>
      <c r="G559" s="727"/>
      <c r="H559" s="727"/>
      <c r="I559" s="727"/>
      <c r="J559" s="727"/>
      <c r="K559" s="727"/>
      <c r="L559" s="727"/>
      <c r="M559" s="727"/>
      <c r="N559" s="727"/>
      <c r="O559" s="727"/>
      <c r="P559" s="727"/>
      <c r="Q559" s="727"/>
      <c r="R559" s="727"/>
      <c r="S559" s="727"/>
      <c r="T559" s="727"/>
      <c r="U559" s="727"/>
      <c r="V559" s="727"/>
      <c r="W559" s="727"/>
      <c r="X559" s="727"/>
    </row>
    <row r="560" spans="1:24">
      <c r="A560" s="727"/>
      <c r="B560" s="727"/>
      <c r="C560" s="727"/>
      <c r="D560" s="738"/>
      <c r="E560" s="727"/>
      <c r="F560" s="727"/>
      <c r="G560" s="727"/>
      <c r="H560" s="727"/>
      <c r="I560" s="727"/>
      <c r="J560" s="727"/>
      <c r="K560" s="727"/>
      <c r="L560" s="727"/>
      <c r="M560" s="727"/>
      <c r="N560" s="727"/>
      <c r="O560" s="727"/>
      <c r="P560" s="727"/>
      <c r="Q560" s="727"/>
      <c r="R560" s="727"/>
      <c r="S560" s="727"/>
      <c r="T560" s="727"/>
      <c r="U560" s="727"/>
      <c r="V560" s="727"/>
      <c r="W560" s="727"/>
      <c r="X560" s="727"/>
    </row>
    <row r="561" spans="1:24">
      <c r="A561" s="727"/>
      <c r="B561" s="727"/>
      <c r="C561" s="727"/>
      <c r="D561" s="738"/>
      <c r="E561" s="727"/>
      <c r="F561" s="727"/>
      <c r="G561" s="727"/>
      <c r="H561" s="727"/>
      <c r="I561" s="727"/>
      <c r="J561" s="727"/>
      <c r="K561" s="727"/>
      <c r="L561" s="727"/>
      <c r="M561" s="727"/>
      <c r="N561" s="727"/>
      <c r="O561" s="727"/>
      <c r="P561" s="727"/>
      <c r="Q561" s="727"/>
      <c r="R561" s="727"/>
      <c r="S561" s="727"/>
      <c r="T561" s="727"/>
      <c r="U561" s="727"/>
      <c r="V561" s="727"/>
      <c r="W561" s="727"/>
      <c r="X561" s="727"/>
    </row>
    <row r="562" spans="1:24">
      <c r="A562" s="727"/>
      <c r="B562" s="727"/>
      <c r="C562" s="727"/>
      <c r="D562" s="738"/>
      <c r="E562" s="727"/>
      <c r="F562" s="727"/>
      <c r="G562" s="727"/>
      <c r="H562" s="727"/>
      <c r="I562" s="727"/>
      <c r="J562" s="727"/>
      <c r="K562" s="727"/>
      <c r="L562" s="727"/>
      <c r="M562" s="727"/>
      <c r="N562" s="727"/>
      <c r="O562" s="727"/>
      <c r="P562" s="727"/>
      <c r="Q562" s="727"/>
      <c r="R562" s="727"/>
      <c r="S562" s="727"/>
      <c r="T562" s="727"/>
      <c r="U562" s="727"/>
      <c r="V562" s="727"/>
      <c r="W562" s="727"/>
      <c r="X562" s="727"/>
    </row>
    <row r="563" spans="1:24">
      <c r="A563" s="727"/>
      <c r="B563" s="727"/>
      <c r="C563" s="727"/>
      <c r="D563" s="738"/>
      <c r="E563" s="727"/>
      <c r="F563" s="727"/>
      <c r="G563" s="727"/>
      <c r="H563" s="727"/>
      <c r="I563" s="727"/>
      <c r="J563" s="727"/>
      <c r="K563" s="727"/>
      <c r="L563" s="727"/>
      <c r="M563" s="727"/>
      <c r="N563" s="727"/>
      <c r="O563" s="727"/>
      <c r="P563" s="727"/>
      <c r="Q563" s="727"/>
      <c r="R563" s="727"/>
      <c r="S563" s="727"/>
      <c r="T563" s="727"/>
      <c r="U563" s="727"/>
      <c r="V563" s="727"/>
      <c r="W563" s="727"/>
      <c r="X563" s="727"/>
    </row>
    <row r="564" spans="1:24">
      <c r="A564" s="727"/>
      <c r="B564" s="727"/>
      <c r="C564" s="727"/>
      <c r="D564" s="738"/>
      <c r="E564" s="727"/>
      <c r="F564" s="727"/>
      <c r="G564" s="727"/>
      <c r="H564" s="727"/>
      <c r="I564" s="727"/>
      <c r="J564" s="727"/>
      <c r="K564" s="727"/>
      <c r="L564" s="727"/>
      <c r="M564" s="727"/>
      <c r="N564" s="727"/>
      <c r="O564" s="727"/>
      <c r="P564" s="727"/>
      <c r="Q564" s="727"/>
      <c r="R564" s="727"/>
      <c r="S564" s="727"/>
      <c r="T564" s="727"/>
      <c r="U564" s="727"/>
      <c r="V564" s="727"/>
      <c r="W564" s="727"/>
      <c r="X564" s="727"/>
    </row>
    <row r="565" spans="1:24">
      <c r="A565" s="727"/>
      <c r="B565" s="727"/>
      <c r="C565" s="727"/>
      <c r="D565" s="738"/>
      <c r="E565" s="727"/>
      <c r="F565" s="727"/>
      <c r="G565" s="727"/>
      <c r="H565" s="727"/>
      <c r="I565" s="727"/>
      <c r="J565" s="727"/>
      <c r="K565" s="727"/>
      <c r="L565" s="727"/>
      <c r="M565" s="727"/>
      <c r="N565" s="727"/>
      <c r="O565" s="727"/>
      <c r="P565" s="727"/>
      <c r="Q565" s="727"/>
      <c r="R565" s="727"/>
      <c r="S565" s="727"/>
      <c r="T565" s="727"/>
      <c r="U565" s="727"/>
      <c r="V565" s="727"/>
      <c r="W565" s="727"/>
      <c r="X565" s="727"/>
    </row>
    <row r="566" spans="1:24">
      <c r="A566" s="727"/>
      <c r="B566" s="727"/>
      <c r="C566" s="727"/>
      <c r="D566" s="738"/>
      <c r="E566" s="727"/>
      <c r="F566" s="727"/>
      <c r="G566" s="727"/>
      <c r="H566" s="727"/>
      <c r="I566" s="727"/>
      <c r="J566" s="727"/>
      <c r="K566" s="727"/>
      <c r="L566" s="727"/>
      <c r="M566" s="727"/>
      <c r="N566" s="727"/>
      <c r="O566" s="727"/>
      <c r="P566" s="727"/>
      <c r="Q566" s="727"/>
      <c r="R566" s="727"/>
      <c r="S566" s="727"/>
      <c r="T566" s="727"/>
      <c r="U566" s="727"/>
      <c r="V566" s="727"/>
      <c r="W566" s="727"/>
      <c r="X566" s="727"/>
    </row>
    <row r="567" spans="1:24">
      <c r="A567" s="727"/>
      <c r="B567" s="727"/>
      <c r="C567" s="727"/>
      <c r="D567" s="738"/>
      <c r="E567" s="727"/>
      <c r="F567" s="727"/>
      <c r="G567" s="727"/>
      <c r="H567" s="727"/>
      <c r="I567" s="727"/>
      <c r="J567" s="727"/>
      <c r="K567" s="727"/>
      <c r="L567" s="727"/>
      <c r="M567" s="727"/>
      <c r="N567" s="727"/>
      <c r="O567" s="727"/>
      <c r="P567" s="727"/>
      <c r="Q567" s="727"/>
      <c r="R567" s="727"/>
      <c r="S567" s="727"/>
      <c r="T567" s="727"/>
      <c r="U567" s="727"/>
      <c r="V567" s="727"/>
      <c r="W567" s="727"/>
      <c r="X567" s="727"/>
    </row>
    <row r="568" spans="1:24">
      <c r="A568" s="727"/>
      <c r="B568" s="727"/>
      <c r="C568" s="727"/>
      <c r="D568" s="738"/>
      <c r="E568" s="727"/>
      <c r="F568" s="727"/>
      <c r="G568" s="727"/>
      <c r="H568" s="727"/>
      <c r="I568" s="727"/>
      <c r="J568" s="727"/>
      <c r="K568" s="727"/>
      <c r="L568" s="727"/>
      <c r="M568" s="727"/>
      <c r="N568" s="727"/>
      <c r="O568" s="727"/>
      <c r="P568" s="727"/>
      <c r="Q568" s="727"/>
      <c r="R568" s="727"/>
      <c r="S568" s="727"/>
      <c r="T568" s="727"/>
      <c r="U568" s="727"/>
      <c r="V568" s="727"/>
      <c r="W568" s="727"/>
      <c r="X568" s="727"/>
    </row>
    <row r="569" spans="1:24">
      <c r="A569" s="727"/>
      <c r="B569" s="727"/>
      <c r="C569" s="727"/>
      <c r="D569" s="738"/>
      <c r="E569" s="727"/>
      <c r="F569" s="727"/>
      <c r="G569" s="727"/>
      <c r="H569" s="727"/>
      <c r="I569" s="727"/>
      <c r="J569" s="727"/>
      <c r="K569" s="727"/>
      <c r="L569" s="727"/>
      <c r="M569" s="727"/>
      <c r="N569" s="727"/>
      <c r="O569" s="727"/>
      <c r="P569" s="727"/>
      <c r="Q569" s="727"/>
      <c r="R569" s="727"/>
      <c r="S569" s="727"/>
      <c r="T569" s="727"/>
      <c r="U569" s="727"/>
      <c r="V569" s="727"/>
      <c r="W569" s="727"/>
      <c r="X569" s="727"/>
    </row>
    <row r="570" spans="1:24">
      <c r="A570" s="727"/>
      <c r="B570" s="727"/>
      <c r="C570" s="727"/>
      <c r="D570" s="738"/>
      <c r="E570" s="727"/>
      <c r="F570" s="727"/>
      <c r="G570" s="727"/>
      <c r="H570" s="727"/>
      <c r="I570" s="727"/>
      <c r="J570" s="727"/>
      <c r="K570" s="727"/>
      <c r="L570" s="727"/>
      <c r="M570" s="727"/>
      <c r="N570" s="727"/>
      <c r="O570" s="727"/>
      <c r="P570" s="727"/>
      <c r="Q570" s="727"/>
      <c r="R570" s="727"/>
      <c r="S570" s="727"/>
      <c r="T570" s="727"/>
      <c r="U570" s="727"/>
      <c r="V570" s="727"/>
      <c r="W570" s="727"/>
      <c r="X570" s="727"/>
    </row>
    <row r="571" spans="1:24">
      <c r="A571" s="727"/>
      <c r="B571" s="727"/>
      <c r="C571" s="727"/>
      <c r="D571" s="738"/>
      <c r="E571" s="727"/>
      <c r="F571" s="727"/>
      <c r="G571" s="727"/>
      <c r="H571" s="727"/>
      <c r="I571" s="727"/>
      <c r="J571" s="727"/>
      <c r="K571" s="727"/>
      <c r="L571" s="727"/>
      <c r="M571" s="727"/>
      <c r="N571" s="727"/>
      <c r="O571" s="727"/>
      <c r="P571" s="727"/>
      <c r="Q571" s="727"/>
      <c r="R571" s="727"/>
      <c r="S571" s="727"/>
      <c r="T571" s="727"/>
      <c r="U571" s="727"/>
      <c r="V571" s="727"/>
      <c r="W571" s="727"/>
      <c r="X571" s="727"/>
    </row>
    <row r="572" spans="1:24">
      <c r="A572" s="727"/>
      <c r="B572" s="727"/>
      <c r="C572" s="727"/>
      <c r="D572" s="738"/>
      <c r="E572" s="727"/>
      <c r="F572" s="727"/>
      <c r="G572" s="727"/>
      <c r="H572" s="727"/>
      <c r="I572" s="727"/>
      <c r="J572" s="727"/>
      <c r="K572" s="727"/>
      <c r="L572" s="727"/>
      <c r="M572" s="727"/>
      <c r="N572" s="727"/>
      <c r="O572" s="727"/>
      <c r="P572" s="727"/>
      <c r="Q572" s="727"/>
      <c r="R572" s="727"/>
      <c r="S572" s="727"/>
      <c r="T572" s="727"/>
      <c r="U572" s="727"/>
      <c r="V572" s="727"/>
      <c r="W572" s="727"/>
      <c r="X572" s="727"/>
    </row>
    <row r="573" spans="1:24">
      <c r="A573" s="727"/>
      <c r="B573" s="727"/>
      <c r="C573" s="727"/>
      <c r="D573" s="738"/>
      <c r="E573" s="727"/>
      <c r="F573" s="727"/>
      <c r="G573" s="727"/>
      <c r="H573" s="727"/>
      <c r="I573" s="727"/>
      <c r="J573" s="727"/>
      <c r="K573" s="727"/>
      <c r="L573" s="727"/>
      <c r="M573" s="727"/>
      <c r="N573" s="727"/>
      <c r="O573" s="727"/>
      <c r="P573" s="727"/>
      <c r="Q573" s="727"/>
      <c r="R573" s="727"/>
      <c r="S573" s="727"/>
      <c r="T573" s="727"/>
      <c r="U573" s="727"/>
      <c r="V573" s="727"/>
      <c r="W573" s="727"/>
      <c r="X573" s="727"/>
    </row>
    <row r="574" spans="1:24">
      <c r="A574" s="727"/>
      <c r="B574" s="727"/>
      <c r="C574" s="727"/>
      <c r="D574" s="738"/>
      <c r="E574" s="727"/>
      <c r="F574" s="727"/>
      <c r="G574" s="727"/>
      <c r="H574" s="727"/>
      <c r="I574" s="727"/>
      <c r="J574" s="727"/>
      <c r="K574" s="727"/>
      <c r="L574" s="727"/>
      <c r="M574" s="727"/>
      <c r="N574" s="727"/>
      <c r="O574" s="727"/>
      <c r="P574" s="727"/>
      <c r="Q574" s="727"/>
      <c r="R574" s="727"/>
      <c r="S574" s="727"/>
      <c r="T574" s="727"/>
      <c r="U574" s="727"/>
      <c r="V574" s="727"/>
      <c r="W574" s="727"/>
      <c r="X574" s="727"/>
    </row>
    <row r="575" spans="1:24">
      <c r="A575" s="727"/>
      <c r="B575" s="727"/>
      <c r="C575" s="727"/>
      <c r="D575" s="738"/>
      <c r="E575" s="727"/>
      <c r="F575" s="727"/>
      <c r="G575" s="727"/>
      <c r="H575" s="727"/>
      <c r="I575" s="727"/>
      <c r="J575" s="727"/>
      <c r="K575" s="727"/>
      <c r="L575" s="727"/>
      <c r="M575" s="727"/>
      <c r="N575" s="727"/>
      <c r="O575" s="727"/>
      <c r="P575" s="727"/>
      <c r="Q575" s="727"/>
      <c r="R575" s="727"/>
      <c r="S575" s="727"/>
      <c r="T575" s="727"/>
      <c r="U575" s="727"/>
      <c r="V575" s="727"/>
      <c r="W575" s="727"/>
      <c r="X575" s="727"/>
    </row>
    <row r="576" spans="1:24">
      <c r="A576" s="727"/>
      <c r="B576" s="727"/>
      <c r="C576" s="727"/>
      <c r="D576" s="738"/>
      <c r="E576" s="727"/>
      <c r="F576" s="727"/>
      <c r="G576" s="727"/>
      <c r="H576" s="727"/>
      <c r="I576" s="727"/>
      <c r="J576" s="727"/>
      <c r="K576" s="727"/>
      <c r="L576" s="727"/>
      <c r="M576" s="727"/>
      <c r="N576" s="727"/>
      <c r="O576" s="727"/>
      <c r="P576" s="727"/>
      <c r="Q576" s="727"/>
      <c r="R576" s="727"/>
      <c r="S576" s="727"/>
      <c r="T576" s="727"/>
      <c r="U576" s="727"/>
      <c r="V576" s="727"/>
      <c r="W576" s="727"/>
      <c r="X576" s="727"/>
    </row>
    <row r="577" spans="1:24">
      <c r="A577" s="727"/>
      <c r="B577" s="727"/>
      <c r="C577" s="727"/>
      <c r="D577" s="738"/>
      <c r="E577" s="727"/>
      <c r="F577" s="727"/>
      <c r="G577" s="727"/>
      <c r="H577" s="727"/>
      <c r="I577" s="727"/>
      <c r="J577" s="727"/>
      <c r="K577" s="727"/>
      <c r="L577" s="727"/>
      <c r="M577" s="727"/>
      <c r="N577" s="727"/>
      <c r="O577" s="727"/>
      <c r="P577" s="727"/>
      <c r="Q577" s="727"/>
      <c r="R577" s="727"/>
      <c r="S577" s="727"/>
      <c r="T577" s="727"/>
      <c r="U577" s="727"/>
      <c r="V577" s="727"/>
      <c r="W577" s="727"/>
      <c r="X577" s="727"/>
    </row>
    <row r="578" spans="1:24">
      <c r="A578" s="727"/>
      <c r="B578" s="727"/>
      <c r="C578" s="727"/>
      <c r="D578" s="738"/>
      <c r="E578" s="727"/>
      <c r="F578" s="727"/>
      <c r="G578" s="727"/>
      <c r="H578" s="727"/>
      <c r="I578" s="727"/>
      <c r="J578" s="727"/>
      <c r="K578" s="727"/>
      <c r="L578" s="727"/>
      <c r="M578" s="727"/>
      <c r="N578" s="727"/>
      <c r="O578" s="727"/>
      <c r="P578" s="727"/>
      <c r="Q578" s="727"/>
      <c r="R578" s="727"/>
      <c r="S578" s="727"/>
      <c r="T578" s="727"/>
      <c r="U578" s="727"/>
      <c r="V578" s="727"/>
      <c r="W578" s="727"/>
      <c r="X578" s="727"/>
    </row>
    <row r="579" spans="1:24">
      <c r="A579" s="727"/>
      <c r="B579" s="727"/>
      <c r="C579" s="727"/>
      <c r="D579" s="738"/>
      <c r="E579" s="727"/>
      <c r="F579" s="727"/>
      <c r="G579" s="727"/>
      <c r="H579" s="727"/>
      <c r="I579" s="727"/>
      <c r="J579" s="727"/>
      <c r="K579" s="727"/>
      <c r="L579" s="727"/>
      <c r="M579" s="727"/>
      <c r="N579" s="727"/>
      <c r="O579" s="727"/>
      <c r="P579" s="727"/>
      <c r="Q579" s="727"/>
      <c r="R579" s="727"/>
      <c r="S579" s="727"/>
      <c r="T579" s="727"/>
      <c r="U579" s="727"/>
      <c r="V579" s="727"/>
      <c r="W579" s="727"/>
      <c r="X579" s="727"/>
    </row>
    <row r="580" spans="1:24">
      <c r="A580" s="727"/>
      <c r="B580" s="727"/>
      <c r="C580" s="727"/>
      <c r="D580" s="738"/>
      <c r="E580" s="727"/>
      <c r="F580" s="727"/>
      <c r="G580" s="727"/>
      <c r="H580" s="727"/>
      <c r="I580" s="727"/>
      <c r="J580" s="727"/>
      <c r="K580" s="727"/>
      <c r="L580" s="727"/>
      <c r="M580" s="727"/>
      <c r="N580" s="727"/>
      <c r="O580" s="727"/>
      <c r="P580" s="727"/>
      <c r="Q580" s="727"/>
      <c r="R580" s="727"/>
      <c r="S580" s="727"/>
      <c r="T580" s="727"/>
      <c r="U580" s="727"/>
      <c r="V580" s="727"/>
      <c r="W580" s="727"/>
      <c r="X580" s="727"/>
    </row>
    <row r="581" spans="1:24">
      <c r="A581" s="727"/>
      <c r="B581" s="727"/>
      <c r="C581" s="727"/>
      <c r="D581" s="738"/>
      <c r="E581" s="727"/>
      <c r="F581" s="727"/>
      <c r="G581" s="727"/>
      <c r="H581" s="727"/>
      <c r="I581" s="727"/>
      <c r="J581" s="727"/>
      <c r="K581" s="727"/>
      <c r="L581" s="727"/>
      <c r="M581" s="727"/>
      <c r="N581" s="727"/>
      <c r="O581" s="727"/>
      <c r="P581" s="727"/>
      <c r="Q581" s="727"/>
      <c r="R581" s="727"/>
      <c r="S581" s="727"/>
      <c r="T581" s="727"/>
      <c r="U581" s="727"/>
      <c r="V581" s="727"/>
      <c r="W581" s="727"/>
      <c r="X581" s="727"/>
    </row>
    <row r="582" spans="1:24">
      <c r="A582" s="727"/>
      <c r="B582" s="727"/>
      <c r="C582" s="727"/>
      <c r="D582" s="738"/>
      <c r="E582" s="727"/>
      <c r="F582" s="727"/>
      <c r="G582" s="727"/>
      <c r="H582" s="727"/>
      <c r="I582" s="727"/>
      <c r="J582" s="727"/>
      <c r="K582" s="727"/>
      <c r="L582" s="727"/>
      <c r="M582" s="727"/>
      <c r="N582" s="727"/>
      <c r="O582" s="727"/>
      <c r="P582" s="727"/>
      <c r="Q582" s="727"/>
      <c r="R582" s="727"/>
      <c r="S582" s="727"/>
      <c r="T582" s="727"/>
      <c r="U582" s="727"/>
      <c r="V582" s="727"/>
      <c r="W582" s="727"/>
      <c r="X582" s="727"/>
    </row>
    <row r="583" spans="1:24">
      <c r="A583" s="727"/>
      <c r="B583" s="727"/>
      <c r="C583" s="727"/>
      <c r="D583" s="738"/>
      <c r="E583" s="727"/>
      <c r="F583" s="727"/>
      <c r="G583" s="727"/>
      <c r="H583" s="727"/>
      <c r="I583" s="727"/>
      <c r="J583" s="727"/>
      <c r="K583" s="727"/>
      <c r="L583" s="727"/>
      <c r="M583" s="727"/>
      <c r="N583" s="727"/>
      <c r="O583" s="727"/>
      <c r="P583" s="727"/>
      <c r="Q583" s="727"/>
      <c r="R583" s="727"/>
      <c r="S583" s="727"/>
      <c r="T583" s="727"/>
      <c r="U583" s="727"/>
      <c r="V583" s="727"/>
      <c r="W583" s="727"/>
      <c r="X583" s="727"/>
    </row>
    <row r="584" spans="1:24">
      <c r="A584" s="727"/>
      <c r="B584" s="727"/>
      <c r="C584" s="727"/>
      <c r="D584" s="738"/>
      <c r="E584" s="727"/>
      <c r="F584" s="727"/>
      <c r="G584" s="727"/>
      <c r="H584" s="727"/>
      <c r="I584" s="727"/>
      <c r="J584" s="727"/>
      <c r="K584" s="727"/>
      <c r="L584" s="727"/>
      <c r="M584" s="727"/>
      <c r="N584" s="727"/>
      <c r="O584" s="727"/>
      <c r="P584" s="727"/>
      <c r="Q584" s="727"/>
      <c r="R584" s="727"/>
      <c r="S584" s="727"/>
      <c r="T584" s="727"/>
      <c r="U584" s="727"/>
      <c r="V584" s="727"/>
      <c r="W584" s="727"/>
      <c r="X584" s="727"/>
    </row>
    <row r="585" spans="1:24">
      <c r="A585" s="727"/>
      <c r="B585" s="727"/>
      <c r="C585" s="727"/>
      <c r="D585" s="738"/>
      <c r="E585" s="727"/>
      <c r="F585" s="727"/>
      <c r="G585" s="727"/>
      <c r="H585" s="727"/>
      <c r="I585" s="727"/>
      <c r="J585" s="727"/>
      <c r="K585" s="727"/>
      <c r="L585" s="727"/>
      <c r="M585" s="727"/>
      <c r="N585" s="727"/>
      <c r="O585" s="727"/>
      <c r="P585" s="727"/>
      <c r="Q585" s="727"/>
      <c r="R585" s="727"/>
      <c r="S585" s="727"/>
      <c r="T585" s="727"/>
      <c r="U585" s="727"/>
      <c r="V585" s="727"/>
      <c r="W585" s="727"/>
      <c r="X585" s="727"/>
    </row>
    <row r="586" spans="1:24">
      <c r="A586" s="727"/>
      <c r="B586" s="727"/>
      <c r="C586" s="727"/>
      <c r="D586" s="738"/>
      <c r="E586" s="727"/>
      <c r="F586" s="727"/>
      <c r="G586" s="727"/>
      <c r="H586" s="727"/>
      <c r="I586" s="727"/>
      <c r="J586" s="727"/>
      <c r="K586" s="727"/>
      <c r="L586" s="727"/>
      <c r="M586" s="727"/>
      <c r="N586" s="727"/>
      <c r="O586" s="727"/>
      <c r="P586" s="727"/>
      <c r="Q586" s="727"/>
      <c r="R586" s="727"/>
      <c r="S586" s="727"/>
      <c r="T586" s="727"/>
      <c r="U586" s="727"/>
      <c r="V586" s="727"/>
      <c r="W586" s="727"/>
      <c r="X586" s="727"/>
    </row>
    <row r="587" spans="1:24">
      <c r="A587" s="727"/>
      <c r="B587" s="727"/>
      <c r="C587" s="727"/>
      <c r="D587" s="738"/>
      <c r="E587" s="727"/>
      <c r="F587" s="727"/>
      <c r="G587" s="727"/>
      <c r="H587" s="727"/>
      <c r="I587" s="727"/>
      <c r="J587" s="727"/>
      <c r="K587" s="727"/>
      <c r="L587" s="727"/>
      <c r="M587" s="727"/>
      <c r="N587" s="727"/>
      <c r="O587" s="727"/>
      <c r="P587" s="727"/>
      <c r="Q587" s="727"/>
      <c r="R587" s="727"/>
      <c r="S587" s="727"/>
      <c r="T587" s="727"/>
      <c r="U587" s="727"/>
      <c r="V587" s="727"/>
      <c r="W587" s="727"/>
      <c r="X587" s="727"/>
    </row>
    <row r="588" spans="1:24">
      <c r="A588" s="727"/>
      <c r="B588" s="727"/>
      <c r="C588" s="727"/>
      <c r="D588" s="738"/>
      <c r="E588" s="727"/>
      <c r="F588" s="727"/>
      <c r="G588" s="727"/>
      <c r="H588" s="727"/>
      <c r="I588" s="727"/>
      <c r="J588" s="727"/>
      <c r="K588" s="727"/>
      <c r="L588" s="727"/>
      <c r="M588" s="727"/>
      <c r="N588" s="727"/>
      <c r="O588" s="727"/>
      <c r="P588" s="727"/>
      <c r="Q588" s="727"/>
      <c r="R588" s="727"/>
      <c r="S588" s="727"/>
      <c r="T588" s="727"/>
      <c r="U588" s="727"/>
      <c r="V588" s="727"/>
      <c r="W588" s="727"/>
      <c r="X588" s="727"/>
    </row>
    <row r="589" spans="1:24">
      <c r="A589" s="727"/>
      <c r="B589" s="727"/>
      <c r="C589" s="727"/>
      <c r="D589" s="738"/>
      <c r="E589" s="727"/>
      <c r="F589" s="727"/>
      <c r="G589" s="727"/>
      <c r="H589" s="727"/>
      <c r="I589" s="727"/>
      <c r="J589" s="727"/>
      <c r="K589" s="727"/>
      <c r="L589" s="727"/>
      <c r="M589" s="727"/>
      <c r="N589" s="727"/>
      <c r="O589" s="727"/>
      <c r="P589" s="727"/>
      <c r="Q589" s="727"/>
      <c r="R589" s="727"/>
      <c r="S589" s="727"/>
      <c r="T589" s="727"/>
      <c r="U589" s="727"/>
      <c r="V589" s="727"/>
      <c r="W589" s="727"/>
      <c r="X589" s="727"/>
    </row>
    <row r="590" spans="1:24">
      <c r="A590" s="727"/>
      <c r="B590" s="727"/>
      <c r="C590" s="727"/>
      <c r="D590" s="738"/>
      <c r="E590" s="727"/>
      <c r="F590" s="727"/>
      <c r="G590" s="727"/>
      <c r="H590" s="727"/>
      <c r="I590" s="727"/>
      <c r="J590" s="727"/>
      <c r="K590" s="727"/>
      <c r="L590" s="727"/>
      <c r="M590" s="727"/>
      <c r="N590" s="727"/>
      <c r="O590" s="727"/>
      <c r="P590" s="727"/>
      <c r="Q590" s="727"/>
      <c r="R590" s="727"/>
      <c r="S590" s="727"/>
      <c r="T590" s="727"/>
      <c r="U590" s="727"/>
      <c r="V590" s="727"/>
      <c r="W590" s="727"/>
      <c r="X590" s="727"/>
    </row>
    <row r="591" spans="1:24">
      <c r="A591" s="727"/>
      <c r="B591" s="727"/>
      <c r="C591" s="727"/>
      <c r="D591" s="738"/>
      <c r="E591" s="727"/>
      <c r="F591" s="727"/>
      <c r="G591" s="727"/>
      <c r="H591" s="727"/>
      <c r="I591" s="727"/>
      <c r="J591" s="727"/>
      <c r="K591" s="727"/>
      <c r="L591" s="727"/>
      <c r="M591" s="727"/>
      <c r="N591" s="727"/>
      <c r="O591" s="727"/>
      <c r="P591" s="727"/>
      <c r="Q591" s="727"/>
      <c r="R591" s="727"/>
      <c r="S591" s="727"/>
      <c r="T591" s="727"/>
      <c r="U591" s="727"/>
      <c r="V591" s="727"/>
      <c r="W591" s="727"/>
      <c r="X591" s="727"/>
    </row>
    <row r="592" spans="1:24">
      <c r="A592" s="727"/>
      <c r="B592" s="727"/>
      <c r="C592" s="727"/>
      <c r="D592" s="738"/>
      <c r="E592" s="727"/>
      <c r="F592" s="727"/>
      <c r="G592" s="727"/>
      <c r="H592" s="727"/>
      <c r="I592" s="727"/>
      <c r="J592" s="727"/>
      <c r="K592" s="727"/>
      <c r="L592" s="727"/>
      <c r="M592" s="727"/>
      <c r="N592" s="727"/>
      <c r="O592" s="727"/>
      <c r="P592" s="727"/>
      <c r="Q592" s="727"/>
      <c r="R592" s="727"/>
      <c r="S592" s="727"/>
      <c r="T592" s="727"/>
      <c r="U592" s="727"/>
      <c r="V592" s="727"/>
      <c r="W592" s="727"/>
      <c r="X592" s="727"/>
    </row>
    <row r="593" spans="1:24">
      <c r="A593" s="727"/>
      <c r="B593" s="727"/>
      <c r="C593" s="727"/>
      <c r="D593" s="738"/>
      <c r="E593" s="727"/>
      <c r="F593" s="727"/>
      <c r="G593" s="727"/>
      <c r="H593" s="727"/>
      <c r="I593" s="727"/>
      <c r="J593" s="727"/>
      <c r="K593" s="727"/>
      <c r="L593" s="727"/>
      <c r="M593" s="727"/>
      <c r="N593" s="727"/>
      <c r="O593" s="727"/>
      <c r="P593" s="727"/>
      <c r="Q593" s="727"/>
      <c r="R593" s="727"/>
      <c r="S593" s="727"/>
      <c r="T593" s="727"/>
      <c r="U593" s="727"/>
      <c r="V593" s="727"/>
      <c r="W593" s="727"/>
      <c r="X593" s="727"/>
    </row>
    <row r="594" spans="1:24">
      <c r="A594" s="727"/>
      <c r="B594" s="727"/>
      <c r="C594" s="727"/>
      <c r="D594" s="738"/>
      <c r="E594" s="727"/>
      <c r="F594" s="727"/>
      <c r="G594" s="727"/>
      <c r="H594" s="727"/>
      <c r="I594" s="727"/>
      <c r="J594" s="727"/>
      <c r="K594" s="727"/>
      <c r="L594" s="727"/>
      <c r="M594" s="727"/>
      <c r="N594" s="727"/>
      <c r="O594" s="727"/>
      <c r="P594" s="727"/>
      <c r="Q594" s="727"/>
      <c r="R594" s="727"/>
      <c r="S594" s="727"/>
      <c r="T594" s="727"/>
      <c r="U594" s="727"/>
      <c r="V594" s="727"/>
      <c r="W594" s="727"/>
      <c r="X594" s="727"/>
    </row>
    <row r="595" spans="1:24">
      <c r="A595" s="727"/>
      <c r="B595" s="727"/>
      <c r="C595" s="727"/>
      <c r="D595" s="738"/>
      <c r="E595" s="727"/>
      <c r="F595" s="727"/>
      <c r="G595" s="727"/>
      <c r="H595" s="727"/>
      <c r="I595" s="727"/>
      <c r="J595" s="727"/>
      <c r="K595" s="727"/>
      <c r="L595" s="727"/>
      <c r="M595" s="727"/>
      <c r="N595" s="727"/>
      <c r="O595" s="727"/>
      <c r="P595" s="727"/>
      <c r="Q595" s="727"/>
      <c r="R595" s="727"/>
      <c r="S595" s="727"/>
      <c r="T595" s="727"/>
      <c r="U595" s="727"/>
      <c r="V595" s="727"/>
      <c r="W595" s="727"/>
      <c r="X595" s="727"/>
    </row>
    <row r="596" spans="1:24">
      <c r="A596" s="727"/>
      <c r="B596" s="727"/>
      <c r="C596" s="727"/>
      <c r="D596" s="738"/>
      <c r="E596" s="727"/>
      <c r="F596" s="727"/>
      <c r="G596" s="727"/>
      <c r="H596" s="727"/>
      <c r="I596" s="727"/>
      <c r="J596" s="727"/>
      <c r="K596" s="727"/>
      <c r="L596" s="727"/>
      <c r="M596" s="727"/>
      <c r="N596" s="727"/>
      <c r="O596" s="727"/>
      <c r="P596" s="727"/>
      <c r="Q596" s="727"/>
      <c r="R596" s="727"/>
      <c r="S596" s="727"/>
      <c r="T596" s="727"/>
      <c r="U596" s="727"/>
      <c r="V596" s="727"/>
      <c r="W596" s="727"/>
      <c r="X596" s="727"/>
    </row>
    <row r="597" spans="1:24">
      <c r="A597" s="727"/>
      <c r="B597" s="727"/>
      <c r="C597" s="727"/>
      <c r="D597" s="738"/>
      <c r="E597" s="727"/>
      <c r="F597" s="727"/>
      <c r="G597" s="727"/>
      <c r="H597" s="727"/>
      <c r="I597" s="727"/>
      <c r="J597" s="727"/>
      <c r="K597" s="727"/>
      <c r="L597" s="727"/>
      <c r="M597" s="727"/>
      <c r="N597" s="727"/>
      <c r="O597" s="727"/>
      <c r="P597" s="727"/>
      <c r="Q597" s="727"/>
      <c r="R597" s="727"/>
      <c r="S597" s="727"/>
      <c r="T597" s="727"/>
      <c r="U597" s="727"/>
      <c r="V597" s="727"/>
      <c r="W597" s="727"/>
      <c r="X597" s="727"/>
    </row>
    <row r="598" spans="1:24">
      <c r="A598" s="727"/>
      <c r="B598" s="727"/>
      <c r="C598" s="727"/>
      <c r="D598" s="738"/>
      <c r="E598" s="727"/>
      <c r="F598" s="727"/>
      <c r="G598" s="727"/>
      <c r="H598" s="727"/>
      <c r="I598" s="727"/>
      <c r="J598" s="727"/>
      <c r="K598" s="727"/>
      <c r="L598" s="727"/>
      <c r="M598" s="727"/>
      <c r="N598" s="727"/>
      <c r="O598" s="727"/>
      <c r="P598" s="727"/>
      <c r="Q598" s="727"/>
      <c r="R598" s="727"/>
      <c r="S598" s="727"/>
      <c r="T598" s="727"/>
      <c r="U598" s="727"/>
      <c r="V598" s="727"/>
      <c r="W598" s="727"/>
      <c r="X598" s="727"/>
    </row>
    <row r="599" spans="1:24">
      <c r="A599" s="727"/>
      <c r="B599" s="727"/>
      <c r="C599" s="727"/>
      <c r="D599" s="738"/>
      <c r="E599" s="727"/>
      <c r="F599" s="727"/>
      <c r="G599" s="727"/>
      <c r="H599" s="727"/>
      <c r="I599" s="727"/>
      <c r="J599" s="727"/>
      <c r="K599" s="727"/>
      <c r="L599" s="727"/>
      <c r="M599" s="727"/>
      <c r="N599" s="727"/>
      <c r="O599" s="727"/>
      <c r="P599" s="727"/>
      <c r="Q599" s="727"/>
      <c r="R599" s="727"/>
      <c r="S599" s="727"/>
      <c r="T599" s="727"/>
      <c r="U599" s="727"/>
      <c r="V599" s="727"/>
      <c r="W599" s="727"/>
      <c r="X599" s="727"/>
    </row>
    <row r="600" spans="1:24">
      <c r="A600" s="727"/>
      <c r="B600" s="727"/>
      <c r="C600" s="727"/>
      <c r="D600" s="738"/>
      <c r="E600" s="727"/>
      <c r="F600" s="727"/>
      <c r="G600" s="727"/>
      <c r="H600" s="727"/>
      <c r="I600" s="727"/>
      <c r="J600" s="727"/>
      <c r="K600" s="727"/>
      <c r="L600" s="727"/>
      <c r="M600" s="727"/>
      <c r="N600" s="727"/>
      <c r="O600" s="727"/>
      <c r="P600" s="727"/>
      <c r="Q600" s="727"/>
      <c r="R600" s="727"/>
      <c r="S600" s="727"/>
      <c r="T600" s="727"/>
      <c r="U600" s="727"/>
      <c r="V600" s="727"/>
      <c r="W600" s="727"/>
      <c r="X600" s="727"/>
    </row>
    <row r="601" spans="1:24">
      <c r="A601" s="727"/>
      <c r="B601" s="727"/>
      <c r="C601" s="727"/>
      <c r="D601" s="738"/>
      <c r="E601" s="727"/>
      <c r="F601" s="727"/>
      <c r="G601" s="727"/>
      <c r="H601" s="727"/>
      <c r="I601" s="727"/>
      <c r="J601" s="727"/>
      <c r="K601" s="727"/>
      <c r="L601" s="727"/>
      <c r="M601" s="727"/>
      <c r="N601" s="727"/>
      <c r="O601" s="727"/>
      <c r="P601" s="727"/>
      <c r="Q601" s="727"/>
      <c r="R601" s="727"/>
      <c r="S601" s="727"/>
      <c r="T601" s="727"/>
      <c r="U601" s="727"/>
      <c r="V601" s="727"/>
      <c r="W601" s="727"/>
      <c r="X601" s="727"/>
    </row>
    <row r="602" spans="1:24">
      <c r="A602" s="727"/>
      <c r="B602" s="727"/>
      <c r="C602" s="727"/>
      <c r="D602" s="738"/>
      <c r="E602" s="727"/>
      <c r="F602" s="727"/>
      <c r="G602" s="727"/>
      <c r="H602" s="727"/>
      <c r="I602" s="727"/>
      <c r="J602" s="727"/>
      <c r="K602" s="727"/>
      <c r="L602" s="727"/>
      <c r="M602" s="727"/>
      <c r="N602" s="727"/>
      <c r="O602" s="727"/>
      <c r="P602" s="727"/>
      <c r="Q602" s="727"/>
      <c r="R602" s="727"/>
      <c r="S602" s="727"/>
      <c r="T602" s="727"/>
      <c r="U602" s="727"/>
      <c r="V602" s="727"/>
      <c r="W602" s="727"/>
      <c r="X602" s="727"/>
    </row>
    <row r="603" spans="1:24">
      <c r="A603" s="727"/>
      <c r="B603" s="727"/>
      <c r="C603" s="727"/>
      <c r="D603" s="738"/>
      <c r="E603" s="727"/>
      <c r="F603" s="727"/>
      <c r="G603" s="727"/>
      <c r="H603" s="727"/>
      <c r="I603" s="727"/>
      <c r="J603" s="727"/>
      <c r="K603" s="727"/>
      <c r="L603" s="727"/>
      <c r="M603" s="727"/>
      <c r="N603" s="727"/>
      <c r="O603" s="727"/>
      <c r="P603" s="727"/>
      <c r="Q603" s="727"/>
      <c r="R603" s="727"/>
      <c r="S603" s="727"/>
      <c r="T603" s="727"/>
      <c r="U603" s="727"/>
      <c r="V603" s="727"/>
      <c r="W603" s="727"/>
      <c r="X603" s="727"/>
    </row>
    <row r="604" spans="1:24">
      <c r="A604" s="727"/>
      <c r="B604" s="727"/>
      <c r="C604" s="727"/>
      <c r="D604" s="738"/>
      <c r="E604" s="727"/>
      <c r="F604" s="727"/>
      <c r="G604" s="727"/>
      <c r="H604" s="727"/>
      <c r="I604" s="727"/>
      <c r="J604" s="727"/>
      <c r="K604" s="727"/>
      <c r="L604" s="727"/>
      <c r="M604" s="727"/>
      <c r="N604" s="727"/>
      <c r="O604" s="727"/>
      <c r="P604" s="727"/>
      <c r="Q604" s="727"/>
      <c r="R604" s="727"/>
      <c r="S604" s="727"/>
      <c r="T604" s="727"/>
      <c r="U604" s="727"/>
      <c r="V604" s="727"/>
      <c r="W604" s="727"/>
      <c r="X604" s="727"/>
    </row>
    <row r="605" spans="1:24">
      <c r="A605" s="727"/>
      <c r="B605" s="727"/>
      <c r="C605" s="727"/>
      <c r="D605" s="738"/>
      <c r="E605" s="727"/>
      <c r="F605" s="727"/>
      <c r="G605" s="727"/>
      <c r="H605" s="727"/>
      <c r="I605" s="727"/>
      <c r="J605" s="727"/>
      <c r="K605" s="727"/>
      <c r="L605" s="727"/>
      <c r="M605" s="727"/>
      <c r="N605" s="727"/>
      <c r="O605" s="727"/>
      <c r="P605" s="727"/>
      <c r="Q605" s="727"/>
      <c r="R605" s="727"/>
      <c r="S605" s="727"/>
      <c r="T605" s="727"/>
      <c r="U605" s="727"/>
      <c r="V605" s="727"/>
      <c r="W605" s="727"/>
      <c r="X605" s="727"/>
    </row>
    <row r="606" spans="1:24">
      <c r="A606" s="727"/>
      <c r="B606" s="727"/>
      <c r="C606" s="727"/>
      <c r="D606" s="738"/>
      <c r="E606" s="727"/>
      <c r="F606" s="727"/>
      <c r="G606" s="727"/>
      <c r="H606" s="727"/>
      <c r="I606" s="727"/>
      <c r="J606" s="727"/>
      <c r="K606" s="727"/>
      <c r="L606" s="727"/>
      <c r="M606" s="727"/>
      <c r="N606" s="727"/>
      <c r="O606" s="727"/>
      <c r="P606" s="727"/>
      <c r="Q606" s="727"/>
      <c r="R606" s="727"/>
      <c r="S606" s="727"/>
      <c r="T606" s="727"/>
      <c r="U606" s="727"/>
      <c r="V606" s="727"/>
      <c r="W606" s="727"/>
      <c r="X606" s="727"/>
    </row>
    <row r="607" spans="1:24">
      <c r="A607" s="727"/>
      <c r="B607" s="727"/>
      <c r="C607" s="727"/>
      <c r="D607" s="738"/>
      <c r="E607" s="727"/>
      <c r="F607" s="727"/>
      <c r="G607" s="727"/>
      <c r="H607" s="727"/>
      <c r="I607" s="727"/>
      <c r="J607" s="727"/>
      <c r="K607" s="727"/>
      <c r="L607" s="727"/>
      <c r="M607" s="727"/>
      <c r="N607" s="727"/>
      <c r="O607" s="727"/>
      <c r="P607" s="727"/>
      <c r="Q607" s="727"/>
      <c r="R607" s="727"/>
      <c r="S607" s="727"/>
      <c r="T607" s="727"/>
      <c r="U607" s="727"/>
      <c r="V607" s="727"/>
      <c r="W607" s="727"/>
      <c r="X607" s="727"/>
    </row>
    <row r="608" spans="1:24">
      <c r="A608" s="727"/>
      <c r="B608" s="727"/>
      <c r="C608" s="727"/>
      <c r="D608" s="738"/>
      <c r="E608" s="727"/>
      <c r="F608" s="727"/>
      <c r="G608" s="727"/>
      <c r="H608" s="727"/>
      <c r="I608" s="727"/>
      <c r="J608" s="727"/>
      <c r="K608" s="727"/>
      <c r="L608" s="727"/>
      <c r="M608" s="727"/>
      <c r="N608" s="727"/>
      <c r="O608" s="727"/>
      <c r="P608" s="727"/>
      <c r="Q608" s="727"/>
      <c r="R608" s="727"/>
      <c r="S608" s="727"/>
      <c r="T608" s="727"/>
      <c r="U608" s="727"/>
      <c r="V608" s="727"/>
      <c r="W608" s="727"/>
      <c r="X608" s="727"/>
    </row>
    <row r="609" spans="1:24">
      <c r="A609" s="727"/>
      <c r="B609" s="727"/>
      <c r="C609" s="727"/>
      <c r="D609" s="738"/>
      <c r="E609" s="727"/>
      <c r="F609" s="727"/>
      <c r="G609" s="727"/>
      <c r="H609" s="727"/>
      <c r="I609" s="727"/>
      <c r="J609" s="727"/>
      <c r="K609" s="727"/>
      <c r="L609" s="727"/>
      <c r="M609" s="727"/>
      <c r="N609" s="727"/>
      <c r="O609" s="727"/>
      <c r="P609" s="727"/>
      <c r="Q609" s="727"/>
      <c r="R609" s="727"/>
      <c r="S609" s="727"/>
      <c r="T609" s="727"/>
      <c r="U609" s="727"/>
      <c r="V609" s="727"/>
      <c r="W609" s="727"/>
      <c r="X609" s="727"/>
    </row>
    <row r="610" spans="1:24">
      <c r="A610" s="727"/>
      <c r="B610" s="727"/>
      <c r="C610" s="727"/>
      <c r="D610" s="738"/>
      <c r="E610" s="727"/>
      <c r="F610" s="727"/>
      <c r="G610" s="727"/>
      <c r="H610" s="727"/>
      <c r="I610" s="727"/>
      <c r="J610" s="727"/>
      <c r="K610" s="727"/>
      <c r="L610" s="727"/>
      <c r="M610" s="727"/>
      <c r="N610" s="727"/>
      <c r="O610" s="727"/>
      <c r="P610" s="727"/>
      <c r="Q610" s="727"/>
      <c r="R610" s="727"/>
      <c r="S610" s="727"/>
      <c r="T610" s="727"/>
      <c r="U610" s="727"/>
      <c r="V610" s="727"/>
      <c r="W610" s="727"/>
      <c r="X610" s="727"/>
    </row>
    <row r="611" spans="1:24">
      <c r="A611" s="727"/>
      <c r="B611" s="727"/>
      <c r="C611" s="727"/>
      <c r="D611" s="738"/>
      <c r="E611" s="727"/>
      <c r="F611" s="727"/>
      <c r="G611" s="727"/>
      <c r="H611" s="727"/>
      <c r="I611" s="727"/>
      <c r="J611" s="727"/>
      <c r="K611" s="727"/>
      <c r="L611" s="727"/>
      <c r="M611" s="727"/>
      <c r="N611" s="727"/>
      <c r="O611" s="727"/>
      <c r="P611" s="727"/>
      <c r="Q611" s="727"/>
      <c r="R611" s="727"/>
      <c r="S611" s="727"/>
      <c r="T611" s="727"/>
      <c r="U611" s="727"/>
      <c r="V611" s="727"/>
      <c r="W611" s="727"/>
      <c r="X611" s="727"/>
    </row>
    <row r="612" spans="1:24">
      <c r="A612" s="727"/>
      <c r="B612" s="727"/>
      <c r="C612" s="727"/>
      <c r="D612" s="738"/>
      <c r="E612" s="727"/>
      <c r="F612" s="727"/>
      <c r="G612" s="727"/>
      <c r="H612" s="727"/>
      <c r="I612" s="727"/>
      <c r="J612" s="727"/>
      <c r="K612" s="727"/>
      <c r="L612" s="727"/>
      <c r="M612" s="727"/>
      <c r="N612" s="727"/>
      <c r="O612" s="727"/>
      <c r="P612" s="727"/>
      <c r="Q612" s="727"/>
      <c r="R612" s="727"/>
      <c r="S612" s="727"/>
      <c r="T612" s="727"/>
      <c r="U612" s="727"/>
      <c r="V612" s="727"/>
      <c r="W612" s="727"/>
      <c r="X612" s="727"/>
    </row>
    <row r="613" spans="1:24">
      <c r="A613" s="727"/>
      <c r="B613" s="727"/>
      <c r="C613" s="727"/>
      <c r="D613" s="738"/>
      <c r="E613" s="727"/>
      <c r="F613" s="727"/>
      <c r="G613" s="727"/>
      <c r="H613" s="727"/>
      <c r="I613" s="727"/>
      <c r="J613" s="727"/>
      <c r="K613" s="727"/>
      <c r="L613" s="727"/>
      <c r="M613" s="727"/>
      <c r="N613" s="727"/>
      <c r="O613" s="727"/>
      <c r="P613" s="727"/>
      <c r="Q613" s="727"/>
      <c r="R613" s="727"/>
      <c r="S613" s="727"/>
      <c r="T613" s="727"/>
      <c r="U613" s="727"/>
      <c r="V613" s="727"/>
      <c r="W613" s="727"/>
      <c r="X613" s="727"/>
    </row>
    <row r="614" spans="1:24">
      <c r="A614" s="727"/>
      <c r="B614" s="727"/>
      <c r="C614" s="727"/>
      <c r="D614" s="738"/>
      <c r="E614" s="727"/>
      <c r="F614" s="727"/>
      <c r="G614" s="727"/>
      <c r="H614" s="727"/>
      <c r="I614" s="727"/>
      <c r="J614" s="727"/>
      <c r="K614" s="727"/>
      <c r="L614" s="727"/>
      <c r="M614" s="727"/>
      <c r="N614" s="727"/>
      <c r="O614" s="727"/>
      <c r="P614" s="727"/>
      <c r="Q614" s="727"/>
      <c r="R614" s="727"/>
      <c r="S614" s="727"/>
      <c r="T614" s="727"/>
      <c r="U614" s="727"/>
      <c r="V614" s="727"/>
      <c r="W614" s="727"/>
      <c r="X614" s="727"/>
    </row>
    <row r="615" spans="1:24">
      <c r="A615" s="727"/>
      <c r="B615" s="727"/>
      <c r="C615" s="727"/>
      <c r="D615" s="738"/>
      <c r="E615" s="727"/>
      <c r="F615" s="727"/>
      <c r="G615" s="727"/>
      <c r="H615" s="727"/>
      <c r="I615" s="727"/>
      <c r="J615" s="727"/>
      <c r="K615" s="727"/>
      <c r="L615" s="727"/>
      <c r="M615" s="727"/>
      <c r="N615" s="727"/>
      <c r="O615" s="727"/>
      <c r="P615" s="727"/>
      <c r="Q615" s="727"/>
      <c r="R615" s="727"/>
      <c r="S615" s="727"/>
      <c r="T615" s="727"/>
      <c r="U615" s="727"/>
      <c r="V615" s="727"/>
      <c r="W615" s="727"/>
      <c r="X615" s="727"/>
    </row>
    <row r="616" spans="1:24">
      <c r="A616" s="727"/>
      <c r="B616" s="727"/>
      <c r="C616" s="727"/>
      <c r="D616" s="738"/>
      <c r="E616" s="727"/>
      <c r="F616" s="727"/>
      <c r="G616" s="727"/>
      <c r="H616" s="727"/>
      <c r="I616" s="727"/>
      <c r="J616" s="727"/>
      <c r="K616" s="727"/>
      <c r="L616" s="727"/>
      <c r="M616" s="727"/>
      <c r="N616" s="727"/>
      <c r="O616" s="727"/>
      <c r="P616" s="727"/>
      <c r="Q616" s="727"/>
      <c r="R616" s="727"/>
      <c r="S616" s="727"/>
      <c r="T616" s="727"/>
      <c r="U616" s="727"/>
      <c r="V616" s="727"/>
      <c r="W616" s="727"/>
      <c r="X616" s="727"/>
    </row>
    <row r="617" spans="1:24">
      <c r="A617" s="727"/>
      <c r="B617" s="727"/>
      <c r="C617" s="727"/>
      <c r="D617" s="738"/>
      <c r="E617" s="727"/>
      <c r="F617" s="727"/>
      <c r="G617" s="727"/>
      <c r="H617" s="727"/>
      <c r="I617" s="727"/>
      <c r="J617" s="727"/>
      <c r="K617" s="727"/>
      <c r="L617" s="727"/>
      <c r="M617" s="727"/>
      <c r="N617" s="727"/>
      <c r="O617" s="727"/>
      <c r="P617" s="727"/>
      <c r="Q617" s="727"/>
      <c r="R617" s="727"/>
      <c r="S617" s="727"/>
      <c r="T617" s="727"/>
      <c r="U617" s="727"/>
      <c r="V617" s="727"/>
      <c r="W617" s="727"/>
      <c r="X617" s="727"/>
    </row>
    <row r="618" spans="1:24">
      <c r="A618" s="727"/>
      <c r="B618" s="727"/>
      <c r="C618" s="727"/>
      <c r="D618" s="738"/>
      <c r="E618" s="727"/>
      <c r="F618" s="727"/>
      <c r="G618" s="727"/>
      <c r="H618" s="727"/>
      <c r="I618" s="727"/>
      <c r="J618" s="727"/>
      <c r="K618" s="727"/>
      <c r="L618" s="727"/>
      <c r="M618" s="727"/>
      <c r="N618" s="727"/>
      <c r="O618" s="727"/>
      <c r="P618" s="727"/>
      <c r="Q618" s="727"/>
      <c r="R618" s="727"/>
      <c r="S618" s="727"/>
      <c r="T618" s="727"/>
      <c r="U618" s="727"/>
      <c r="V618" s="727"/>
      <c r="W618" s="727"/>
      <c r="X618" s="727"/>
    </row>
    <row r="619" spans="1:24">
      <c r="A619" s="727"/>
      <c r="B619" s="727"/>
      <c r="C619" s="727"/>
      <c r="D619" s="738"/>
      <c r="E619" s="727"/>
      <c r="F619" s="727"/>
      <c r="G619" s="727"/>
      <c r="H619" s="727"/>
      <c r="I619" s="727"/>
      <c r="J619" s="727"/>
      <c r="K619" s="727"/>
      <c r="L619" s="727"/>
      <c r="M619" s="727"/>
      <c r="N619" s="727"/>
      <c r="O619" s="727"/>
      <c r="P619" s="727"/>
      <c r="Q619" s="727"/>
      <c r="R619" s="727"/>
      <c r="S619" s="727"/>
      <c r="T619" s="727"/>
      <c r="U619" s="727"/>
      <c r="V619" s="727"/>
      <c r="W619" s="727"/>
      <c r="X619" s="727"/>
    </row>
    <row r="620" spans="1:24">
      <c r="A620" s="727"/>
      <c r="B620" s="727"/>
      <c r="C620" s="727"/>
      <c r="D620" s="738"/>
      <c r="E620" s="727"/>
      <c r="F620" s="727"/>
      <c r="G620" s="727"/>
      <c r="H620" s="727"/>
      <c r="I620" s="727"/>
      <c r="J620" s="727"/>
      <c r="K620" s="727"/>
      <c r="L620" s="727"/>
      <c r="M620" s="727"/>
      <c r="N620" s="727"/>
      <c r="O620" s="727"/>
      <c r="P620" s="727"/>
      <c r="Q620" s="727"/>
      <c r="R620" s="727"/>
      <c r="S620" s="727"/>
      <c r="T620" s="727"/>
      <c r="U620" s="727"/>
      <c r="V620" s="727"/>
      <c r="W620" s="727"/>
      <c r="X620" s="727"/>
    </row>
    <row r="621" spans="1:24">
      <c r="A621" s="727"/>
      <c r="B621" s="727"/>
      <c r="C621" s="727"/>
      <c r="D621" s="738"/>
      <c r="E621" s="727"/>
      <c r="F621" s="727"/>
      <c r="G621" s="727"/>
      <c r="H621" s="727"/>
      <c r="I621" s="727"/>
      <c r="J621" s="727"/>
      <c r="K621" s="727"/>
      <c r="L621" s="727"/>
      <c r="M621" s="727"/>
      <c r="N621" s="727"/>
      <c r="O621" s="727"/>
      <c r="P621" s="727"/>
      <c r="Q621" s="727"/>
      <c r="R621" s="727"/>
      <c r="S621" s="727"/>
      <c r="T621" s="727"/>
      <c r="U621" s="727"/>
      <c r="V621" s="727"/>
      <c r="W621" s="727"/>
      <c r="X621" s="727"/>
    </row>
    <row r="622" spans="1:24">
      <c r="A622" s="727"/>
      <c r="B622" s="727"/>
      <c r="C622" s="727"/>
      <c r="D622" s="738"/>
      <c r="E622" s="727"/>
      <c r="F622" s="727"/>
      <c r="G622" s="727"/>
      <c r="H622" s="727"/>
      <c r="I622" s="727"/>
      <c r="J622" s="727"/>
      <c r="K622" s="727"/>
      <c r="L622" s="727"/>
      <c r="M622" s="727"/>
      <c r="N622" s="727"/>
      <c r="O622" s="727"/>
      <c r="P622" s="727"/>
      <c r="Q622" s="727"/>
      <c r="R622" s="727"/>
      <c r="S622" s="727"/>
      <c r="T622" s="727"/>
      <c r="U622" s="727"/>
      <c r="V622" s="727"/>
      <c r="W622" s="727"/>
      <c r="X622" s="727"/>
    </row>
    <row r="623" spans="1:24">
      <c r="A623" s="727"/>
      <c r="B623" s="727"/>
      <c r="C623" s="727"/>
      <c r="D623" s="738"/>
      <c r="E623" s="727"/>
      <c r="F623" s="727"/>
      <c r="G623" s="727"/>
      <c r="H623" s="727"/>
      <c r="I623" s="727"/>
      <c r="J623" s="727"/>
      <c r="K623" s="727"/>
      <c r="L623" s="727"/>
      <c r="M623" s="727"/>
      <c r="N623" s="727"/>
      <c r="O623" s="727"/>
      <c r="P623" s="727"/>
      <c r="Q623" s="727"/>
      <c r="R623" s="727"/>
      <c r="S623" s="727"/>
      <c r="T623" s="727"/>
      <c r="U623" s="727"/>
      <c r="V623" s="727"/>
      <c r="W623" s="727"/>
      <c r="X623" s="727"/>
    </row>
    <row r="624" spans="1:24">
      <c r="A624" s="727"/>
      <c r="B624" s="727"/>
      <c r="C624" s="727"/>
      <c r="D624" s="738"/>
      <c r="E624" s="727"/>
      <c r="F624" s="727"/>
      <c r="G624" s="727"/>
      <c r="H624" s="727"/>
      <c r="I624" s="727"/>
      <c r="J624" s="727"/>
      <c r="K624" s="727"/>
      <c r="L624" s="727"/>
      <c r="M624" s="727"/>
      <c r="N624" s="727"/>
      <c r="O624" s="727"/>
      <c r="P624" s="727"/>
      <c r="Q624" s="727"/>
      <c r="R624" s="727"/>
      <c r="S624" s="727"/>
      <c r="T624" s="727"/>
      <c r="U624" s="727"/>
      <c r="V624" s="727"/>
      <c r="W624" s="727"/>
      <c r="X624" s="727"/>
    </row>
    <row r="625" spans="1:24">
      <c r="A625" s="727"/>
      <c r="B625" s="727"/>
      <c r="C625" s="727"/>
      <c r="D625" s="738"/>
      <c r="E625" s="727"/>
      <c r="F625" s="727"/>
      <c r="G625" s="727"/>
      <c r="H625" s="727"/>
      <c r="I625" s="727"/>
      <c r="J625" s="727"/>
      <c r="K625" s="727"/>
      <c r="L625" s="727"/>
      <c r="M625" s="727"/>
      <c r="N625" s="727"/>
      <c r="O625" s="727"/>
      <c r="P625" s="727"/>
      <c r="Q625" s="727"/>
      <c r="R625" s="727"/>
      <c r="S625" s="727"/>
      <c r="T625" s="727"/>
      <c r="U625" s="727"/>
      <c r="V625" s="727"/>
      <c r="W625" s="727"/>
      <c r="X625" s="727"/>
    </row>
    <row r="626" spans="1:24">
      <c r="A626" s="727"/>
      <c r="B626" s="727"/>
      <c r="C626" s="727"/>
      <c r="D626" s="738"/>
      <c r="E626" s="727"/>
      <c r="F626" s="727"/>
      <c r="G626" s="727"/>
      <c r="H626" s="727"/>
      <c r="I626" s="727"/>
      <c r="J626" s="727"/>
      <c r="K626" s="727"/>
      <c r="L626" s="727"/>
      <c r="M626" s="727"/>
      <c r="N626" s="727"/>
      <c r="O626" s="727"/>
      <c r="P626" s="727"/>
      <c r="Q626" s="727"/>
      <c r="R626" s="727"/>
      <c r="S626" s="727"/>
      <c r="T626" s="727"/>
      <c r="U626" s="727"/>
      <c r="V626" s="727"/>
      <c r="W626" s="727"/>
      <c r="X626" s="727"/>
    </row>
    <row r="627" spans="1:24">
      <c r="A627" s="727"/>
      <c r="B627" s="727"/>
      <c r="C627" s="727"/>
      <c r="D627" s="738"/>
      <c r="E627" s="727"/>
      <c r="F627" s="727"/>
      <c r="G627" s="727"/>
      <c r="H627" s="727"/>
      <c r="I627" s="727"/>
      <c r="J627" s="727"/>
      <c r="K627" s="727"/>
      <c r="L627" s="727"/>
      <c r="M627" s="727"/>
      <c r="N627" s="727"/>
      <c r="O627" s="727"/>
      <c r="P627" s="727"/>
      <c r="Q627" s="727"/>
      <c r="R627" s="727"/>
      <c r="S627" s="727"/>
      <c r="T627" s="727"/>
      <c r="U627" s="727"/>
      <c r="V627" s="727"/>
      <c r="W627" s="727"/>
      <c r="X627" s="727"/>
    </row>
    <row r="628" spans="1:24">
      <c r="A628" s="727"/>
      <c r="B628" s="727"/>
      <c r="C628" s="727"/>
      <c r="D628" s="738"/>
      <c r="E628" s="727"/>
      <c r="F628" s="727"/>
      <c r="G628" s="727"/>
      <c r="H628" s="727"/>
      <c r="I628" s="727"/>
      <c r="J628" s="727"/>
      <c r="K628" s="727"/>
      <c r="L628" s="727"/>
      <c r="M628" s="727"/>
      <c r="N628" s="727"/>
      <c r="O628" s="727"/>
      <c r="P628" s="727"/>
      <c r="Q628" s="727"/>
      <c r="R628" s="727"/>
      <c r="S628" s="727"/>
      <c r="T628" s="727"/>
      <c r="U628" s="727"/>
      <c r="V628" s="727"/>
      <c r="W628" s="727"/>
      <c r="X628" s="727"/>
    </row>
    <row r="629" spans="1:24">
      <c r="A629" s="727"/>
      <c r="B629" s="727"/>
      <c r="C629" s="727"/>
      <c r="D629" s="738"/>
      <c r="E629" s="727"/>
      <c r="F629" s="727"/>
      <c r="G629" s="727"/>
      <c r="H629" s="727"/>
      <c r="I629" s="727"/>
      <c r="J629" s="727"/>
      <c r="K629" s="727"/>
      <c r="L629" s="727"/>
      <c r="M629" s="727"/>
      <c r="N629" s="727"/>
      <c r="O629" s="727"/>
      <c r="P629" s="727"/>
      <c r="Q629" s="727"/>
      <c r="R629" s="727"/>
      <c r="S629" s="727"/>
      <c r="T629" s="727"/>
      <c r="U629" s="727"/>
      <c r="V629" s="727"/>
      <c r="W629" s="727"/>
      <c r="X629" s="727"/>
    </row>
    <row r="630" spans="1:24">
      <c r="A630" s="727"/>
      <c r="B630" s="727"/>
      <c r="C630" s="727"/>
      <c r="D630" s="738"/>
      <c r="E630" s="727"/>
      <c r="F630" s="727"/>
      <c r="G630" s="727"/>
      <c r="H630" s="727"/>
      <c r="I630" s="727"/>
      <c r="J630" s="727"/>
      <c r="K630" s="727"/>
      <c r="L630" s="727"/>
      <c r="M630" s="727"/>
      <c r="N630" s="727"/>
      <c r="O630" s="727"/>
      <c r="P630" s="727"/>
      <c r="Q630" s="727"/>
      <c r="R630" s="727"/>
      <c r="S630" s="727"/>
      <c r="T630" s="727"/>
      <c r="U630" s="727"/>
      <c r="V630" s="727"/>
      <c r="W630" s="727"/>
      <c r="X630" s="727"/>
    </row>
    <row r="631" spans="1:24">
      <c r="A631" s="727"/>
      <c r="B631" s="727"/>
      <c r="C631" s="727"/>
      <c r="D631" s="738"/>
      <c r="E631" s="727"/>
      <c r="F631" s="727"/>
      <c r="G631" s="727"/>
      <c r="H631" s="727"/>
      <c r="I631" s="727"/>
      <c r="J631" s="727"/>
      <c r="K631" s="727"/>
      <c r="L631" s="727"/>
      <c r="M631" s="727"/>
      <c r="N631" s="727"/>
      <c r="O631" s="727"/>
      <c r="P631" s="727"/>
      <c r="Q631" s="727"/>
      <c r="R631" s="727"/>
      <c r="S631" s="727"/>
      <c r="T631" s="727"/>
      <c r="U631" s="727"/>
      <c r="V631" s="727"/>
      <c r="W631" s="727"/>
      <c r="X631" s="727"/>
    </row>
    <row r="632" spans="1:24">
      <c r="A632" s="727"/>
      <c r="B632" s="727"/>
      <c r="C632" s="727"/>
      <c r="D632" s="738"/>
      <c r="E632" s="727"/>
      <c r="F632" s="727"/>
      <c r="G632" s="727"/>
      <c r="H632" s="727"/>
      <c r="I632" s="727"/>
      <c r="J632" s="727"/>
      <c r="K632" s="727"/>
      <c r="L632" s="727"/>
      <c r="M632" s="727"/>
      <c r="N632" s="727"/>
      <c r="O632" s="727"/>
      <c r="P632" s="727"/>
      <c r="Q632" s="727"/>
      <c r="R632" s="727"/>
      <c r="S632" s="727"/>
      <c r="T632" s="727"/>
      <c r="U632" s="727"/>
      <c r="V632" s="727"/>
      <c r="W632" s="727"/>
      <c r="X632" s="727"/>
    </row>
    <row r="633" spans="1:24">
      <c r="A633" s="727"/>
      <c r="B633" s="727"/>
      <c r="C633" s="727"/>
      <c r="D633" s="738"/>
      <c r="E633" s="727"/>
      <c r="F633" s="727"/>
      <c r="G633" s="727"/>
      <c r="H633" s="727"/>
      <c r="I633" s="727"/>
      <c r="J633" s="727"/>
      <c r="K633" s="727"/>
      <c r="L633" s="727"/>
      <c r="M633" s="727"/>
      <c r="N633" s="727"/>
      <c r="O633" s="727"/>
      <c r="P633" s="727"/>
      <c r="Q633" s="727"/>
      <c r="R633" s="727"/>
      <c r="S633" s="727"/>
      <c r="T633" s="727"/>
      <c r="U633" s="727"/>
      <c r="V633" s="727"/>
      <c r="W633" s="727"/>
      <c r="X633" s="727"/>
    </row>
    <row r="634" spans="1:24">
      <c r="A634" s="727"/>
      <c r="B634" s="727"/>
      <c r="C634" s="727"/>
      <c r="D634" s="738"/>
      <c r="E634" s="727"/>
      <c r="F634" s="727"/>
      <c r="G634" s="727"/>
      <c r="H634" s="727"/>
      <c r="I634" s="727"/>
      <c r="J634" s="727"/>
      <c r="K634" s="727"/>
      <c r="L634" s="727"/>
      <c r="M634" s="727"/>
      <c r="N634" s="727"/>
      <c r="O634" s="727"/>
      <c r="P634" s="727"/>
      <c r="Q634" s="727"/>
      <c r="R634" s="727"/>
      <c r="S634" s="727"/>
      <c r="T634" s="727"/>
      <c r="U634" s="727"/>
      <c r="V634" s="727"/>
      <c r="W634" s="727"/>
      <c r="X634" s="727"/>
    </row>
    <row r="635" spans="1:24">
      <c r="A635" s="727"/>
      <c r="B635" s="727"/>
      <c r="C635" s="727"/>
      <c r="D635" s="738"/>
      <c r="E635" s="727"/>
      <c r="F635" s="727"/>
      <c r="G635" s="727"/>
      <c r="H635" s="727"/>
      <c r="I635" s="727"/>
      <c r="J635" s="727"/>
      <c r="K635" s="727"/>
      <c r="L635" s="727"/>
      <c r="M635" s="727"/>
      <c r="N635" s="727"/>
      <c r="O635" s="727"/>
      <c r="P635" s="727"/>
      <c r="Q635" s="727"/>
      <c r="R635" s="727"/>
      <c r="S635" s="727"/>
      <c r="T635" s="727"/>
      <c r="U635" s="727"/>
      <c r="V635" s="727"/>
      <c r="W635" s="727"/>
      <c r="X635" s="727"/>
    </row>
    <row r="636" spans="1:24">
      <c r="A636" s="727"/>
      <c r="B636" s="727"/>
      <c r="C636" s="727"/>
      <c r="D636" s="738"/>
      <c r="E636" s="727"/>
      <c r="F636" s="727"/>
      <c r="G636" s="727"/>
      <c r="H636" s="727"/>
      <c r="I636" s="727"/>
      <c r="J636" s="727"/>
      <c r="K636" s="727"/>
      <c r="L636" s="727"/>
      <c r="M636" s="727"/>
      <c r="N636" s="727"/>
      <c r="O636" s="727"/>
      <c r="P636" s="727"/>
      <c r="Q636" s="727"/>
      <c r="R636" s="727"/>
      <c r="S636" s="727"/>
      <c r="T636" s="727"/>
      <c r="U636" s="727"/>
      <c r="V636" s="727"/>
      <c r="W636" s="727"/>
      <c r="X636" s="727"/>
    </row>
    <row r="637" spans="1:24">
      <c r="A637" s="727"/>
      <c r="B637" s="727"/>
      <c r="C637" s="727"/>
      <c r="D637" s="738"/>
      <c r="E637" s="727"/>
      <c r="F637" s="727"/>
      <c r="G637" s="727"/>
      <c r="H637" s="727"/>
      <c r="I637" s="727"/>
      <c r="J637" s="727"/>
      <c r="K637" s="727"/>
      <c r="L637" s="727"/>
      <c r="M637" s="727"/>
      <c r="N637" s="727"/>
      <c r="O637" s="727"/>
      <c r="P637" s="727"/>
      <c r="Q637" s="727"/>
      <c r="R637" s="727"/>
      <c r="S637" s="727"/>
      <c r="T637" s="727"/>
      <c r="U637" s="727"/>
      <c r="V637" s="727"/>
      <c r="W637" s="727"/>
      <c r="X637" s="727"/>
    </row>
    <row r="638" spans="1:24">
      <c r="A638" s="727"/>
      <c r="B638" s="727"/>
      <c r="C638" s="727"/>
      <c r="D638" s="738"/>
      <c r="E638" s="727"/>
      <c r="F638" s="727"/>
      <c r="G638" s="727"/>
      <c r="H638" s="727"/>
      <c r="I638" s="727"/>
      <c r="J638" s="727"/>
      <c r="K638" s="727"/>
      <c r="L638" s="727"/>
      <c r="M638" s="727"/>
      <c r="N638" s="727"/>
      <c r="O638" s="727"/>
      <c r="P638" s="727"/>
      <c r="Q638" s="727"/>
      <c r="R638" s="727"/>
      <c r="S638" s="727"/>
      <c r="T638" s="727"/>
      <c r="U638" s="727"/>
      <c r="V638" s="727"/>
      <c r="W638" s="727"/>
      <c r="X638" s="727"/>
    </row>
    <row r="639" spans="1:24">
      <c r="A639" s="727"/>
      <c r="B639" s="727"/>
      <c r="C639" s="727"/>
      <c r="D639" s="738"/>
      <c r="E639" s="727"/>
      <c r="F639" s="727"/>
      <c r="G639" s="727"/>
      <c r="H639" s="727"/>
      <c r="I639" s="727"/>
      <c r="J639" s="727"/>
      <c r="K639" s="727"/>
      <c r="L639" s="727"/>
      <c r="M639" s="727"/>
      <c r="N639" s="727"/>
      <c r="O639" s="727"/>
      <c r="P639" s="727"/>
      <c r="Q639" s="727"/>
      <c r="R639" s="727"/>
      <c r="S639" s="727"/>
      <c r="T639" s="727"/>
      <c r="U639" s="727"/>
      <c r="V639" s="727"/>
      <c r="W639" s="727"/>
      <c r="X639" s="727"/>
    </row>
    <row r="640" spans="1:24">
      <c r="A640" s="727"/>
      <c r="B640" s="727"/>
      <c r="C640" s="727"/>
      <c r="D640" s="738"/>
      <c r="E640" s="727"/>
      <c r="F640" s="727"/>
      <c r="G640" s="727"/>
      <c r="H640" s="727"/>
      <c r="I640" s="727"/>
      <c r="J640" s="727"/>
      <c r="K640" s="727"/>
      <c r="L640" s="727"/>
      <c r="M640" s="727"/>
      <c r="N640" s="727"/>
      <c r="O640" s="727"/>
      <c r="P640" s="727"/>
      <c r="Q640" s="727"/>
      <c r="R640" s="727"/>
      <c r="S640" s="727"/>
      <c r="T640" s="727"/>
      <c r="U640" s="727"/>
      <c r="V640" s="727"/>
      <c r="W640" s="727"/>
      <c r="X640" s="727"/>
    </row>
    <row r="641" spans="1:24">
      <c r="A641" s="727"/>
      <c r="B641" s="727"/>
      <c r="C641" s="727"/>
      <c r="D641" s="738"/>
      <c r="E641" s="727"/>
      <c r="F641" s="727"/>
      <c r="G641" s="727"/>
      <c r="H641" s="727"/>
      <c r="I641" s="727"/>
      <c r="J641" s="727"/>
      <c r="K641" s="727"/>
      <c r="L641" s="727"/>
      <c r="M641" s="727"/>
      <c r="N641" s="727"/>
      <c r="O641" s="727"/>
      <c r="P641" s="727"/>
      <c r="Q641" s="727"/>
      <c r="R641" s="727"/>
      <c r="S641" s="727"/>
      <c r="T641" s="727"/>
      <c r="U641" s="727"/>
      <c r="V641" s="727"/>
      <c r="W641" s="727"/>
      <c r="X641" s="727"/>
    </row>
    <row r="642" spans="1:24">
      <c r="A642" s="727"/>
      <c r="B642" s="727"/>
      <c r="C642" s="727"/>
      <c r="D642" s="738"/>
      <c r="E642" s="727"/>
      <c r="F642" s="727"/>
      <c r="G642" s="727"/>
      <c r="H642" s="727"/>
      <c r="I642" s="727"/>
      <c r="J642" s="727"/>
      <c r="K642" s="727"/>
      <c r="L642" s="727"/>
      <c r="M642" s="727"/>
      <c r="N642" s="727"/>
      <c r="O642" s="727"/>
      <c r="P642" s="727"/>
      <c r="Q642" s="727"/>
      <c r="R642" s="727"/>
      <c r="S642" s="727"/>
      <c r="T642" s="727"/>
      <c r="U642" s="727"/>
      <c r="V642" s="727"/>
      <c r="W642" s="727"/>
      <c r="X642" s="727"/>
    </row>
    <row r="643" spans="1:24">
      <c r="A643" s="727"/>
      <c r="B643" s="727"/>
      <c r="C643" s="727"/>
      <c r="D643" s="738"/>
      <c r="E643" s="727"/>
      <c r="F643" s="727"/>
      <c r="G643" s="727"/>
      <c r="H643" s="727"/>
      <c r="I643" s="727"/>
      <c r="J643" s="727"/>
      <c r="K643" s="727"/>
      <c r="L643" s="727"/>
      <c r="M643" s="727"/>
      <c r="N643" s="727"/>
      <c r="O643" s="727"/>
      <c r="P643" s="727"/>
      <c r="Q643" s="727"/>
      <c r="R643" s="727"/>
      <c r="S643" s="727"/>
      <c r="T643" s="727"/>
      <c r="U643" s="727"/>
      <c r="V643" s="727"/>
      <c r="W643" s="727"/>
      <c r="X643" s="727"/>
    </row>
    <row r="644" spans="1:24">
      <c r="A644" s="727"/>
      <c r="B644" s="727"/>
      <c r="C644" s="727"/>
      <c r="D644" s="738"/>
      <c r="E644" s="727"/>
      <c r="F644" s="727"/>
      <c r="G644" s="727"/>
      <c r="H644" s="727"/>
      <c r="I644" s="727"/>
      <c r="J644" s="727"/>
      <c r="K644" s="727"/>
      <c r="L644" s="727"/>
      <c r="M644" s="727"/>
      <c r="N644" s="727"/>
      <c r="O644" s="727"/>
      <c r="P644" s="727"/>
      <c r="Q644" s="727"/>
      <c r="R644" s="727"/>
      <c r="S644" s="727"/>
      <c r="T644" s="727"/>
      <c r="U644" s="727"/>
      <c r="V644" s="727"/>
      <c r="W644" s="727"/>
      <c r="X644" s="727"/>
    </row>
    <row r="645" spans="1:24">
      <c r="A645" s="727"/>
      <c r="B645" s="727"/>
      <c r="C645" s="727"/>
      <c r="D645" s="738"/>
      <c r="E645" s="727"/>
      <c r="F645" s="727"/>
      <c r="G645" s="727"/>
      <c r="H645" s="727"/>
      <c r="I645" s="727"/>
      <c r="J645" s="727"/>
      <c r="K645" s="727"/>
      <c r="L645" s="727"/>
      <c r="M645" s="727"/>
      <c r="N645" s="727"/>
      <c r="O645" s="727"/>
      <c r="P645" s="727"/>
      <c r="Q645" s="727"/>
      <c r="R645" s="727"/>
      <c r="S645" s="727"/>
      <c r="T645" s="727"/>
      <c r="U645" s="727"/>
      <c r="V645" s="727"/>
      <c r="W645" s="727"/>
      <c r="X645" s="727"/>
    </row>
    <row r="646" spans="1:24">
      <c r="A646" s="727"/>
      <c r="B646" s="727"/>
      <c r="C646" s="727"/>
      <c r="D646" s="738"/>
      <c r="E646" s="727"/>
      <c r="F646" s="727"/>
      <c r="G646" s="727"/>
      <c r="H646" s="727"/>
      <c r="I646" s="727"/>
      <c r="J646" s="727"/>
      <c r="K646" s="727"/>
      <c r="L646" s="727"/>
      <c r="M646" s="727"/>
      <c r="N646" s="727"/>
      <c r="O646" s="727"/>
      <c r="P646" s="727"/>
      <c r="Q646" s="727"/>
      <c r="R646" s="727"/>
      <c r="S646" s="727"/>
      <c r="T646" s="727"/>
      <c r="U646" s="727"/>
      <c r="V646" s="727"/>
      <c r="W646" s="727"/>
      <c r="X646" s="727"/>
    </row>
    <row r="647" spans="1:24">
      <c r="A647" s="727"/>
      <c r="B647" s="727"/>
      <c r="C647" s="727"/>
      <c r="D647" s="738"/>
      <c r="E647" s="727"/>
      <c r="F647" s="727"/>
      <c r="G647" s="727"/>
      <c r="H647" s="727"/>
      <c r="I647" s="727"/>
      <c r="J647" s="727"/>
      <c r="K647" s="727"/>
      <c r="L647" s="727"/>
      <c r="M647" s="727"/>
      <c r="N647" s="727"/>
      <c r="O647" s="727"/>
      <c r="P647" s="727"/>
      <c r="Q647" s="727"/>
      <c r="R647" s="727"/>
      <c r="S647" s="727"/>
      <c r="T647" s="727"/>
      <c r="U647" s="727"/>
      <c r="V647" s="727"/>
      <c r="W647" s="727"/>
      <c r="X647" s="727"/>
    </row>
    <row r="648" spans="1:24">
      <c r="A648" s="727"/>
      <c r="B648" s="727"/>
      <c r="C648" s="727"/>
      <c r="D648" s="738"/>
      <c r="E648" s="727"/>
      <c r="F648" s="727"/>
      <c r="G648" s="727"/>
      <c r="H648" s="727"/>
      <c r="I648" s="727"/>
      <c r="J648" s="727"/>
      <c r="K648" s="727"/>
      <c r="L648" s="727"/>
      <c r="M648" s="727"/>
      <c r="N648" s="727"/>
      <c r="O648" s="727"/>
      <c r="P648" s="727"/>
      <c r="Q648" s="727"/>
      <c r="R648" s="727"/>
      <c r="S648" s="727"/>
      <c r="T648" s="727"/>
      <c r="U648" s="727"/>
      <c r="V648" s="727"/>
      <c r="W648" s="727"/>
      <c r="X648" s="727"/>
    </row>
    <row r="649" spans="1:24">
      <c r="A649" s="727"/>
      <c r="B649" s="727"/>
      <c r="C649" s="727"/>
      <c r="D649" s="738"/>
      <c r="E649" s="727"/>
      <c r="F649" s="727"/>
      <c r="G649" s="727"/>
      <c r="H649" s="727"/>
      <c r="I649" s="727"/>
      <c r="J649" s="727"/>
      <c r="K649" s="727"/>
      <c r="L649" s="727"/>
      <c r="M649" s="727"/>
      <c r="N649" s="727"/>
      <c r="O649" s="727"/>
      <c r="P649" s="727"/>
      <c r="Q649" s="727"/>
      <c r="R649" s="727"/>
      <c r="S649" s="727"/>
      <c r="T649" s="727"/>
      <c r="U649" s="727"/>
      <c r="V649" s="727"/>
      <c r="W649" s="727"/>
      <c r="X649" s="727"/>
    </row>
    <row r="650" spans="1:24">
      <c r="A650" s="727"/>
      <c r="B650" s="727"/>
      <c r="C650" s="727"/>
      <c r="D650" s="738"/>
      <c r="E650" s="727"/>
      <c r="F650" s="727"/>
      <c r="G650" s="727"/>
      <c r="H650" s="727"/>
      <c r="I650" s="727"/>
      <c r="J650" s="727"/>
      <c r="K650" s="727"/>
      <c r="L650" s="727"/>
      <c r="M650" s="727"/>
      <c r="N650" s="727"/>
      <c r="O650" s="727"/>
      <c r="P650" s="727"/>
      <c r="Q650" s="727"/>
      <c r="R650" s="727"/>
      <c r="S650" s="727"/>
      <c r="T650" s="727"/>
      <c r="U650" s="727"/>
      <c r="V650" s="727"/>
      <c r="W650" s="727"/>
      <c r="X650" s="727"/>
    </row>
    <row r="651" spans="1:24">
      <c r="A651" s="727"/>
      <c r="B651" s="727"/>
      <c r="C651" s="727"/>
      <c r="D651" s="738"/>
      <c r="E651" s="727"/>
      <c r="F651" s="727"/>
      <c r="G651" s="727"/>
      <c r="H651" s="727"/>
      <c r="I651" s="727"/>
      <c r="J651" s="727"/>
      <c r="K651" s="727"/>
      <c r="L651" s="727"/>
      <c r="M651" s="727"/>
      <c r="N651" s="727"/>
      <c r="O651" s="727"/>
      <c r="P651" s="727"/>
      <c r="Q651" s="727"/>
      <c r="R651" s="727"/>
      <c r="S651" s="727"/>
      <c r="T651" s="727"/>
      <c r="U651" s="727"/>
      <c r="V651" s="727"/>
      <c r="W651" s="727"/>
      <c r="X651" s="727"/>
    </row>
    <row r="652" spans="1:24">
      <c r="A652" s="727"/>
      <c r="B652" s="727"/>
      <c r="C652" s="727"/>
      <c r="D652" s="738"/>
      <c r="E652" s="727"/>
      <c r="F652" s="727"/>
      <c r="G652" s="727"/>
      <c r="H652" s="727"/>
      <c r="I652" s="727"/>
      <c r="J652" s="727"/>
      <c r="K652" s="727"/>
      <c r="L652" s="727"/>
      <c r="M652" s="727"/>
      <c r="N652" s="727"/>
      <c r="O652" s="727"/>
      <c r="P652" s="727"/>
      <c r="Q652" s="727"/>
      <c r="R652" s="727"/>
      <c r="S652" s="727"/>
      <c r="T652" s="727"/>
      <c r="U652" s="727"/>
      <c r="V652" s="727"/>
      <c r="W652" s="727"/>
      <c r="X652" s="727"/>
    </row>
    <row r="653" spans="1:24">
      <c r="A653" s="727"/>
      <c r="B653" s="727"/>
      <c r="C653" s="727"/>
      <c r="D653" s="738"/>
      <c r="E653" s="727"/>
      <c r="F653" s="727"/>
      <c r="G653" s="727"/>
      <c r="H653" s="727"/>
      <c r="I653" s="727"/>
      <c r="J653" s="727"/>
      <c r="K653" s="727"/>
      <c r="L653" s="727"/>
      <c r="M653" s="727"/>
      <c r="N653" s="727"/>
      <c r="O653" s="727"/>
      <c r="P653" s="727"/>
      <c r="Q653" s="727"/>
      <c r="R653" s="727"/>
      <c r="S653" s="727"/>
      <c r="T653" s="727"/>
      <c r="U653" s="727"/>
      <c r="V653" s="727"/>
      <c r="W653" s="727"/>
      <c r="X653" s="727"/>
    </row>
    <row r="654" spans="1:24">
      <c r="A654" s="727"/>
      <c r="B654" s="727"/>
      <c r="C654" s="727"/>
      <c r="D654" s="738"/>
      <c r="E654" s="727"/>
      <c r="F654" s="727"/>
      <c r="G654" s="727"/>
      <c r="H654" s="727"/>
      <c r="I654" s="727"/>
      <c r="J654" s="727"/>
      <c r="K654" s="727"/>
      <c r="L654" s="727"/>
      <c r="M654" s="727"/>
      <c r="N654" s="727"/>
      <c r="O654" s="727"/>
      <c r="P654" s="727"/>
      <c r="Q654" s="727"/>
      <c r="R654" s="727"/>
      <c r="S654" s="727"/>
      <c r="T654" s="727"/>
      <c r="U654" s="727"/>
      <c r="V654" s="727"/>
      <c r="W654" s="727"/>
      <c r="X654" s="727"/>
    </row>
    <row r="655" spans="1:24">
      <c r="A655" s="727"/>
      <c r="B655" s="727"/>
      <c r="C655" s="727"/>
      <c r="D655" s="738"/>
      <c r="E655" s="727"/>
      <c r="F655" s="727"/>
      <c r="G655" s="727"/>
      <c r="H655" s="727"/>
      <c r="I655" s="727"/>
      <c r="J655" s="727"/>
      <c r="K655" s="727"/>
      <c r="L655" s="727"/>
      <c r="M655" s="727"/>
      <c r="N655" s="727"/>
      <c r="O655" s="727"/>
      <c r="P655" s="727"/>
      <c r="Q655" s="727"/>
      <c r="R655" s="727"/>
      <c r="S655" s="727"/>
      <c r="T655" s="727"/>
      <c r="U655" s="727"/>
      <c r="V655" s="727"/>
      <c r="W655" s="727"/>
      <c r="X655" s="727"/>
    </row>
    <row r="656" spans="1:24">
      <c r="A656" s="727"/>
      <c r="B656" s="727"/>
      <c r="C656" s="727"/>
      <c r="D656" s="738"/>
      <c r="E656" s="727"/>
      <c r="F656" s="727"/>
      <c r="G656" s="727"/>
      <c r="H656" s="727"/>
      <c r="I656" s="727"/>
      <c r="J656" s="727"/>
      <c r="K656" s="727"/>
      <c r="L656" s="727"/>
      <c r="M656" s="727"/>
      <c r="N656" s="727"/>
      <c r="O656" s="727"/>
      <c r="P656" s="727"/>
      <c r="Q656" s="727"/>
      <c r="R656" s="727"/>
      <c r="S656" s="727"/>
      <c r="T656" s="727"/>
      <c r="U656" s="727"/>
      <c r="V656" s="727"/>
      <c r="W656" s="727"/>
      <c r="X656" s="727"/>
    </row>
    <row r="657" spans="1:24">
      <c r="A657" s="727"/>
      <c r="B657" s="727"/>
      <c r="C657" s="727"/>
      <c r="D657" s="738"/>
      <c r="E657" s="727"/>
      <c r="F657" s="727"/>
      <c r="G657" s="727"/>
      <c r="H657" s="727"/>
      <c r="I657" s="727"/>
      <c r="J657" s="727"/>
      <c r="K657" s="727"/>
      <c r="L657" s="727"/>
      <c r="M657" s="727"/>
      <c r="N657" s="727"/>
      <c r="O657" s="727"/>
      <c r="P657" s="727"/>
      <c r="Q657" s="727"/>
      <c r="R657" s="727"/>
      <c r="S657" s="727"/>
      <c r="T657" s="727"/>
      <c r="U657" s="727"/>
      <c r="V657" s="727"/>
      <c r="W657" s="727"/>
      <c r="X657" s="727"/>
    </row>
    <row r="658" spans="1:24">
      <c r="A658" s="727"/>
      <c r="B658" s="727"/>
      <c r="C658" s="727"/>
      <c r="D658" s="738"/>
      <c r="E658" s="727"/>
      <c r="F658" s="727"/>
      <c r="G658" s="727"/>
      <c r="H658" s="727"/>
      <c r="I658" s="727"/>
      <c r="J658" s="727"/>
      <c r="K658" s="727"/>
      <c r="L658" s="727"/>
      <c r="M658" s="727"/>
      <c r="N658" s="727"/>
      <c r="O658" s="727"/>
      <c r="P658" s="727"/>
      <c r="Q658" s="727"/>
      <c r="R658" s="727"/>
      <c r="S658" s="727"/>
      <c r="T658" s="727"/>
      <c r="U658" s="727"/>
      <c r="V658" s="727"/>
      <c r="W658" s="727"/>
      <c r="X658" s="727"/>
    </row>
    <row r="659" spans="1:24">
      <c r="A659" s="727"/>
      <c r="B659" s="727"/>
      <c r="C659" s="727"/>
      <c r="D659" s="738"/>
      <c r="E659" s="727"/>
      <c r="F659" s="727"/>
      <c r="G659" s="727"/>
      <c r="H659" s="727"/>
      <c r="I659" s="727"/>
      <c r="J659" s="727"/>
      <c r="K659" s="727"/>
      <c r="L659" s="727"/>
      <c r="M659" s="727"/>
      <c r="N659" s="727"/>
      <c r="O659" s="727"/>
      <c r="P659" s="727"/>
      <c r="Q659" s="727"/>
      <c r="R659" s="727"/>
      <c r="S659" s="727"/>
      <c r="T659" s="727"/>
      <c r="U659" s="727"/>
      <c r="V659" s="727"/>
      <c r="W659" s="727"/>
      <c r="X659" s="727"/>
    </row>
    <row r="660" spans="1:24">
      <c r="A660" s="727"/>
      <c r="B660" s="727"/>
      <c r="C660" s="727"/>
      <c r="D660" s="738"/>
      <c r="E660" s="727"/>
      <c r="F660" s="727"/>
      <c r="G660" s="727"/>
      <c r="H660" s="727"/>
      <c r="I660" s="727"/>
      <c r="J660" s="727"/>
      <c r="K660" s="727"/>
      <c r="L660" s="727"/>
      <c r="M660" s="727"/>
      <c r="N660" s="727"/>
      <c r="O660" s="727"/>
      <c r="P660" s="727"/>
      <c r="Q660" s="727"/>
      <c r="R660" s="727"/>
      <c r="S660" s="727"/>
      <c r="T660" s="727"/>
      <c r="U660" s="727"/>
      <c r="V660" s="727"/>
      <c r="W660" s="727"/>
      <c r="X660" s="727"/>
    </row>
    <row r="661" spans="1:24">
      <c r="A661" s="727"/>
      <c r="B661" s="727"/>
      <c r="C661" s="727"/>
      <c r="D661" s="738"/>
      <c r="E661" s="727"/>
      <c r="F661" s="727"/>
      <c r="G661" s="727"/>
      <c r="H661" s="727"/>
      <c r="I661" s="727"/>
      <c r="J661" s="727"/>
      <c r="K661" s="727"/>
      <c r="L661" s="727"/>
      <c r="M661" s="727"/>
      <c r="N661" s="727"/>
      <c r="O661" s="727"/>
      <c r="P661" s="727"/>
      <c r="Q661" s="727"/>
      <c r="R661" s="727"/>
      <c r="S661" s="727"/>
      <c r="T661" s="727"/>
      <c r="U661" s="727"/>
      <c r="V661" s="727"/>
      <c r="W661" s="727"/>
      <c r="X661" s="727"/>
    </row>
    <row r="662" spans="1:24">
      <c r="A662" s="727"/>
      <c r="B662" s="727"/>
      <c r="C662" s="727"/>
      <c r="D662" s="738"/>
      <c r="E662" s="727"/>
      <c r="F662" s="727"/>
      <c r="G662" s="727"/>
      <c r="H662" s="727"/>
      <c r="I662" s="727"/>
      <c r="J662" s="727"/>
      <c r="K662" s="727"/>
      <c r="L662" s="727"/>
      <c r="M662" s="727"/>
      <c r="N662" s="727"/>
      <c r="O662" s="727"/>
      <c r="P662" s="727"/>
      <c r="Q662" s="727"/>
      <c r="R662" s="727"/>
      <c r="S662" s="727"/>
      <c r="T662" s="727"/>
      <c r="U662" s="727"/>
      <c r="V662" s="727"/>
      <c r="W662" s="727"/>
      <c r="X662" s="727"/>
    </row>
    <row r="663" spans="1:24">
      <c r="A663" s="727"/>
      <c r="B663" s="727"/>
      <c r="C663" s="727"/>
      <c r="D663" s="738"/>
      <c r="E663" s="727"/>
      <c r="F663" s="727"/>
      <c r="G663" s="727"/>
      <c r="H663" s="727"/>
      <c r="I663" s="727"/>
      <c r="J663" s="727"/>
      <c r="K663" s="727"/>
      <c r="L663" s="727"/>
      <c r="M663" s="727"/>
      <c r="N663" s="727"/>
      <c r="O663" s="727"/>
      <c r="P663" s="727"/>
      <c r="Q663" s="727"/>
      <c r="R663" s="727"/>
      <c r="S663" s="727"/>
      <c r="T663" s="727"/>
      <c r="U663" s="727"/>
      <c r="V663" s="727"/>
      <c r="W663" s="727"/>
      <c r="X663" s="727"/>
    </row>
    <row r="664" spans="1:24">
      <c r="A664" s="727"/>
      <c r="B664" s="727"/>
      <c r="C664" s="727"/>
      <c r="D664" s="738"/>
      <c r="E664" s="727"/>
      <c r="F664" s="727"/>
      <c r="G664" s="727"/>
      <c r="H664" s="727"/>
      <c r="I664" s="727"/>
      <c r="J664" s="727"/>
      <c r="K664" s="727"/>
      <c r="L664" s="727"/>
      <c r="M664" s="727"/>
      <c r="N664" s="727"/>
      <c r="O664" s="727"/>
      <c r="P664" s="727"/>
      <c r="Q664" s="727"/>
      <c r="R664" s="727"/>
      <c r="S664" s="727"/>
      <c r="T664" s="727"/>
      <c r="U664" s="727"/>
      <c r="V664" s="727"/>
      <c r="W664" s="727"/>
      <c r="X664" s="727"/>
    </row>
    <row r="665" spans="1:24">
      <c r="A665" s="727"/>
      <c r="B665" s="727"/>
      <c r="C665" s="727"/>
      <c r="D665" s="738"/>
      <c r="E665" s="727"/>
      <c r="F665" s="727"/>
      <c r="G665" s="727"/>
      <c r="H665" s="727"/>
      <c r="I665" s="727"/>
      <c r="J665" s="727"/>
      <c r="K665" s="727"/>
      <c r="L665" s="727"/>
      <c r="M665" s="727"/>
      <c r="N665" s="727"/>
      <c r="O665" s="727"/>
      <c r="P665" s="727"/>
      <c r="Q665" s="727"/>
      <c r="R665" s="727"/>
      <c r="S665" s="727"/>
      <c r="T665" s="727"/>
      <c r="U665" s="727"/>
      <c r="V665" s="727"/>
      <c r="W665" s="727"/>
      <c r="X665" s="727"/>
    </row>
    <row r="666" spans="1:24">
      <c r="A666" s="727"/>
      <c r="B666" s="727"/>
      <c r="C666" s="727"/>
      <c r="D666" s="738"/>
      <c r="E666" s="727"/>
      <c r="F666" s="727"/>
      <c r="G666" s="727"/>
      <c r="H666" s="727"/>
      <c r="I666" s="727"/>
      <c r="J666" s="727"/>
      <c r="K666" s="727"/>
      <c r="L666" s="727"/>
      <c r="M666" s="727"/>
      <c r="N666" s="727"/>
      <c r="O666" s="727"/>
      <c r="P666" s="727"/>
      <c r="Q666" s="727"/>
      <c r="R666" s="727"/>
      <c r="S666" s="727"/>
      <c r="T666" s="727"/>
      <c r="U666" s="727"/>
      <c r="V666" s="727"/>
      <c r="W666" s="727"/>
      <c r="X666" s="727"/>
    </row>
    <row r="667" spans="1:24">
      <c r="A667" s="727"/>
      <c r="B667" s="727"/>
      <c r="C667" s="727"/>
      <c r="D667" s="738"/>
      <c r="E667" s="727"/>
      <c r="F667" s="727"/>
      <c r="G667" s="727"/>
      <c r="H667" s="727"/>
      <c r="I667" s="727"/>
      <c r="J667" s="727"/>
      <c r="K667" s="727"/>
      <c r="L667" s="727"/>
      <c r="M667" s="727"/>
      <c r="N667" s="727"/>
      <c r="O667" s="727"/>
      <c r="P667" s="727"/>
      <c r="Q667" s="727"/>
      <c r="R667" s="727"/>
      <c r="S667" s="727"/>
      <c r="T667" s="727"/>
      <c r="U667" s="727"/>
      <c r="V667" s="727"/>
      <c r="W667" s="727"/>
      <c r="X667" s="727"/>
    </row>
    <row r="668" spans="1:24">
      <c r="A668" s="727"/>
      <c r="B668" s="727"/>
      <c r="C668" s="727"/>
      <c r="D668" s="738"/>
      <c r="E668" s="727"/>
      <c r="F668" s="727"/>
      <c r="G668" s="727"/>
      <c r="H668" s="727"/>
      <c r="I668" s="727"/>
      <c r="J668" s="727"/>
      <c r="K668" s="727"/>
      <c r="L668" s="727"/>
      <c r="M668" s="727"/>
      <c r="N668" s="727"/>
      <c r="O668" s="727"/>
      <c r="P668" s="727"/>
      <c r="Q668" s="727"/>
      <c r="R668" s="727"/>
      <c r="S668" s="727"/>
      <c r="T668" s="727"/>
      <c r="U668" s="727"/>
      <c r="V668" s="727"/>
      <c r="W668" s="727"/>
      <c r="X668" s="727"/>
    </row>
    <row r="669" spans="1:24">
      <c r="A669" s="727"/>
      <c r="B669" s="727"/>
      <c r="C669" s="727"/>
      <c r="D669" s="738"/>
      <c r="E669" s="727"/>
      <c r="F669" s="727"/>
      <c r="G669" s="727"/>
      <c r="H669" s="727"/>
      <c r="I669" s="727"/>
      <c r="J669" s="727"/>
      <c r="K669" s="727"/>
      <c r="L669" s="727"/>
      <c r="M669" s="727"/>
      <c r="N669" s="727"/>
      <c r="O669" s="727"/>
      <c r="P669" s="727"/>
      <c r="Q669" s="727"/>
      <c r="R669" s="727"/>
      <c r="S669" s="727"/>
      <c r="T669" s="727"/>
      <c r="U669" s="727"/>
      <c r="V669" s="727"/>
      <c r="W669" s="727"/>
      <c r="X669" s="727"/>
    </row>
    <row r="670" spans="1:24">
      <c r="A670" s="727"/>
      <c r="B670" s="727"/>
      <c r="C670" s="727"/>
      <c r="D670" s="738"/>
      <c r="E670" s="727"/>
      <c r="F670" s="727"/>
      <c r="G670" s="727"/>
      <c r="H670" s="727"/>
      <c r="I670" s="727"/>
      <c r="J670" s="727"/>
      <c r="K670" s="727"/>
      <c r="L670" s="727"/>
      <c r="M670" s="727"/>
      <c r="N670" s="727"/>
      <c r="O670" s="727"/>
      <c r="P670" s="727"/>
      <c r="Q670" s="727"/>
      <c r="R670" s="727"/>
      <c r="S670" s="727"/>
      <c r="T670" s="727"/>
      <c r="U670" s="727"/>
      <c r="V670" s="727"/>
      <c r="W670" s="727"/>
      <c r="X670" s="727"/>
    </row>
    <row r="671" spans="1:24">
      <c r="A671" s="727"/>
      <c r="B671" s="727"/>
      <c r="C671" s="727"/>
      <c r="D671" s="738"/>
      <c r="E671" s="727"/>
      <c r="F671" s="727"/>
      <c r="G671" s="727"/>
      <c r="H671" s="727"/>
      <c r="I671" s="727"/>
      <c r="J671" s="727"/>
      <c r="K671" s="727"/>
      <c r="L671" s="727"/>
      <c r="M671" s="727"/>
      <c r="N671" s="727"/>
      <c r="O671" s="727"/>
      <c r="P671" s="727"/>
      <c r="Q671" s="727"/>
      <c r="R671" s="727"/>
      <c r="S671" s="727"/>
      <c r="T671" s="727"/>
      <c r="U671" s="727"/>
      <c r="V671" s="727"/>
      <c r="W671" s="727"/>
      <c r="X671" s="727"/>
    </row>
    <row r="672" spans="1:24">
      <c r="A672" s="727"/>
      <c r="B672" s="727"/>
      <c r="C672" s="727"/>
      <c r="D672" s="738"/>
      <c r="E672" s="727"/>
      <c r="F672" s="727"/>
      <c r="G672" s="727"/>
      <c r="H672" s="727"/>
      <c r="I672" s="727"/>
      <c r="J672" s="727"/>
      <c r="K672" s="727"/>
      <c r="L672" s="727"/>
      <c r="M672" s="727"/>
      <c r="N672" s="727"/>
      <c r="O672" s="727"/>
      <c r="P672" s="727"/>
      <c r="Q672" s="727"/>
      <c r="R672" s="727"/>
      <c r="S672" s="727"/>
      <c r="T672" s="727"/>
      <c r="U672" s="727"/>
      <c r="V672" s="727"/>
      <c r="W672" s="727"/>
      <c r="X672" s="727"/>
    </row>
    <row r="673" spans="1:24">
      <c r="A673" s="727"/>
      <c r="B673" s="727"/>
      <c r="C673" s="727"/>
      <c r="D673" s="738"/>
      <c r="E673" s="727"/>
      <c r="F673" s="727"/>
      <c r="G673" s="727"/>
      <c r="H673" s="727"/>
      <c r="I673" s="727"/>
      <c r="J673" s="727"/>
      <c r="K673" s="727"/>
      <c r="L673" s="727"/>
      <c r="M673" s="727"/>
      <c r="N673" s="727"/>
      <c r="O673" s="727"/>
      <c r="P673" s="727"/>
      <c r="Q673" s="727"/>
      <c r="R673" s="727"/>
      <c r="S673" s="727"/>
      <c r="T673" s="727"/>
      <c r="U673" s="727"/>
      <c r="V673" s="727"/>
      <c r="W673" s="727"/>
      <c r="X673" s="727"/>
    </row>
    <row r="674" spans="1:24">
      <c r="A674" s="727"/>
      <c r="B674" s="727"/>
      <c r="C674" s="727"/>
      <c r="D674" s="738"/>
      <c r="E674" s="727"/>
      <c r="F674" s="727"/>
      <c r="G674" s="727"/>
      <c r="H674" s="727"/>
      <c r="I674" s="727"/>
      <c r="J674" s="727"/>
      <c r="K674" s="727"/>
      <c r="L674" s="727"/>
      <c r="M674" s="727"/>
      <c r="N674" s="727"/>
      <c r="O674" s="727"/>
      <c r="P674" s="727"/>
      <c r="Q674" s="727"/>
      <c r="R674" s="727"/>
      <c r="S674" s="727"/>
      <c r="T674" s="727"/>
      <c r="U674" s="727"/>
      <c r="V674" s="727"/>
      <c r="W674" s="727"/>
      <c r="X674" s="727"/>
    </row>
    <row r="675" spans="1:24">
      <c r="A675" s="727"/>
      <c r="B675" s="727"/>
      <c r="C675" s="727"/>
      <c r="D675" s="738"/>
      <c r="E675" s="727"/>
      <c r="F675" s="727"/>
      <c r="G675" s="727"/>
      <c r="H675" s="727"/>
      <c r="I675" s="727"/>
      <c r="J675" s="727"/>
      <c r="K675" s="727"/>
      <c r="L675" s="727"/>
      <c r="M675" s="727"/>
      <c r="N675" s="727"/>
      <c r="O675" s="727"/>
      <c r="P675" s="727"/>
      <c r="Q675" s="727"/>
      <c r="R675" s="727"/>
      <c r="S675" s="727"/>
      <c r="T675" s="727"/>
      <c r="U675" s="727"/>
      <c r="V675" s="727"/>
      <c r="W675" s="727"/>
      <c r="X675" s="727"/>
    </row>
    <row r="676" spans="1:24">
      <c r="A676" s="727"/>
      <c r="B676" s="727"/>
      <c r="C676" s="727"/>
      <c r="D676" s="738"/>
      <c r="E676" s="727"/>
      <c r="F676" s="727"/>
      <c r="G676" s="727"/>
      <c r="H676" s="727"/>
      <c r="I676" s="727"/>
      <c r="J676" s="727"/>
      <c r="K676" s="727"/>
      <c r="L676" s="727"/>
      <c r="M676" s="727"/>
      <c r="N676" s="727"/>
      <c r="O676" s="727"/>
      <c r="P676" s="727"/>
      <c r="Q676" s="727"/>
      <c r="R676" s="727"/>
      <c r="S676" s="727"/>
      <c r="T676" s="727"/>
      <c r="U676" s="727"/>
      <c r="V676" s="727"/>
      <c r="W676" s="727"/>
      <c r="X676" s="727"/>
    </row>
    <row r="677" spans="1:24">
      <c r="A677" s="727"/>
      <c r="B677" s="727"/>
      <c r="C677" s="727"/>
      <c r="D677" s="738"/>
      <c r="E677" s="727"/>
      <c r="F677" s="727"/>
      <c r="G677" s="727"/>
      <c r="H677" s="727"/>
      <c r="I677" s="727"/>
      <c r="J677" s="727"/>
      <c r="K677" s="727"/>
      <c r="L677" s="727"/>
      <c r="M677" s="727"/>
      <c r="N677" s="727"/>
      <c r="O677" s="727"/>
      <c r="P677" s="727"/>
      <c r="Q677" s="727"/>
      <c r="R677" s="727"/>
      <c r="S677" s="727"/>
      <c r="T677" s="727"/>
      <c r="U677" s="727"/>
      <c r="V677" s="727"/>
      <c r="W677" s="727"/>
      <c r="X677" s="727"/>
    </row>
    <row r="678" spans="1:24">
      <c r="A678" s="727"/>
      <c r="B678" s="727"/>
      <c r="C678" s="727"/>
      <c r="D678" s="738"/>
      <c r="E678" s="727"/>
      <c r="F678" s="727"/>
      <c r="G678" s="727"/>
      <c r="H678" s="727"/>
      <c r="I678" s="727"/>
      <c r="J678" s="727"/>
      <c r="K678" s="727"/>
      <c r="L678" s="727"/>
      <c r="M678" s="727"/>
      <c r="N678" s="727"/>
      <c r="O678" s="727"/>
      <c r="P678" s="727"/>
      <c r="Q678" s="727"/>
      <c r="R678" s="727"/>
      <c r="S678" s="727"/>
      <c r="T678" s="727"/>
      <c r="U678" s="727"/>
      <c r="V678" s="727"/>
      <c r="W678" s="727"/>
      <c r="X678" s="727"/>
    </row>
    <row r="679" spans="1:24">
      <c r="A679" s="727"/>
      <c r="B679" s="727"/>
      <c r="C679" s="727"/>
      <c r="D679" s="738"/>
      <c r="E679" s="727"/>
      <c r="F679" s="727"/>
      <c r="G679" s="727"/>
      <c r="H679" s="727"/>
      <c r="I679" s="727"/>
      <c r="J679" s="727"/>
      <c r="K679" s="727"/>
      <c r="L679" s="727"/>
      <c r="M679" s="727"/>
      <c r="N679" s="727"/>
      <c r="O679" s="727"/>
      <c r="P679" s="727"/>
      <c r="Q679" s="727"/>
      <c r="R679" s="727"/>
      <c r="S679" s="727"/>
      <c r="T679" s="727"/>
      <c r="U679" s="727"/>
      <c r="V679" s="727"/>
      <c r="W679" s="727"/>
      <c r="X679" s="727"/>
    </row>
    <row r="680" spans="1:24">
      <c r="A680" s="727"/>
      <c r="B680" s="727"/>
      <c r="C680" s="727"/>
      <c r="D680" s="738"/>
      <c r="E680" s="727"/>
      <c r="F680" s="727"/>
      <c r="G680" s="727"/>
      <c r="H680" s="727"/>
      <c r="I680" s="727"/>
      <c r="J680" s="727"/>
      <c r="K680" s="727"/>
      <c r="L680" s="727"/>
      <c r="M680" s="727"/>
      <c r="N680" s="727"/>
      <c r="O680" s="727"/>
      <c r="P680" s="727"/>
      <c r="Q680" s="727"/>
      <c r="R680" s="727"/>
      <c r="S680" s="727"/>
      <c r="T680" s="727"/>
      <c r="U680" s="727"/>
      <c r="V680" s="727"/>
      <c r="W680" s="727"/>
      <c r="X680" s="727"/>
    </row>
    <row r="681" spans="1:24">
      <c r="A681" s="727"/>
      <c r="B681" s="727"/>
      <c r="C681" s="727"/>
      <c r="D681" s="738"/>
      <c r="E681" s="727"/>
      <c r="F681" s="727"/>
      <c r="G681" s="727"/>
      <c r="H681" s="727"/>
      <c r="I681" s="727"/>
      <c r="J681" s="727"/>
      <c r="K681" s="727"/>
      <c r="L681" s="727"/>
      <c r="M681" s="727"/>
      <c r="N681" s="727"/>
      <c r="O681" s="727"/>
      <c r="P681" s="727"/>
      <c r="Q681" s="727"/>
      <c r="R681" s="727"/>
      <c r="S681" s="727"/>
      <c r="T681" s="727"/>
      <c r="U681" s="727"/>
      <c r="V681" s="727"/>
      <c r="W681" s="727"/>
      <c r="X681" s="727"/>
    </row>
    <row r="682" spans="1:24">
      <c r="A682" s="727"/>
      <c r="B682" s="727"/>
      <c r="C682" s="727"/>
      <c r="D682" s="738"/>
      <c r="E682" s="727"/>
      <c r="F682" s="727"/>
      <c r="G682" s="727"/>
      <c r="H682" s="727"/>
      <c r="I682" s="727"/>
      <c r="J682" s="727"/>
      <c r="K682" s="727"/>
      <c r="L682" s="727"/>
      <c r="M682" s="727"/>
      <c r="N682" s="727"/>
      <c r="O682" s="727"/>
      <c r="P682" s="727"/>
      <c r="Q682" s="727"/>
      <c r="R682" s="727"/>
      <c r="S682" s="727"/>
      <c r="T682" s="727"/>
      <c r="U682" s="727"/>
      <c r="V682" s="727"/>
      <c r="W682" s="727"/>
      <c r="X682" s="727"/>
    </row>
    <row r="683" spans="1:24">
      <c r="A683" s="727"/>
      <c r="B683" s="727"/>
      <c r="C683" s="727"/>
      <c r="D683" s="738"/>
      <c r="E683" s="727"/>
      <c r="F683" s="727"/>
      <c r="G683" s="727"/>
      <c r="H683" s="727"/>
      <c r="I683" s="727"/>
      <c r="J683" s="727"/>
      <c r="K683" s="727"/>
      <c r="L683" s="727"/>
      <c r="M683" s="727"/>
      <c r="N683" s="727"/>
      <c r="O683" s="727"/>
      <c r="P683" s="727"/>
      <c r="Q683" s="727"/>
      <c r="R683" s="727"/>
      <c r="S683" s="727"/>
      <c r="T683" s="727"/>
      <c r="U683" s="727"/>
      <c r="V683" s="727"/>
      <c r="W683" s="727"/>
      <c r="X683" s="727"/>
    </row>
    <row r="684" spans="1:24">
      <c r="A684" s="727"/>
      <c r="B684" s="727"/>
      <c r="C684" s="727"/>
      <c r="D684" s="738"/>
      <c r="E684" s="727"/>
      <c r="F684" s="727"/>
      <c r="G684" s="727"/>
      <c r="H684" s="727"/>
      <c r="I684" s="727"/>
      <c r="J684" s="727"/>
      <c r="K684" s="727"/>
      <c r="L684" s="727"/>
      <c r="M684" s="727"/>
      <c r="N684" s="727"/>
      <c r="O684" s="727"/>
      <c r="P684" s="727"/>
      <c r="Q684" s="727"/>
      <c r="R684" s="727"/>
      <c r="S684" s="727"/>
      <c r="T684" s="727"/>
      <c r="U684" s="727"/>
      <c r="V684" s="727"/>
      <c r="W684" s="727"/>
      <c r="X684" s="727"/>
    </row>
    <row r="685" spans="1:24">
      <c r="A685" s="727"/>
      <c r="B685" s="727"/>
      <c r="C685" s="727"/>
      <c r="D685" s="738"/>
      <c r="E685" s="727"/>
      <c r="F685" s="727"/>
      <c r="G685" s="727"/>
      <c r="H685" s="727"/>
      <c r="I685" s="727"/>
      <c r="J685" s="727"/>
      <c r="K685" s="727"/>
      <c r="L685" s="727"/>
      <c r="M685" s="727"/>
      <c r="N685" s="727"/>
      <c r="O685" s="727"/>
      <c r="P685" s="727"/>
      <c r="Q685" s="727"/>
      <c r="R685" s="727"/>
      <c r="S685" s="727"/>
      <c r="T685" s="727"/>
      <c r="U685" s="727"/>
      <c r="V685" s="727"/>
      <c r="W685" s="727"/>
      <c r="X685" s="727"/>
    </row>
    <row r="686" spans="1:24">
      <c r="A686" s="727"/>
      <c r="B686" s="727"/>
      <c r="C686" s="727"/>
      <c r="D686" s="738"/>
      <c r="E686" s="727"/>
      <c r="F686" s="727"/>
      <c r="G686" s="727"/>
      <c r="H686" s="727"/>
      <c r="I686" s="727"/>
      <c r="J686" s="727"/>
      <c r="K686" s="727"/>
      <c r="L686" s="727"/>
      <c r="M686" s="727"/>
      <c r="N686" s="727"/>
      <c r="O686" s="727"/>
      <c r="P686" s="727"/>
      <c r="Q686" s="727"/>
      <c r="R686" s="727"/>
      <c r="S686" s="727"/>
      <c r="T686" s="727"/>
      <c r="U686" s="727"/>
      <c r="V686" s="727"/>
      <c r="W686" s="727"/>
      <c r="X686" s="727"/>
    </row>
    <row r="687" spans="1:24">
      <c r="A687" s="727"/>
      <c r="B687" s="727"/>
      <c r="C687" s="727"/>
      <c r="D687" s="738"/>
      <c r="E687" s="727"/>
      <c r="F687" s="727"/>
      <c r="G687" s="727"/>
      <c r="H687" s="727"/>
      <c r="I687" s="727"/>
      <c r="J687" s="727"/>
      <c r="K687" s="727"/>
      <c r="L687" s="727"/>
      <c r="M687" s="727"/>
      <c r="N687" s="727"/>
      <c r="O687" s="727"/>
      <c r="P687" s="727"/>
      <c r="Q687" s="727"/>
      <c r="R687" s="727"/>
      <c r="S687" s="727"/>
      <c r="T687" s="727"/>
      <c r="U687" s="727"/>
      <c r="V687" s="727"/>
      <c r="W687" s="727"/>
      <c r="X687" s="727"/>
    </row>
    <row r="688" spans="1:24">
      <c r="A688" s="727"/>
      <c r="B688" s="727"/>
      <c r="C688" s="727"/>
      <c r="D688" s="738"/>
      <c r="E688" s="727"/>
      <c r="F688" s="727"/>
      <c r="G688" s="727"/>
      <c r="H688" s="727"/>
      <c r="I688" s="727"/>
      <c r="J688" s="727"/>
      <c r="K688" s="727"/>
      <c r="L688" s="727"/>
      <c r="M688" s="727"/>
      <c r="N688" s="727"/>
      <c r="O688" s="727"/>
      <c r="P688" s="727"/>
      <c r="Q688" s="727"/>
      <c r="R688" s="727"/>
      <c r="S688" s="727"/>
      <c r="T688" s="727"/>
      <c r="U688" s="727"/>
      <c r="V688" s="727"/>
      <c r="W688" s="727"/>
      <c r="X688" s="727"/>
    </row>
    <row r="689" spans="1:24">
      <c r="A689" s="727"/>
      <c r="B689" s="727"/>
      <c r="C689" s="727"/>
      <c r="D689" s="738"/>
      <c r="E689" s="727"/>
      <c r="F689" s="727"/>
      <c r="G689" s="727"/>
      <c r="H689" s="727"/>
      <c r="I689" s="727"/>
      <c r="J689" s="727"/>
      <c r="K689" s="727"/>
      <c r="L689" s="727"/>
      <c r="M689" s="727"/>
      <c r="N689" s="727"/>
      <c r="O689" s="727"/>
      <c r="P689" s="727"/>
      <c r="Q689" s="727"/>
      <c r="R689" s="727"/>
      <c r="S689" s="727"/>
      <c r="T689" s="727"/>
      <c r="U689" s="727"/>
      <c r="V689" s="727"/>
      <c r="W689" s="727"/>
      <c r="X689" s="727"/>
    </row>
    <row r="690" spans="1:24">
      <c r="A690" s="727"/>
      <c r="B690" s="727"/>
      <c r="C690" s="727"/>
      <c r="D690" s="738"/>
      <c r="E690" s="727"/>
      <c r="F690" s="727"/>
      <c r="G690" s="727"/>
      <c r="H690" s="727"/>
      <c r="I690" s="727"/>
      <c r="J690" s="727"/>
      <c r="K690" s="727"/>
      <c r="L690" s="727"/>
      <c r="M690" s="727"/>
      <c r="N690" s="727"/>
      <c r="O690" s="727"/>
      <c r="P690" s="727"/>
      <c r="Q690" s="727"/>
      <c r="R690" s="727"/>
      <c r="S690" s="727"/>
      <c r="T690" s="727"/>
      <c r="U690" s="727"/>
      <c r="V690" s="727"/>
      <c r="W690" s="727"/>
      <c r="X690" s="727"/>
    </row>
    <row r="691" spans="1:24">
      <c r="A691" s="727"/>
      <c r="B691" s="727"/>
      <c r="C691" s="727"/>
      <c r="D691" s="738"/>
      <c r="E691" s="727"/>
      <c r="F691" s="727"/>
      <c r="G691" s="727"/>
      <c r="H691" s="727"/>
      <c r="I691" s="727"/>
      <c r="J691" s="727"/>
      <c r="K691" s="727"/>
      <c r="L691" s="727"/>
      <c r="M691" s="727"/>
      <c r="N691" s="727"/>
      <c r="O691" s="727"/>
      <c r="P691" s="727"/>
      <c r="Q691" s="727"/>
      <c r="R691" s="727"/>
      <c r="S691" s="727"/>
      <c r="T691" s="727"/>
      <c r="U691" s="727"/>
      <c r="V691" s="727"/>
      <c r="W691" s="727"/>
      <c r="X691" s="727"/>
    </row>
    <row r="692" spans="1:24">
      <c r="A692" s="727"/>
      <c r="B692" s="727"/>
      <c r="C692" s="727"/>
      <c r="D692" s="738"/>
      <c r="E692" s="727"/>
      <c r="F692" s="727"/>
      <c r="G692" s="727"/>
      <c r="H692" s="727"/>
      <c r="I692" s="727"/>
      <c r="J692" s="727"/>
      <c r="K692" s="727"/>
      <c r="L692" s="727"/>
      <c r="M692" s="727"/>
      <c r="N692" s="727"/>
      <c r="O692" s="727"/>
      <c r="P692" s="727"/>
      <c r="Q692" s="727"/>
      <c r="R692" s="727"/>
      <c r="S692" s="727"/>
      <c r="T692" s="727"/>
      <c r="U692" s="727"/>
      <c r="V692" s="727"/>
      <c r="W692" s="727"/>
      <c r="X692" s="727"/>
    </row>
    <row r="693" spans="1:24">
      <c r="A693" s="727"/>
      <c r="B693" s="727"/>
      <c r="C693" s="727"/>
      <c r="D693" s="738"/>
      <c r="E693" s="727"/>
      <c r="F693" s="727"/>
      <c r="G693" s="727"/>
      <c r="H693" s="727"/>
      <c r="I693" s="727"/>
      <c r="J693" s="727"/>
      <c r="K693" s="727"/>
      <c r="L693" s="727"/>
      <c r="M693" s="727"/>
      <c r="N693" s="727"/>
      <c r="O693" s="727"/>
      <c r="P693" s="727"/>
      <c r="Q693" s="727"/>
      <c r="R693" s="727"/>
      <c r="S693" s="727"/>
      <c r="T693" s="727"/>
      <c r="U693" s="727"/>
      <c r="V693" s="727"/>
      <c r="W693" s="727"/>
      <c r="X693" s="727"/>
    </row>
    <row r="694" spans="1:24">
      <c r="A694" s="727"/>
      <c r="B694" s="727"/>
      <c r="C694" s="727"/>
      <c r="D694" s="738"/>
      <c r="E694" s="727"/>
      <c r="F694" s="727"/>
      <c r="G694" s="727"/>
      <c r="H694" s="727"/>
      <c r="I694" s="727"/>
      <c r="J694" s="727"/>
      <c r="K694" s="727"/>
      <c r="L694" s="727"/>
      <c r="M694" s="727"/>
      <c r="N694" s="727"/>
      <c r="O694" s="727"/>
      <c r="P694" s="727"/>
      <c r="Q694" s="727"/>
      <c r="R694" s="727"/>
      <c r="S694" s="727"/>
      <c r="T694" s="727"/>
      <c r="U694" s="727"/>
      <c r="V694" s="727"/>
      <c r="W694" s="727"/>
      <c r="X694" s="727"/>
    </row>
    <row r="695" spans="1:24">
      <c r="A695" s="727"/>
      <c r="B695" s="727"/>
      <c r="C695" s="727"/>
      <c r="D695" s="738"/>
      <c r="E695" s="727"/>
      <c r="F695" s="727"/>
      <c r="G695" s="727"/>
      <c r="H695" s="727"/>
      <c r="I695" s="727"/>
      <c r="J695" s="727"/>
      <c r="K695" s="727"/>
      <c r="L695" s="727"/>
      <c r="M695" s="727"/>
      <c r="N695" s="727"/>
      <c r="O695" s="727"/>
      <c r="P695" s="727"/>
      <c r="Q695" s="727"/>
      <c r="R695" s="727"/>
      <c r="S695" s="727"/>
      <c r="T695" s="727"/>
      <c r="U695" s="727"/>
      <c r="V695" s="727"/>
      <c r="W695" s="727"/>
      <c r="X695" s="727"/>
    </row>
    <row r="696" spans="1:24">
      <c r="A696" s="727"/>
      <c r="B696" s="727"/>
      <c r="C696" s="727"/>
      <c r="D696" s="738"/>
      <c r="E696" s="727"/>
      <c r="F696" s="727"/>
      <c r="G696" s="727"/>
      <c r="H696" s="727"/>
      <c r="I696" s="727"/>
      <c r="J696" s="727"/>
      <c r="K696" s="727"/>
      <c r="L696" s="727"/>
      <c r="M696" s="727"/>
      <c r="N696" s="727"/>
      <c r="O696" s="727"/>
      <c r="P696" s="727"/>
      <c r="Q696" s="727"/>
      <c r="R696" s="727"/>
      <c r="S696" s="727"/>
      <c r="T696" s="727"/>
      <c r="U696" s="727"/>
      <c r="V696" s="727"/>
      <c r="W696" s="727"/>
      <c r="X696" s="727"/>
    </row>
    <row r="697" spans="1:24">
      <c r="A697" s="727"/>
      <c r="B697" s="727"/>
      <c r="C697" s="727"/>
      <c r="D697" s="738"/>
      <c r="E697" s="727"/>
      <c r="F697" s="727"/>
      <c r="G697" s="727"/>
      <c r="H697" s="727"/>
      <c r="I697" s="727"/>
      <c r="J697" s="727"/>
      <c r="K697" s="727"/>
      <c r="L697" s="727"/>
      <c r="M697" s="727"/>
      <c r="N697" s="727"/>
      <c r="O697" s="727"/>
      <c r="P697" s="727"/>
      <c r="Q697" s="727"/>
      <c r="R697" s="727"/>
      <c r="S697" s="727"/>
      <c r="T697" s="727"/>
      <c r="U697" s="727"/>
      <c r="V697" s="727"/>
      <c r="W697" s="727"/>
      <c r="X697" s="727"/>
    </row>
    <row r="698" spans="1:24">
      <c r="A698" s="727"/>
      <c r="B698" s="727"/>
      <c r="C698" s="727"/>
      <c r="D698" s="738"/>
      <c r="E698" s="727"/>
      <c r="F698" s="727"/>
      <c r="G698" s="727"/>
      <c r="H698" s="727"/>
      <c r="I698" s="727"/>
      <c r="J698" s="727"/>
      <c r="K698" s="727"/>
      <c r="L698" s="727"/>
      <c r="M698" s="727"/>
      <c r="N698" s="727"/>
      <c r="O698" s="727"/>
      <c r="P698" s="727"/>
      <c r="Q698" s="727"/>
      <c r="R698" s="727"/>
      <c r="S698" s="727"/>
      <c r="T698" s="727"/>
      <c r="U698" s="727"/>
      <c r="V698" s="727"/>
      <c r="W698" s="727"/>
      <c r="X698" s="727"/>
    </row>
    <row r="699" spans="1:24">
      <c r="A699" s="727"/>
      <c r="B699" s="727"/>
      <c r="C699" s="727"/>
      <c r="D699" s="738"/>
      <c r="E699" s="727"/>
      <c r="F699" s="727"/>
      <c r="G699" s="727"/>
      <c r="H699" s="727"/>
      <c r="I699" s="727"/>
      <c r="J699" s="727"/>
      <c r="K699" s="727"/>
      <c r="L699" s="727"/>
      <c r="M699" s="727"/>
      <c r="N699" s="727"/>
      <c r="O699" s="727"/>
      <c r="P699" s="727"/>
      <c r="Q699" s="727"/>
      <c r="R699" s="727"/>
      <c r="S699" s="727"/>
      <c r="T699" s="727"/>
      <c r="U699" s="727"/>
      <c r="V699" s="727"/>
      <c r="W699" s="727"/>
      <c r="X699" s="727"/>
    </row>
    <row r="700" spans="1:24">
      <c r="A700" s="727"/>
      <c r="B700" s="727"/>
      <c r="C700" s="727"/>
      <c r="D700" s="738"/>
      <c r="E700" s="727"/>
      <c r="F700" s="727"/>
      <c r="G700" s="727"/>
      <c r="H700" s="727"/>
      <c r="I700" s="727"/>
      <c r="J700" s="727"/>
      <c r="K700" s="727"/>
      <c r="L700" s="727"/>
      <c r="M700" s="727"/>
      <c r="N700" s="727"/>
      <c r="O700" s="727"/>
      <c r="P700" s="727"/>
      <c r="Q700" s="727"/>
      <c r="R700" s="727"/>
      <c r="S700" s="727"/>
      <c r="T700" s="727"/>
      <c r="U700" s="727"/>
      <c r="V700" s="727"/>
      <c r="W700" s="727"/>
      <c r="X700" s="727"/>
    </row>
    <row r="701" spans="1:24">
      <c r="A701" s="727"/>
      <c r="B701" s="727"/>
      <c r="C701" s="727"/>
      <c r="D701" s="738"/>
      <c r="E701" s="727"/>
      <c r="F701" s="727"/>
      <c r="G701" s="727"/>
      <c r="H701" s="727"/>
      <c r="I701" s="727"/>
      <c r="J701" s="727"/>
      <c r="K701" s="727"/>
      <c r="L701" s="727"/>
      <c r="M701" s="727"/>
      <c r="N701" s="727"/>
      <c r="O701" s="727"/>
      <c r="P701" s="727"/>
      <c r="Q701" s="727"/>
      <c r="R701" s="727"/>
      <c r="S701" s="727"/>
      <c r="T701" s="727"/>
      <c r="U701" s="727"/>
      <c r="V701" s="727"/>
      <c r="W701" s="727"/>
      <c r="X701" s="727"/>
    </row>
    <row r="702" spans="1:24">
      <c r="A702" s="727"/>
      <c r="B702" s="727"/>
      <c r="C702" s="727"/>
      <c r="D702" s="738"/>
      <c r="E702" s="727"/>
      <c r="F702" s="727"/>
      <c r="G702" s="727"/>
      <c r="H702" s="727"/>
      <c r="I702" s="727"/>
      <c r="J702" s="727"/>
      <c r="K702" s="727"/>
      <c r="L702" s="727"/>
      <c r="M702" s="727"/>
      <c r="N702" s="727"/>
      <c r="O702" s="727"/>
      <c r="P702" s="727"/>
      <c r="Q702" s="727"/>
      <c r="R702" s="727"/>
      <c r="S702" s="727"/>
      <c r="T702" s="727"/>
      <c r="U702" s="727"/>
      <c r="V702" s="727"/>
      <c r="W702" s="727"/>
      <c r="X702" s="727"/>
    </row>
    <row r="703" spans="1:24">
      <c r="A703" s="727"/>
      <c r="B703" s="727"/>
      <c r="C703" s="727"/>
      <c r="D703" s="738"/>
      <c r="E703" s="727"/>
      <c r="F703" s="727"/>
      <c r="G703" s="727"/>
      <c r="H703" s="727"/>
      <c r="I703" s="727"/>
      <c r="J703" s="727"/>
      <c r="K703" s="727"/>
      <c r="L703" s="727"/>
      <c r="M703" s="727"/>
      <c r="N703" s="727"/>
      <c r="O703" s="727"/>
      <c r="P703" s="727"/>
      <c r="Q703" s="727"/>
      <c r="R703" s="727"/>
      <c r="S703" s="727"/>
      <c r="T703" s="727"/>
      <c r="U703" s="727"/>
      <c r="V703" s="727"/>
      <c r="W703" s="727"/>
      <c r="X703" s="727"/>
    </row>
    <row r="704" spans="1:24">
      <c r="A704" s="727"/>
      <c r="B704" s="727"/>
      <c r="C704" s="727"/>
      <c r="D704" s="738"/>
      <c r="E704" s="727"/>
      <c r="F704" s="727"/>
      <c r="G704" s="727"/>
      <c r="H704" s="727"/>
      <c r="I704" s="727"/>
      <c r="J704" s="727"/>
      <c r="K704" s="727"/>
      <c r="L704" s="727"/>
      <c r="M704" s="727"/>
      <c r="N704" s="727"/>
      <c r="O704" s="727"/>
      <c r="P704" s="727"/>
      <c r="Q704" s="727"/>
      <c r="R704" s="727"/>
      <c r="S704" s="727"/>
      <c r="T704" s="727"/>
      <c r="U704" s="727"/>
      <c r="V704" s="727"/>
      <c r="W704" s="727"/>
      <c r="X704" s="727"/>
    </row>
    <row r="705" spans="1:24">
      <c r="A705" s="727"/>
      <c r="B705" s="727"/>
      <c r="C705" s="727"/>
      <c r="D705" s="738"/>
      <c r="E705" s="727"/>
      <c r="F705" s="727"/>
      <c r="G705" s="727"/>
      <c r="H705" s="727"/>
      <c r="I705" s="727"/>
      <c r="J705" s="727"/>
      <c r="K705" s="727"/>
      <c r="L705" s="727"/>
      <c r="M705" s="727"/>
      <c r="N705" s="727"/>
      <c r="O705" s="727"/>
      <c r="P705" s="727"/>
      <c r="Q705" s="727"/>
      <c r="R705" s="727"/>
      <c r="S705" s="727"/>
      <c r="T705" s="727"/>
      <c r="U705" s="727"/>
      <c r="V705" s="727"/>
      <c r="W705" s="727"/>
      <c r="X705" s="727"/>
    </row>
    <row r="706" spans="1:24">
      <c r="A706" s="727"/>
      <c r="B706" s="727"/>
      <c r="C706" s="727"/>
      <c r="D706" s="738"/>
      <c r="E706" s="727"/>
      <c r="F706" s="727"/>
      <c r="G706" s="727"/>
      <c r="H706" s="727"/>
      <c r="I706" s="727"/>
      <c r="J706" s="727"/>
      <c r="K706" s="727"/>
      <c r="L706" s="727"/>
      <c r="M706" s="727"/>
      <c r="N706" s="727"/>
      <c r="O706" s="727"/>
      <c r="P706" s="727"/>
      <c r="Q706" s="727"/>
      <c r="R706" s="727"/>
      <c r="S706" s="727"/>
      <c r="T706" s="727"/>
      <c r="U706" s="727"/>
      <c r="V706" s="727"/>
      <c r="W706" s="727"/>
      <c r="X706" s="727"/>
    </row>
    <row r="707" spans="1:24">
      <c r="A707" s="727"/>
      <c r="B707" s="727"/>
      <c r="C707" s="727"/>
      <c r="D707" s="738"/>
      <c r="E707" s="727"/>
      <c r="F707" s="727"/>
      <c r="G707" s="727"/>
      <c r="H707" s="727"/>
      <c r="I707" s="727"/>
      <c r="J707" s="727"/>
      <c r="K707" s="727"/>
      <c r="L707" s="727"/>
      <c r="M707" s="727"/>
      <c r="N707" s="727"/>
      <c r="O707" s="727"/>
      <c r="P707" s="727"/>
      <c r="Q707" s="727"/>
      <c r="R707" s="727"/>
      <c r="S707" s="727"/>
      <c r="T707" s="727"/>
      <c r="U707" s="727"/>
      <c r="V707" s="727"/>
      <c r="W707" s="727"/>
      <c r="X707" s="727"/>
    </row>
    <row r="708" spans="1:24">
      <c r="A708" s="727"/>
      <c r="B708" s="727"/>
      <c r="C708" s="727"/>
      <c r="D708" s="738"/>
      <c r="E708" s="727"/>
      <c r="F708" s="727"/>
      <c r="G708" s="727"/>
      <c r="H708" s="727"/>
      <c r="I708" s="727"/>
      <c r="J708" s="727"/>
      <c r="K708" s="727"/>
      <c r="L708" s="727"/>
      <c r="M708" s="727"/>
      <c r="N708" s="727"/>
      <c r="O708" s="727"/>
      <c r="P708" s="727"/>
      <c r="Q708" s="727"/>
      <c r="R708" s="727"/>
      <c r="S708" s="727"/>
      <c r="T708" s="727"/>
      <c r="U708" s="727"/>
      <c r="V708" s="727"/>
      <c r="W708" s="727"/>
      <c r="X708" s="727"/>
    </row>
    <row r="709" spans="1:24">
      <c r="A709" s="727"/>
      <c r="B709" s="727"/>
      <c r="C709" s="727"/>
      <c r="D709" s="738"/>
      <c r="E709" s="727"/>
      <c r="F709" s="727"/>
      <c r="G709" s="727"/>
      <c r="H709" s="727"/>
      <c r="I709" s="727"/>
      <c r="J709" s="727"/>
      <c r="K709" s="727"/>
      <c r="L709" s="727"/>
      <c r="M709" s="727"/>
      <c r="N709" s="727"/>
      <c r="O709" s="727"/>
      <c r="P709" s="727"/>
      <c r="Q709" s="727"/>
      <c r="R709" s="727"/>
      <c r="S709" s="727"/>
      <c r="T709" s="727"/>
      <c r="U709" s="727"/>
      <c r="V709" s="727"/>
      <c r="W709" s="727"/>
      <c r="X709" s="727"/>
    </row>
    <row r="710" spans="1:24">
      <c r="A710" s="727"/>
      <c r="B710" s="727"/>
      <c r="C710" s="727"/>
      <c r="D710" s="738"/>
      <c r="E710" s="727"/>
      <c r="F710" s="727"/>
      <c r="G710" s="727"/>
      <c r="H710" s="727"/>
      <c r="I710" s="727"/>
      <c r="J710" s="727"/>
      <c r="K710" s="727"/>
      <c r="L710" s="727"/>
      <c r="M710" s="727"/>
      <c r="N710" s="727"/>
      <c r="O710" s="727"/>
      <c r="P710" s="727"/>
      <c r="Q710" s="727"/>
      <c r="R710" s="727"/>
      <c r="S710" s="727"/>
      <c r="T710" s="727"/>
      <c r="U710" s="727"/>
      <c r="V710" s="727"/>
      <c r="W710" s="727"/>
      <c r="X710" s="727"/>
    </row>
    <row r="711" spans="1:24">
      <c r="A711" s="727"/>
      <c r="B711" s="727"/>
      <c r="C711" s="727"/>
      <c r="D711" s="738"/>
      <c r="E711" s="727"/>
      <c r="F711" s="727"/>
      <c r="G711" s="727"/>
      <c r="H711" s="727"/>
      <c r="I711" s="727"/>
      <c r="J711" s="727"/>
      <c r="K711" s="727"/>
      <c r="L711" s="727"/>
      <c r="M711" s="727"/>
      <c r="N711" s="727"/>
      <c r="O711" s="727"/>
      <c r="P711" s="727"/>
      <c r="Q711" s="727"/>
      <c r="R711" s="727"/>
      <c r="S711" s="727"/>
      <c r="T711" s="727"/>
      <c r="U711" s="727"/>
      <c r="V711" s="727"/>
      <c r="W711" s="727"/>
      <c r="X711" s="727"/>
    </row>
    <row r="712" spans="1:24">
      <c r="A712" s="727"/>
      <c r="B712" s="727"/>
      <c r="C712" s="727"/>
      <c r="D712" s="738"/>
      <c r="E712" s="727"/>
      <c r="F712" s="727"/>
      <c r="G712" s="727"/>
      <c r="H712" s="727"/>
      <c r="I712" s="727"/>
      <c r="J712" s="727"/>
      <c r="K712" s="727"/>
      <c r="L712" s="727"/>
      <c r="M712" s="727"/>
      <c r="N712" s="727"/>
      <c r="O712" s="727"/>
      <c r="P712" s="727"/>
      <c r="Q712" s="727"/>
      <c r="R712" s="727"/>
      <c r="S712" s="727"/>
      <c r="T712" s="727"/>
      <c r="U712" s="727"/>
      <c r="V712" s="727"/>
      <c r="W712" s="727"/>
      <c r="X712" s="727"/>
    </row>
    <row r="713" spans="1:24">
      <c r="A713" s="727"/>
      <c r="B713" s="727"/>
      <c r="C713" s="727"/>
      <c r="D713" s="738"/>
      <c r="E713" s="727"/>
      <c r="F713" s="727"/>
      <c r="G713" s="727"/>
      <c r="H713" s="727"/>
      <c r="I713" s="727"/>
      <c r="J713" s="727"/>
      <c r="K713" s="727"/>
      <c r="L713" s="727"/>
      <c r="M713" s="727"/>
      <c r="N713" s="727"/>
      <c r="O713" s="727"/>
      <c r="P713" s="727"/>
      <c r="Q713" s="727"/>
      <c r="R713" s="727"/>
      <c r="S713" s="727"/>
      <c r="T713" s="727"/>
      <c r="U713" s="727"/>
      <c r="V713" s="727"/>
      <c r="W713" s="727"/>
      <c r="X713" s="727"/>
    </row>
    <row r="714" spans="1:24">
      <c r="A714" s="727"/>
      <c r="B714" s="727"/>
      <c r="C714" s="727"/>
      <c r="D714" s="738"/>
      <c r="E714" s="727"/>
      <c r="F714" s="727"/>
      <c r="G714" s="727"/>
      <c r="H714" s="727"/>
      <c r="I714" s="727"/>
      <c r="J714" s="727"/>
      <c r="K714" s="727"/>
      <c r="L714" s="727"/>
      <c r="M714" s="727"/>
      <c r="N714" s="727"/>
      <c r="O714" s="727"/>
      <c r="P714" s="727"/>
      <c r="Q714" s="727"/>
      <c r="R714" s="727"/>
      <c r="S714" s="727"/>
      <c r="T714" s="727"/>
      <c r="U714" s="727"/>
      <c r="V714" s="727"/>
      <c r="W714" s="727"/>
      <c r="X714" s="727"/>
    </row>
    <row r="715" spans="1:24">
      <c r="A715" s="727"/>
      <c r="B715" s="727"/>
      <c r="C715" s="727"/>
      <c r="D715" s="738"/>
      <c r="E715" s="727"/>
      <c r="F715" s="727"/>
      <c r="G715" s="727"/>
      <c r="H715" s="727"/>
      <c r="I715" s="727"/>
      <c r="J715" s="727"/>
      <c r="K715" s="727"/>
      <c r="L715" s="727"/>
      <c r="M715" s="727"/>
      <c r="N715" s="727"/>
      <c r="O715" s="727"/>
      <c r="P715" s="727"/>
      <c r="Q715" s="727"/>
      <c r="R715" s="727"/>
      <c r="S715" s="727"/>
      <c r="T715" s="727"/>
      <c r="U715" s="727"/>
      <c r="V715" s="727"/>
      <c r="W715" s="727"/>
      <c r="X715" s="727"/>
    </row>
    <row r="716" spans="1:24">
      <c r="A716" s="727"/>
      <c r="B716" s="727"/>
      <c r="C716" s="727"/>
      <c r="D716" s="738"/>
      <c r="E716" s="727"/>
      <c r="F716" s="727"/>
      <c r="G716" s="727"/>
      <c r="H716" s="727"/>
      <c r="I716" s="727"/>
      <c r="J716" s="727"/>
      <c r="K716" s="727"/>
      <c r="L716" s="727"/>
      <c r="M716" s="727"/>
      <c r="N716" s="727"/>
      <c r="O716" s="727"/>
      <c r="P716" s="727"/>
      <c r="Q716" s="727"/>
      <c r="R716" s="727"/>
      <c r="S716" s="727"/>
      <c r="T716" s="727"/>
      <c r="U716" s="727"/>
      <c r="V716" s="727"/>
      <c r="W716" s="727"/>
      <c r="X716" s="727"/>
    </row>
    <row r="717" spans="1:24">
      <c r="A717" s="727"/>
      <c r="B717" s="727"/>
      <c r="C717" s="727"/>
      <c r="D717" s="738"/>
      <c r="E717" s="727"/>
      <c r="F717" s="727"/>
      <c r="G717" s="727"/>
      <c r="H717" s="727"/>
      <c r="I717" s="727"/>
      <c r="J717" s="727"/>
      <c r="K717" s="727"/>
      <c r="L717" s="727"/>
      <c r="M717" s="727"/>
      <c r="N717" s="727"/>
      <c r="O717" s="727"/>
      <c r="P717" s="727"/>
      <c r="Q717" s="727"/>
      <c r="R717" s="727"/>
      <c r="S717" s="727"/>
      <c r="T717" s="727"/>
      <c r="U717" s="727"/>
      <c r="V717" s="727"/>
      <c r="W717" s="727"/>
      <c r="X717" s="727"/>
    </row>
    <row r="718" spans="1:24">
      <c r="A718" s="727"/>
      <c r="B718" s="727"/>
      <c r="C718" s="727"/>
      <c r="D718" s="738"/>
      <c r="E718" s="727"/>
      <c r="F718" s="727"/>
      <c r="G718" s="727"/>
      <c r="H718" s="727"/>
      <c r="I718" s="727"/>
      <c r="J718" s="727"/>
      <c r="K718" s="727"/>
      <c r="L718" s="727"/>
      <c r="M718" s="727"/>
      <c r="N718" s="727"/>
      <c r="O718" s="727"/>
      <c r="P718" s="727"/>
      <c r="Q718" s="727"/>
      <c r="R718" s="727"/>
      <c r="S718" s="727"/>
      <c r="T718" s="727"/>
      <c r="U718" s="727"/>
      <c r="V718" s="727"/>
      <c r="W718" s="727"/>
      <c r="X718" s="727"/>
    </row>
    <row r="719" spans="1:24">
      <c r="A719" s="727"/>
      <c r="B719" s="727"/>
      <c r="C719" s="727"/>
      <c r="D719" s="738"/>
      <c r="E719" s="727"/>
      <c r="F719" s="727"/>
      <c r="G719" s="727"/>
      <c r="H719" s="727"/>
      <c r="I719" s="727"/>
      <c r="J719" s="727"/>
      <c r="K719" s="727"/>
      <c r="L719" s="727"/>
      <c r="M719" s="727"/>
      <c r="N719" s="727"/>
      <c r="O719" s="727"/>
      <c r="P719" s="727"/>
      <c r="Q719" s="727"/>
      <c r="R719" s="727"/>
      <c r="S719" s="727"/>
      <c r="T719" s="727"/>
      <c r="U719" s="727"/>
      <c r="V719" s="727"/>
      <c r="W719" s="727"/>
      <c r="X719" s="727"/>
    </row>
    <row r="720" spans="1:24">
      <c r="A720" s="727"/>
      <c r="B720" s="727"/>
      <c r="C720" s="727"/>
      <c r="D720" s="738"/>
      <c r="E720" s="727"/>
      <c r="F720" s="727"/>
      <c r="G720" s="727"/>
      <c r="H720" s="727"/>
      <c r="I720" s="727"/>
      <c r="J720" s="727"/>
      <c r="K720" s="727"/>
      <c r="L720" s="727"/>
      <c r="M720" s="727"/>
      <c r="N720" s="727"/>
      <c r="O720" s="727"/>
      <c r="P720" s="727"/>
      <c r="Q720" s="727"/>
      <c r="R720" s="727"/>
      <c r="S720" s="727"/>
      <c r="T720" s="727"/>
      <c r="U720" s="727"/>
      <c r="V720" s="727"/>
      <c r="W720" s="727"/>
      <c r="X720" s="727"/>
    </row>
    <row r="721" spans="1:24">
      <c r="A721" s="727"/>
      <c r="B721" s="727"/>
      <c r="C721" s="727"/>
      <c r="D721" s="738"/>
      <c r="E721" s="727"/>
      <c r="F721" s="727"/>
      <c r="G721" s="727"/>
      <c r="H721" s="727"/>
      <c r="I721" s="727"/>
      <c r="J721" s="727"/>
      <c r="K721" s="727"/>
      <c r="L721" s="727"/>
      <c r="M721" s="727"/>
      <c r="N721" s="727"/>
      <c r="O721" s="727"/>
      <c r="P721" s="727"/>
      <c r="Q721" s="727"/>
      <c r="R721" s="727"/>
      <c r="S721" s="727"/>
      <c r="T721" s="727"/>
      <c r="U721" s="727"/>
      <c r="V721" s="727"/>
      <c r="W721" s="727"/>
      <c r="X721" s="727"/>
    </row>
    <row r="722" spans="1:24">
      <c r="A722" s="727"/>
      <c r="B722" s="727"/>
      <c r="C722" s="727"/>
      <c r="D722" s="738"/>
      <c r="E722" s="727"/>
      <c r="F722" s="727"/>
      <c r="G722" s="727"/>
      <c r="H722" s="727"/>
      <c r="I722" s="727"/>
      <c r="J722" s="727"/>
      <c r="K722" s="727"/>
      <c r="L722" s="727"/>
      <c r="M722" s="727"/>
      <c r="N722" s="727"/>
      <c r="O722" s="727"/>
      <c r="P722" s="727"/>
      <c r="Q722" s="727"/>
      <c r="R722" s="727"/>
      <c r="S722" s="727"/>
      <c r="T722" s="727"/>
      <c r="U722" s="727"/>
      <c r="V722" s="727"/>
      <c r="W722" s="727"/>
      <c r="X722" s="727"/>
    </row>
    <row r="723" spans="1:24">
      <c r="A723" s="727"/>
      <c r="B723" s="727"/>
      <c r="C723" s="727"/>
      <c r="D723" s="738"/>
      <c r="E723" s="727"/>
      <c r="F723" s="727"/>
      <c r="G723" s="727"/>
      <c r="H723" s="727"/>
      <c r="I723" s="727"/>
      <c r="J723" s="727"/>
      <c r="K723" s="727"/>
      <c r="L723" s="727"/>
      <c r="M723" s="727"/>
      <c r="N723" s="727"/>
      <c r="O723" s="727"/>
      <c r="P723" s="727"/>
      <c r="Q723" s="727"/>
      <c r="R723" s="727"/>
      <c r="S723" s="727"/>
      <c r="T723" s="727"/>
      <c r="U723" s="727"/>
      <c r="V723" s="727"/>
      <c r="W723" s="727"/>
      <c r="X723" s="727"/>
    </row>
    <row r="724" spans="1:24">
      <c r="A724" s="727"/>
      <c r="B724" s="727"/>
      <c r="C724" s="727"/>
      <c r="D724" s="738"/>
      <c r="E724" s="727"/>
      <c r="F724" s="727"/>
      <c r="G724" s="727"/>
      <c r="H724" s="727"/>
      <c r="I724" s="727"/>
      <c r="J724" s="727"/>
      <c r="K724" s="727"/>
      <c r="L724" s="727"/>
      <c r="M724" s="727"/>
      <c r="N724" s="727"/>
      <c r="O724" s="727"/>
      <c r="P724" s="727"/>
      <c r="Q724" s="727"/>
      <c r="R724" s="727"/>
      <c r="S724" s="727"/>
      <c r="T724" s="727"/>
      <c r="U724" s="727"/>
      <c r="V724" s="727"/>
      <c r="W724" s="727"/>
      <c r="X724" s="727"/>
    </row>
    <row r="725" spans="1:24">
      <c r="A725" s="727"/>
      <c r="B725" s="727"/>
      <c r="C725" s="727"/>
      <c r="D725" s="738"/>
      <c r="E725" s="727"/>
      <c r="F725" s="727"/>
      <c r="G725" s="727"/>
      <c r="H725" s="727"/>
      <c r="I725" s="727"/>
      <c r="J725" s="727"/>
      <c r="K725" s="727"/>
      <c r="L725" s="727"/>
      <c r="M725" s="727"/>
      <c r="N725" s="727"/>
      <c r="O725" s="727"/>
      <c r="P725" s="727"/>
      <c r="Q725" s="727"/>
      <c r="R725" s="727"/>
      <c r="S725" s="727"/>
      <c r="T725" s="727"/>
      <c r="U725" s="727"/>
      <c r="V725" s="727"/>
      <c r="W725" s="727"/>
      <c r="X725" s="727"/>
    </row>
    <row r="726" spans="1:24">
      <c r="A726" s="727"/>
      <c r="B726" s="727"/>
      <c r="C726" s="727"/>
      <c r="D726" s="738"/>
      <c r="E726" s="727"/>
      <c r="F726" s="727"/>
      <c r="G726" s="727"/>
      <c r="H726" s="727"/>
      <c r="I726" s="727"/>
      <c r="J726" s="727"/>
      <c r="K726" s="727"/>
      <c r="L726" s="727"/>
      <c r="M726" s="727"/>
      <c r="N726" s="727"/>
      <c r="O726" s="727"/>
      <c r="P726" s="727"/>
      <c r="Q726" s="727"/>
      <c r="R726" s="727"/>
      <c r="S726" s="727"/>
      <c r="T726" s="727"/>
      <c r="U726" s="727"/>
      <c r="V726" s="727"/>
      <c r="W726" s="727"/>
      <c r="X726" s="727"/>
    </row>
    <row r="727" spans="1:24">
      <c r="A727" s="727"/>
      <c r="B727" s="727"/>
      <c r="C727" s="727"/>
      <c r="D727" s="738"/>
      <c r="E727" s="727"/>
      <c r="F727" s="727"/>
      <c r="G727" s="727"/>
      <c r="H727" s="727"/>
      <c r="I727" s="727"/>
      <c r="J727" s="727"/>
      <c r="K727" s="727"/>
      <c r="L727" s="727"/>
      <c r="M727" s="727"/>
      <c r="N727" s="727"/>
      <c r="O727" s="727"/>
      <c r="P727" s="727"/>
      <c r="Q727" s="727"/>
      <c r="R727" s="727"/>
      <c r="S727" s="727"/>
      <c r="T727" s="727"/>
      <c r="U727" s="727"/>
      <c r="V727" s="727"/>
      <c r="W727" s="727"/>
      <c r="X727" s="727"/>
    </row>
    <row r="728" spans="1:24">
      <c r="A728" s="727"/>
      <c r="B728" s="727"/>
      <c r="C728" s="727"/>
      <c r="D728" s="738"/>
      <c r="E728" s="727"/>
      <c r="F728" s="727"/>
      <c r="G728" s="727"/>
      <c r="H728" s="727"/>
      <c r="I728" s="727"/>
      <c r="J728" s="727"/>
      <c r="K728" s="727"/>
      <c r="L728" s="727"/>
      <c r="M728" s="727"/>
      <c r="N728" s="727"/>
      <c r="O728" s="727"/>
      <c r="P728" s="727"/>
      <c r="Q728" s="727"/>
      <c r="R728" s="727"/>
      <c r="S728" s="727"/>
      <c r="T728" s="727"/>
      <c r="U728" s="727"/>
      <c r="V728" s="727"/>
      <c r="W728" s="727"/>
      <c r="X728" s="727"/>
    </row>
    <row r="729" spans="1:24">
      <c r="A729" s="727"/>
      <c r="B729" s="727"/>
      <c r="C729" s="727"/>
      <c r="D729" s="738"/>
      <c r="E729" s="727"/>
      <c r="F729" s="727"/>
      <c r="G729" s="727"/>
      <c r="H729" s="727"/>
      <c r="I729" s="727"/>
      <c r="J729" s="727"/>
      <c r="K729" s="727"/>
      <c r="L729" s="727"/>
      <c r="M729" s="727"/>
      <c r="N729" s="727"/>
      <c r="O729" s="727"/>
      <c r="P729" s="727"/>
      <c r="Q729" s="727"/>
      <c r="R729" s="727"/>
      <c r="S729" s="727"/>
      <c r="T729" s="727"/>
      <c r="U729" s="727"/>
      <c r="V729" s="727"/>
      <c r="W729" s="727"/>
      <c r="X729" s="727"/>
    </row>
    <row r="730" spans="1:24">
      <c r="A730" s="727"/>
      <c r="B730" s="727"/>
      <c r="C730" s="727"/>
      <c r="D730" s="738"/>
      <c r="E730" s="727"/>
      <c r="F730" s="727"/>
      <c r="G730" s="727"/>
      <c r="H730" s="727"/>
      <c r="I730" s="727"/>
      <c r="J730" s="727"/>
      <c r="K730" s="727"/>
      <c r="L730" s="727"/>
      <c r="M730" s="727"/>
      <c r="N730" s="727"/>
      <c r="O730" s="727"/>
      <c r="P730" s="727"/>
      <c r="Q730" s="727"/>
      <c r="R730" s="727"/>
      <c r="S730" s="727"/>
      <c r="T730" s="727"/>
      <c r="U730" s="727"/>
      <c r="V730" s="727"/>
      <c r="W730" s="727"/>
      <c r="X730" s="727"/>
    </row>
    <row r="731" spans="1:24">
      <c r="A731" s="727"/>
      <c r="B731" s="727"/>
      <c r="C731" s="727"/>
      <c r="D731" s="738"/>
      <c r="E731" s="727"/>
      <c r="F731" s="727"/>
      <c r="G731" s="727"/>
      <c r="H731" s="727"/>
      <c r="I731" s="727"/>
      <c r="J731" s="727"/>
      <c r="K731" s="727"/>
      <c r="L731" s="727"/>
      <c r="M731" s="727"/>
      <c r="N731" s="727"/>
      <c r="O731" s="727"/>
      <c r="P731" s="727"/>
      <c r="Q731" s="727"/>
      <c r="R731" s="727"/>
      <c r="S731" s="727"/>
      <c r="T731" s="727"/>
      <c r="U731" s="727"/>
      <c r="V731" s="727"/>
      <c r="W731" s="727"/>
      <c r="X731" s="727"/>
    </row>
    <row r="732" spans="1:24">
      <c r="A732" s="727"/>
      <c r="B732" s="727"/>
      <c r="C732" s="727"/>
      <c r="D732" s="738"/>
      <c r="E732" s="727"/>
      <c r="F732" s="727"/>
      <c r="G732" s="727"/>
      <c r="H732" s="727"/>
      <c r="I732" s="727"/>
      <c r="J732" s="727"/>
      <c r="K732" s="727"/>
      <c r="L732" s="727"/>
      <c r="M732" s="727"/>
      <c r="N732" s="727"/>
      <c r="O732" s="727"/>
      <c r="P732" s="727"/>
      <c r="Q732" s="727"/>
      <c r="R732" s="727"/>
      <c r="S732" s="727"/>
      <c r="T732" s="727"/>
      <c r="U732" s="727"/>
      <c r="V732" s="727"/>
      <c r="W732" s="727"/>
      <c r="X732" s="727"/>
    </row>
    <row r="733" spans="1:24">
      <c r="A733" s="727"/>
      <c r="B733" s="727"/>
      <c r="C733" s="727"/>
      <c r="D733" s="738"/>
      <c r="E733" s="727"/>
      <c r="F733" s="727"/>
      <c r="G733" s="727"/>
      <c r="H733" s="727"/>
      <c r="I733" s="727"/>
      <c r="J733" s="727"/>
      <c r="K733" s="727"/>
      <c r="L733" s="727"/>
      <c r="M733" s="727"/>
      <c r="N733" s="727"/>
      <c r="O733" s="727"/>
      <c r="P733" s="727"/>
      <c r="Q733" s="727"/>
      <c r="R733" s="727"/>
      <c r="S733" s="727"/>
      <c r="T733" s="727"/>
      <c r="U733" s="727"/>
      <c r="V733" s="727"/>
      <c r="W733" s="727"/>
      <c r="X733" s="727"/>
    </row>
    <row r="734" spans="1:24">
      <c r="A734" s="727"/>
      <c r="B734" s="727"/>
      <c r="C734" s="727"/>
      <c r="D734" s="738"/>
      <c r="E734" s="727"/>
      <c r="F734" s="727"/>
      <c r="G734" s="727"/>
      <c r="H734" s="727"/>
      <c r="I734" s="727"/>
      <c r="J734" s="727"/>
      <c r="K734" s="727"/>
      <c r="L734" s="727"/>
      <c r="M734" s="727"/>
      <c r="N734" s="727"/>
      <c r="O734" s="727"/>
      <c r="P734" s="727"/>
      <c r="Q734" s="727"/>
      <c r="R734" s="727"/>
      <c r="S734" s="727"/>
      <c r="T734" s="727"/>
      <c r="U734" s="727"/>
      <c r="V734" s="727"/>
      <c r="W734" s="727"/>
      <c r="X734" s="727"/>
    </row>
    <row r="735" spans="1:24">
      <c r="A735" s="727"/>
      <c r="B735" s="727"/>
      <c r="C735" s="727"/>
      <c r="D735" s="738"/>
      <c r="E735" s="727"/>
      <c r="F735" s="727"/>
      <c r="G735" s="727"/>
      <c r="H735" s="727"/>
      <c r="I735" s="727"/>
      <c r="J735" s="727"/>
      <c r="K735" s="727"/>
      <c r="L735" s="727"/>
      <c r="M735" s="727"/>
      <c r="N735" s="727"/>
      <c r="O735" s="727"/>
      <c r="P735" s="727"/>
      <c r="Q735" s="727"/>
      <c r="R735" s="727"/>
      <c r="S735" s="727"/>
      <c r="T735" s="727"/>
      <c r="U735" s="727"/>
      <c r="V735" s="727"/>
      <c r="W735" s="727"/>
      <c r="X735" s="727"/>
    </row>
    <row r="736" spans="1:24">
      <c r="A736" s="727"/>
      <c r="B736" s="727"/>
      <c r="C736" s="727"/>
      <c r="D736" s="738"/>
      <c r="E736" s="727"/>
      <c r="F736" s="727"/>
      <c r="G736" s="727"/>
      <c r="H736" s="727"/>
      <c r="I736" s="727"/>
      <c r="J736" s="727"/>
      <c r="K736" s="727"/>
      <c r="L736" s="727"/>
      <c r="M736" s="727"/>
      <c r="N736" s="727"/>
      <c r="O736" s="727"/>
      <c r="P736" s="727"/>
      <c r="Q736" s="727"/>
      <c r="R736" s="727"/>
      <c r="S736" s="727"/>
      <c r="T736" s="727"/>
      <c r="U736" s="727"/>
      <c r="V736" s="727"/>
      <c r="W736" s="727"/>
      <c r="X736" s="727"/>
    </row>
    <row r="737" spans="1:24">
      <c r="A737" s="727"/>
      <c r="B737" s="727"/>
      <c r="C737" s="727"/>
      <c r="D737" s="738"/>
      <c r="E737" s="727"/>
      <c r="F737" s="727"/>
      <c r="G737" s="727"/>
      <c r="H737" s="727"/>
      <c r="I737" s="727"/>
      <c r="J737" s="727"/>
      <c r="K737" s="727"/>
      <c r="L737" s="727"/>
      <c r="M737" s="727"/>
      <c r="N737" s="727"/>
      <c r="O737" s="727"/>
      <c r="P737" s="727"/>
      <c r="Q737" s="727"/>
      <c r="R737" s="727"/>
      <c r="S737" s="727"/>
      <c r="T737" s="727"/>
      <c r="U737" s="727"/>
      <c r="V737" s="727"/>
      <c r="W737" s="727"/>
      <c r="X737" s="727"/>
    </row>
    <row r="738" spans="1:24">
      <c r="A738" s="727"/>
      <c r="B738" s="727"/>
      <c r="C738" s="727"/>
      <c r="D738" s="738"/>
      <c r="E738" s="727"/>
      <c r="F738" s="727"/>
      <c r="G738" s="727"/>
      <c r="H738" s="727"/>
      <c r="I738" s="727"/>
      <c r="J738" s="727"/>
      <c r="K738" s="727"/>
      <c r="L738" s="727"/>
      <c r="M738" s="727"/>
      <c r="N738" s="727"/>
      <c r="O738" s="727"/>
      <c r="P738" s="727"/>
      <c r="Q738" s="727"/>
      <c r="R738" s="727"/>
      <c r="S738" s="727"/>
      <c r="T738" s="727"/>
      <c r="U738" s="727"/>
      <c r="V738" s="727"/>
      <c r="W738" s="727"/>
      <c r="X738" s="727"/>
    </row>
    <row r="739" spans="1:24">
      <c r="A739" s="727"/>
      <c r="B739" s="727"/>
      <c r="C739" s="727"/>
      <c r="D739" s="738"/>
      <c r="E739" s="727"/>
      <c r="F739" s="727"/>
      <c r="G739" s="727"/>
      <c r="H739" s="727"/>
      <c r="I739" s="727"/>
      <c r="J739" s="727"/>
      <c r="K739" s="727"/>
      <c r="L739" s="727"/>
      <c r="M739" s="727"/>
      <c r="N739" s="727"/>
      <c r="O739" s="727"/>
      <c r="P739" s="727"/>
      <c r="Q739" s="727"/>
      <c r="R739" s="727"/>
      <c r="S739" s="727"/>
      <c r="T739" s="727"/>
      <c r="U739" s="727"/>
      <c r="V739" s="727"/>
      <c r="W739" s="727"/>
      <c r="X739" s="727"/>
    </row>
    <row r="740" spans="1:24">
      <c r="A740" s="727"/>
      <c r="B740" s="727"/>
      <c r="C740" s="727"/>
      <c r="D740" s="738"/>
      <c r="E740" s="727"/>
      <c r="F740" s="727"/>
      <c r="G740" s="727"/>
      <c r="H740" s="727"/>
      <c r="I740" s="727"/>
      <c r="J740" s="727"/>
      <c r="K740" s="727"/>
      <c r="L740" s="727"/>
      <c r="M740" s="727"/>
      <c r="N740" s="727"/>
      <c r="O740" s="727"/>
      <c r="P740" s="727"/>
      <c r="Q740" s="727"/>
      <c r="R740" s="727"/>
      <c r="S740" s="727"/>
      <c r="T740" s="727"/>
      <c r="U740" s="727"/>
      <c r="V740" s="727"/>
      <c r="W740" s="727"/>
      <c r="X740" s="727"/>
    </row>
    <row r="741" spans="1:24">
      <c r="A741" s="727"/>
      <c r="B741" s="727"/>
      <c r="C741" s="727"/>
      <c r="D741" s="738"/>
      <c r="E741" s="727"/>
      <c r="F741" s="727"/>
      <c r="G741" s="727"/>
      <c r="H741" s="727"/>
      <c r="I741" s="727"/>
      <c r="J741" s="727"/>
      <c r="K741" s="727"/>
      <c r="L741" s="727"/>
      <c r="M741" s="727"/>
      <c r="N741" s="727"/>
      <c r="O741" s="727"/>
      <c r="P741" s="727"/>
      <c r="Q741" s="727"/>
      <c r="R741" s="727"/>
      <c r="S741" s="727"/>
      <c r="T741" s="727"/>
      <c r="U741" s="727"/>
      <c r="V741" s="727"/>
      <c r="W741" s="727"/>
      <c r="X741" s="727"/>
    </row>
    <row r="742" spans="1:24">
      <c r="A742" s="727"/>
      <c r="B742" s="727"/>
      <c r="C742" s="727"/>
      <c r="D742" s="738"/>
      <c r="E742" s="727"/>
      <c r="F742" s="727"/>
      <c r="G742" s="727"/>
      <c r="H742" s="727"/>
      <c r="I742" s="727"/>
      <c r="J742" s="727"/>
      <c r="K742" s="727"/>
      <c r="L742" s="727"/>
      <c r="M742" s="727"/>
      <c r="N742" s="727"/>
      <c r="O742" s="727"/>
      <c r="P742" s="727"/>
      <c r="Q742" s="727"/>
      <c r="R742" s="727"/>
      <c r="S742" s="727"/>
      <c r="T742" s="727"/>
      <c r="U742" s="727"/>
      <c r="V742" s="727"/>
      <c r="W742" s="727"/>
      <c r="X742" s="727"/>
    </row>
    <row r="743" spans="1:24">
      <c r="A743" s="727"/>
      <c r="B743" s="727"/>
      <c r="C743" s="727"/>
      <c r="D743" s="738"/>
      <c r="E743" s="727"/>
      <c r="F743" s="727"/>
      <c r="G743" s="727"/>
      <c r="H743" s="727"/>
      <c r="I743" s="727"/>
      <c r="J743" s="727"/>
      <c r="K743" s="727"/>
      <c r="L743" s="727"/>
      <c r="M743" s="727"/>
      <c r="N743" s="727"/>
      <c r="O743" s="727"/>
      <c r="P743" s="727"/>
      <c r="Q743" s="727"/>
      <c r="R743" s="727"/>
      <c r="S743" s="727"/>
      <c r="T743" s="727"/>
      <c r="U743" s="727"/>
      <c r="V743" s="727"/>
      <c r="W743" s="727"/>
      <c r="X743" s="727"/>
    </row>
    <row r="744" spans="1:24">
      <c r="A744" s="727"/>
      <c r="B744" s="727"/>
      <c r="C744" s="727"/>
      <c r="D744" s="738"/>
      <c r="E744" s="727"/>
      <c r="F744" s="727"/>
      <c r="G744" s="727"/>
      <c r="H744" s="727"/>
      <c r="I744" s="727"/>
      <c r="J744" s="727"/>
      <c r="K744" s="727"/>
      <c r="L744" s="727"/>
      <c r="M744" s="727"/>
      <c r="N744" s="727"/>
      <c r="O744" s="727"/>
      <c r="P744" s="727"/>
      <c r="Q744" s="727"/>
      <c r="R744" s="727"/>
      <c r="S744" s="727"/>
      <c r="T744" s="727"/>
      <c r="U744" s="727"/>
      <c r="V744" s="727"/>
      <c r="W744" s="727"/>
      <c r="X744" s="727"/>
    </row>
    <row r="745" spans="1:24">
      <c r="A745" s="727"/>
      <c r="B745" s="727"/>
      <c r="C745" s="727"/>
      <c r="D745" s="738"/>
      <c r="E745" s="727"/>
      <c r="F745" s="727"/>
      <c r="G745" s="727"/>
      <c r="H745" s="727"/>
      <c r="I745" s="727"/>
      <c r="J745" s="727"/>
      <c r="K745" s="727"/>
      <c r="L745" s="727"/>
      <c r="M745" s="727"/>
      <c r="N745" s="727"/>
      <c r="O745" s="727"/>
      <c r="P745" s="727"/>
      <c r="Q745" s="727"/>
      <c r="R745" s="727"/>
      <c r="S745" s="727"/>
      <c r="T745" s="727"/>
      <c r="U745" s="727"/>
      <c r="V745" s="727"/>
      <c r="W745" s="727"/>
      <c r="X745" s="727"/>
    </row>
    <row r="746" spans="1:24">
      <c r="A746" s="727"/>
      <c r="B746" s="727"/>
      <c r="C746" s="727"/>
      <c r="D746" s="738"/>
      <c r="E746" s="727"/>
      <c r="F746" s="727"/>
      <c r="G746" s="727"/>
      <c r="H746" s="727"/>
      <c r="I746" s="727"/>
      <c r="J746" s="727"/>
      <c r="K746" s="727"/>
      <c r="L746" s="727"/>
      <c r="M746" s="727"/>
      <c r="N746" s="727"/>
      <c r="O746" s="727"/>
      <c r="P746" s="727"/>
      <c r="Q746" s="727"/>
      <c r="R746" s="727"/>
      <c r="S746" s="727"/>
      <c r="T746" s="727"/>
      <c r="U746" s="727"/>
      <c r="V746" s="727"/>
      <c r="W746" s="727"/>
      <c r="X746" s="727"/>
    </row>
    <row r="747" spans="1:24">
      <c r="A747" s="727"/>
      <c r="B747" s="727"/>
      <c r="C747" s="727"/>
      <c r="D747" s="738"/>
      <c r="E747" s="727"/>
      <c r="F747" s="727"/>
      <c r="G747" s="727"/>
      <c r="H747" s="727"/>
      <c r="I747" s="727"/>
      <c r="J747" s="727"/>
      <c r="K747" s="727"/>
      <c r="L747" s="727"/>
      <c r="M747" s="727"/>
      <c r="N747" s="727"/>
      <c r="O747" s="727"/>
      <c r="P747" s="727"/>
      <c r="Q747" s="727"/>
      <c r="R747" s="727"/>
      <c r="S747" s="727"/>
      <c r="T747" s="727"/>
      <c r="U747" s="727"/>
      <c r="V747" s="727"/>
      <c r="W747" s="727"/>
      <c r="X747" s="727"/>
    </row>
    <row r="748" spans="1:24">
      <c r="A748" s="727"/>
      <c r="B748" s="727"/>
      <c r="C748" s="727"/>
      <c r="D748" s="738"/>
      <c r="E748" s="727"/>
      <c r="F748" s="727"/>
      <c r="G748" s="727"/>
      <c r="H748" s="727"/>
      <c r="I748" s="727"/>
      <c r="J748" s="727"/>
      <c r="K748" s="727"/>
      <c r="L748" s="727"/>
      <c r="M748" s="727"/>
      <c r="N748" s="727"/>
      <c r="O748" s="727"/>
      <c r="P748" s="727"/>
      <c r="Q748" s="727"/>
      <c r="R748" s="727"/>
      <c r="S748" s="727"/>
      <c r="T748" s="727"/>
      <c r="U748" s="727"/>
      <c r="V748" s="727"/>
      <c r="W748" s="727"/>
      <c r="X748" s="727"/>
    </row>
    <row r="749" spans="1:24">
      <c r="A749" s="727"/>
      <c r="B749" s="727"/>
      <c r="C749" s="727"/>
      <c r="D749" s="738"/>
      <c r="E749" s="727"/>
      <c r="F749" s="727"/>
      <c r="G749" s="727"/>
      <c r="H749" s="727"/>
      <c r="I749" s="727"/>
      <c r="J749" s="727"/>
      <c r="K749" s="727"/>
      <c r="L749" s="727"/>
      <c r="M749" s="727"/>
      <c r="N749" s="727"/>
      <c r="O749" s="727"/>
      <c r="P749" s="727"/>
      <c r="Q749" s="727"/>
      <c r="R749" s="727"/>
      <c r="S749" s="727"/>
      <c r="T749" s="727"/>
      <c r="U749" s="727"/>
      <c r="V749" s="727"/>
      <c r="W749" s="727"/>
      <c r="X749" s="727"/>
    </row>
    <row r="750" spans="1:24">
      <c r="A750" s="727"/>
      <c r="B750" s="727"/>
      <c r="C750" s="727"/>
      <c r="D750" s="738"/>
      <c r="E750" s="727"/>
      <c r="F750" s="727"/>
      <c r="G750" s="727"/>
      <c r="H750" s="727"/>
      <c r="I750" s="727"/>
      <c r="J750" s="727"/>
      <c r="K750" s="727"/>
      <c r="L750" s="727"/>
      <c r="M750" s="727"/>
      <c r="N750" s="727"/>
      <c r="O750" s="727"/>
      <c r="P750" s="727"/>
      <c r="Q750" s="727"/>
      <c r="R750" s="727"/>
      <c r="S750" s="727"/>
      <c r="T750" s="727"/>
      <c r="U750" s="727"/>
      <c r="V750" s="727"/>
      <c r="W750" s="727"/>
      <c r="X750" s="727"/>
    </row>
    <row r="751" spans="1:24">
      <c r="A751" s="727"/>
      <c r="B751" s="727"/>
      <c r="C751" s="727"/>
      <c r="D751" s="738"/>
      <c r="E751" s="727"/>
      <c r="F751" s="727"/>
      <c r="G751" s="727"/>
      <c r="H751" s="727"/>
      <c r="I751" s="727"/>
      <c r="J751" s="727"/>
      <c r="K751" s="727"/>
      <c r="L751" s="727"/>
      <c r="M751" s="727"/>
      <c r="N751" s="727"/>
      <c r="O751" s="727"/>
      <c r="P751" s="727"/>
      <c r="Q751" s="727"/>
      <c r="R751" s="727"/>
      <c r="S751" s="727"/>
      <c r="T751" s="727"/>
      <c r="U751" s="727"/>
      <c r="V751" s="727"/>
      <c r="W751" s="727"/>
      <c r="X751" s="727"/>
    </row>
    <row r="752" spans="1:24">
      <c r="A752" s="727"/>
      <c r="B752" s="727"/>
      <c r="C752" s="727"/>
      <c r="D752" s="738"/>
      <c r="E752" s="727"/>
      <c r="F752" s="727"/>
      <c r="G752" s="727"/>
      <c r="H752" s="727"/>
      <c r="I752" s="727"/>
      <c r="J752" s="727"/>
      <c r="K752" s="727"/>
      <c r="L752" s="727"/>
      <c r="M752" s="727"/>
      <c r="N752" s="727"/>
      <c r="O752" s="727"/>
      <c r="P752" s="727"/>
      <c r="Q752" s="727"/>
      <c r="R752" s="727"/>
      <c r="S752" s="727"/>
      <c r="T752" s="727"/>
      <c r="U752" s="727"/>
      <c r="V752" s="727"/>
      <c r="W752" s="727"/>
      <c r="X752" s="727"/>
    </row>
    <row r="753" spans="1:24">
      <c r="A753" s="727"/>
      <c r="B753" s="727"/>
      <c r="C753" s="727"/>
      <c r="D753" s="738"/>
      <c r="E753" s="727"/>
      <c r="F753" s="727"/>
      <c r="G753" s="727"/>
      <c r="H753" s="727"/>
      <c r="I753" s="727"/>
      <c r="J753" s="727"/>
      <c r="K753" s="727"/>
      <c r="L753" s="727"/>
      <c r="M753" s="727"/>
      <c r="N753" s="727"/>
      <c r="O753" s="727"/>
      <c r="P753" s="727"/>
      <c r="Q753" s="727"/>
      <c r="R753" s="727"/>
      <c r="S753" s="727"/>
      <c r="T753" s="727"/>
      <c r="U753" s="727"/>
      <c r="V753" s="727"/>
      <c r="W753" s="727"/>
      <c r="X753" s="727"/>
    </row>
    <row r="754" spans="1:24">
      <c r="A754" s="727"/>
      <c r="B754" s="727"/>
      <c r="C754" s="727"/>
      <c r="D754" s="738"/>
      <c r="E754" s="727"/>
      <c r="F754" s="727"/>
      <c r="G754" s="727"/>
      <c r="H754" s="727"/>
      <c r="I754" s="727"/>
      <c r="J754" s="727"/>
      <c r="K754" s="727"/>
      <c r="L754" s="727"/>
      <c r="M754" s="727"/>
      <c r="N754" s="727"/>
      <c r="O754" s="727"/>
      <c r="P754" s="727"/>
      <c r="Q754" s="727"/>
      <c r="R754" s="727"/>
      <c r="S754" s="727"/>
      <c r="T754" s="727"/>
      <c r="U754" s="727"/>
      <c r="V754" s="727"/>
      <c r="W754" s="727"/>
      <c r="X754" s="727"/>
    </row>
    <row r="755" spans="1:24">
      <c r="A755" s="727"/>
      <c r="B755" s="727"/>
      <c r="C755" s="727"/>
      <c r="D755" s="738"/>
      <c r="E755" s="727"/>
      <c r="F755" s="727"/>
      <c r="G755" s="727"/>
      <c r="H755" s="727"/>
      <c r="I755" s="727"/>
      <c r="J755" s="727"/>
      <c r="K755" s="727"/>
      <c r="L755" s="727"/>
      <c r="M755" s="727"/>
      <c r="N755" s="727"/>
      <c r="O755" s="727"/>
      <c r="P755" s="727"/>
      <c r="Q755" s="727"/>
      <c r="R755" s="727"/>
      <c r="S755" s="727"/>
      <c r="T755" s="727"/>
      <c r="U755" s="727"/>
      <c r="V755" s="727"/>
      <c r="W755" s="727"/>
      <c r="X755" s="727"/>
    </row>
    <row r="756" spans="1:24">
      <c r="A756" s="727"/>
      <c r="B756" s="727"/>
      <c r="C756" s="727"/>
      <c r="D756" s="738"/>
      <c r="E756" s="727"/>
      <c r="F756" s="727"/>
      <c r="G756" s="727"/>
      <c r="H756" s="727"/>
      <c r="I756" s="727"/>
      <c r="J756" s="727"/>
      <c r="K756" s="727"/>
      <c r="L756" s="727"/>
      <c r="M756" s="727"/>
      <c r="N756" s="727"/>
      <c r="O756" s="727"/>
      <c r="P756" s="727"/>
      <c r="Q756" s="727"/>
      <c r="R756" s="727"/>
      <c r="S756" s="727"/>
      <c r="T756" s="727"/>
      <c r="U756" s="727"/>
      <c r="V756" s="727"/>
      <c r="W756" s="727"/>
      <c r="X756" s="727"/>
    </row>
    <row r="757" spans="1:24">
      <c r="A757" s="727"/>
      <c r="B757" s="727"/>
      <c r="C757" s="727"/>
      <c r="D757" s="738"/>
      <c r="E757" s="727"/>
      <c r="F757" s="727"/>
      <c r="G757" s="727"/>
      <c r="H757" s="727"/>
      <c r="I757" s="727"/>
      <c r="J757" s="727"/>
      <c r="K757" s="727"/>
      <c r="L757" s="727"/>
      <c r="M757" s="727"/>
      <c r="N757" s="727"/>
      <c r="O757" s="727"/>
      <c r="P757" s="727"/>
      <c r="Q757" s="727"/>
      <c r="R757" s="727"/>
      <c r="S757" s="727"/>
      <c r="T757" s="727"/>
      <c r="U757" s="727"/>
      <c r="V757" s="727"/>
      <c r="W757" s="727"/>
      <c r="X757" s="727"/>
    </row>
    <row r="758" spans="1:24">
      <c r="A758" s="727"/>
      <c r="B758" s="727"/>
      <c r="C758" s="727"/>
      <c r="D758" s="738"/>
      <c r="E758" s="727"/>
      <c r="F758" s="727"/>
      <c r="G758" s="727"/>
      <c r="H758" s="727"/>
      <c r="I758" s="727"/>
      <c r="J758" s="727"/>
      <c r="K758" s="727"/>
      <c r="L758" s="727"/>
      <c r="M758" s="727"/>
      <c r="N758" s="727"/>
      <c r="O758" s="727"/>
      <c r="P758" s="727"/>
      <c r="Q758" s="727"/>
      <c r="R758" s="727"/>
      <c r="S758" s="727"/>
      <c r="T758" s="727"/>
      <c r="U758" s="727"/>
      <c r="V758" s="727"/>
      <c r="W758" s="727"/>
      <c r="X758" s="727"/>
    </row>
    <row r="759" spans="1:24">
      <c r="A759" s="727"/>
      <c r="B759" s="727"/>
      <c r="C759" s="727"/>
      <c r="D759" s="738"/>
      <c r="E759" s="727"/>
      <c r="F759" s="727"/>
      <c r="G759" s="727"/>
      <c r="H759" s="727"/>
      <c r="I759" s="727"/>
      <c r="J759" s="727"/>
      <c r="K759" s="727"/>
      <c r="L759" s="727"/>
      <c r="M759" s="727"/>
      <c r="N759" s="727"/>
      <c r="O759" s="727"/>
      <c r="P759" s="727"/>
      <c r="Q759" s="727"/>
      <c r="R759" s="727"/>
      <c r="S759" s="727"/>
      <c r="T759" s="727"/>
      <c r="U759" s="727"/>
      <c r="V759" s="727"/>
      <c r="W759" s="727"/>
      <c r="X759" s="727"/>
    </row>
    <row r="760" spans="1:24">
      <c r="A760" s="727"/>
      <c r="B760" s="727"/>
      <c r="C760" s="727"/>
      <c r="D760" s="738"/>
      <c r="E760" s="727"/>
      <c r="F760" s="727"/>
      <c r="G760" s="727"/>
      <c r="H760" s="727"/>
      <c r="I760" s="727"/>
      <c r="J760" s="727"/>
      <c r="K760" s="727"/>
      <c r="L760" s="727"/>
      <c r="M760" s="727"/>
      <c r="N760" s="727"/>
      <c r="O760" s="727"/>
      <c r="P760" s="727"/>
      <c r="Q760" s="727"/>
      <c r="R760" s="727"/>
      <c r="S760" s="727"/>
      <c r="T760" s="727"/>
      <c r="U760" s="727"/>
      <c r="V760" s="727"/>
      <c r="W760" s="727"/>
      <c r="X760" s="727"/>
    </row>
    <row r="761" spans="1:24">
      <c r="A761" s="727"/>
      <c r="B761" s="727"/>
      <c r="C761" s="727"/>
      <c r="D761" s="738"/>
      <c r="E761" s="727"/>
      <c r="F761" s="727"/>
      <c r="G761" s="727"/>
      <c r="H761" s="727"/>
      <c r="I761" s="727"/>
      <c r="J761" s="727"/>
      <c r="K761" s="727"/>
      <c r="L761" s="727"/>
      <c r="M761" s="727"/>
      <c r="N761" s="727"/>
      <c r="O761" s="727"/>
      <c r="P761" s="727"/>
      <c r="Q761" s="727"/>
      <c r="R761" s="727"/>
      <c r="S761" s="727"/>
      <c r="T761" s="727"/>
      <c r="U761" s="727"/>
      <c r="V761" s="727"/>
      <c r="W761" s="727"/>
      <c r="X761" s="727"/>
    </row>
    <row r="762" spans="1:24">
      <c r="A762" s="727"/>
      <c r="B762" s="727"/>
      <c r="C762" s="727"/>
      <c r="D762" s="738"/>
      <c r="E762" s="727"/>
      <c r="F762" s="727"/>
      <c r="G762" s="727"/>
      <c r="H762" s="727"/>
      <c r="I762" s="727"/>
      <c r="J762" s="727"/>
      <c r="K762" s="727"/>
      <c r="L762" s="727"/>
      <c r="M762" s="727"/>
      <c r="N762" s="727"/>
      <c r="O762" s="727"/>
      <c r="P762" s="727"/>
      <c r="Q762" s="727"/>
      <c r="R762" s="727"/>
      <c r="S762" s="727"/>
      <c r="T762" s="727"/>
      <c r="U762" s="727"/>
      <c r="V762" s="727"/>
      <c r="W762" s="727"/>
      <c r="X762" s="727"/>
    </row>
    <row r="763" spans="1:24">
      <c r="A763" s="727"/>
      <c r="B763" s="727"/>
      <c r="C763" s="727"/>
      <c r="D763" s="738"/>
      <c r="E763" s="727"/>
      <c r="F763" s="727"/>
      <c r="G763" s="727"/>
      <c r="H763" s="727"/>
      <c r="I763" s="727"/>
      <c r="J763" s="727"/>
      <c r="K763" s="727"/>
      <c r="L763" s="727"/>
      <c r="M763" s="727"/>
      <c r="N763" s="727"/>
      <c r="O763" s="727"/>
      <c r="P763" s="727"/>
      <c r="Q763" s="727"/>
      <c r="R763" s="727"/>
      <c r="S763" s="727"/>
      <c r="T763" s="727"/>
      <c r="U763" s="727"/>
      <c r="V763" s="727"/>
      <c r="W763" s="727"/>
      <c r="X763" s="727"/>
    </row>
    <row r="764" spans="1:24">
      <c r="A764" s="727"/>
      <c r="B764" s="727"/>
      <c r="C764" s="727"/>
      <c r="D764" s="738"/>
      <c r="E764" s="727"/>
      <c r="F764" s="727"/>
      <c r="G764" s="727"/>
      <c r="H764" s="727"/>
      <c r="I764" s="727"/>
      <c r="J764" s="727"/>
      <c r="K764" s="727"/>
      <c r="L764" s="727"/>
      <c r="M764" s="727"/>
      <c r="N764" s="727"/>
      <c r="O764" s="727"/>
      <c r="P764" s="727"/>
      <c r="Q764" s="727"/>
      <c r="R764" s="727"/>
      <c r="S764" s="727"/>
      <c r="T764" s="727"/>
      <c r="U764" s="727"/>
      <c r="V764" s="727"/>
      <c r="W764" s="727"/>
      <c r="X764" s="727"/>
    </row>
    <row r="765" spans="1:24">
      <c r="A765" s="727"/>
      <c r="B765" s="727"/>
      <c r="C765" s="727"/>
      <c r="D765" s="738"/>
      <c r="E765" s="727"/>
      <c r="F765" s="727"/>
      <c r="G765" s="727"/>
      <c r="H765" s="727"/>
      <c r="I765" s="727"/>
      <c r="J765" s="727"/>
      <c r="K765" s="727"/>
      <c r="L765" s="727"/>
      <c r="M765" s="727"/>
      <c r="N765" s="727"/>
      <c r="O765" s="727"/>
      <c r="P765" s="727"/>
      <c r="Q765" s="727"/>
      <c r="R765" s="727"/>
      <c r="S765" s="727"/>
      <c r="T765" s="727"/>
      <c r="U765" s="727"/>
      <c r="V765" s="727"/>
      <c r="W765" s="727"/>
      <c r="X765" s="727"/>
    </row>
    <row r="766" spans="1:24">
      <c r="A766" s="727"/>
      <c r="B766" s="727"/>
      <c r="C766" s="727"/>
      <c r="D766" s="738"/>
      <c r="E766" s="727"/>
      <c r="F766" s="727"/>
      <c r="G766" s="727"/>
      <c r="H766" s="727"/>
      <c r="I766" s="727"/>
      <c r="J766" s="727"/>
      <c r="K766" s="727"/>
      <c r="L766" s="727"/>
      <c r="M766" s="727"/>
      <c r="N766" s="727"/>
      <c r="O766" s="727"/>
      <c r="P766" s="727"/>
      <c r="Q766" s="727"/>
      <c r="R766" s="727"/>
      <c r="S766" s="727"/>
      <c r="T766" s="727"/>
      <c r="U766" s="727"/>
      <c r="V766" s="727"/>
      <c r="W766" s="727"/>
      <c r="X766" s="727"/>
    </row>
    <row r="767" spans="1:24">
      <c r="A767" s="727"/>
      <c r="B767" s="727"/>
      <c r="C767" s="727"/>
      <c r="D767" s="738"/>
      <c r="E767" s="727"/>
      <c r="F767" s="727"/>
      <c r="G767" s="727"/>
      <c r="H767" s="727"/>
      <c r="I767" s="727"/>
      <c r="J767" s="727"/>
      <c r="K767" s="727"/>
      <c r="L767" s="727"/>
      <c r="M767" s="727"/>
      <c r="N767" s="727"/>
      <c r="O767" s="727"/>
      <c r="P767" s="727"/>
      <c r="Q767" s="727"/>
      <c r="R767" s="727"/>
      <c r="S767" s="727"/>
      <c r="T767" s="727"/>
      <c r="U767" s="727"/>
      <c r="V767" s="727"/>
      <c r="W767" s="727"/>
      <c r="X767" s="727"/>
    </row>
    <row r="768" spans="1:24">
      <c r="A768" s="727"/>
      <c r="B768" s="727"/>
      <c r="C768" s="727"/>
      <c r="D768" s="738"/>
      <c r="E768" s="727"/>
      <c r="F768" s="727"/>
      <c r="G768" s="727"/>
      <c r="H768" s="727"/>
      <c r="I768" s="727"/>
      <c r="J768" s="727"/>
      <c r="K768" s="727"/>
      <c r="L768" s="727"/>
      <c r="M768" s="727"/>
      <c r="N768" s="727"/>
      <c r="O768" s="727"/>
      <c r="P768" s="727"/>
      <c r="Q768" s="727"/>
      <c r="R768" s="727"/>
      <c r="S768" s="727"/>
      <c r="T768" s="727"/>
      <c r="U768" s="727"/>
      <c r="V768" s="727"/>
      <c r="W768" s="727"/>
      <c r="X768" s="727"/>
    </row>
    <row r="769" spans="1:24">
      <c r="A769" s="727"/>
      <c r="B769" s="727"/>
      <c r="C769" s="727"/>
      <c r="D769" s="738"/>
      <c r="E769" s="727"/>
      <c r="F769" s="727"/>
      <c r="G769" s="727"/>
      <c r="H769" s="727"/>
      <c r="I769" s="727"/>
      <c r="J769" s="727"/>
      <c r="K769" s="727"/>
      <c r="L769" s="727"/>
      <c r="M769" s="727"/>
      <c r="N769" s="727"/>
      <c r="O769" s="727"/>
      <c r="P769" s="727"/>
      <c r="Q769" s="727"/>
      <c r="R769" s="727"/>
      <c r="S769" s="727"/>
      <c r="T769" s="727"/>
      <c r="U769" s="727"/>
      <c r="V769" s="727"/>
      <c r="W769" s="727"/>
      <c r="X769" s="727"/>
    </row>
    <row r="770" spans="1:24">
      <c r="A770" s="727"/>
      <c r="B770" s="727"/>
      <c r="C770" s="727"/>
      <c r="D770" s="738"/>
      <c r="E770" s="727"/>
      <c r="F770" s="727"/>
      <c r="G770" s="727"/>
      <c r="H770" s="727"/>
      <c r="I770" s="727"/>
      <c r="J770" s="727"/>
      <c r="K770" s="727"/>
      <c r="L770" s="727"/>
      <c r="M770" s="727"/>
      <c r="N770" s="727"/>
      <c r="O770" s="727"/>
      <c r="P770" s="727"/>
      <c r="Q770" s="727"/>
      <c r="R770" s="727"/>
      <c r="S770" s="727"/>
      <c r="T770" s="727"/>
      <c r="U770" s="727"/>
      <c r="V770" s="727"/>
      <c r="W770" s="727"/>
      <c r="X770" s="727"/>
    </row>
    <row r="771" spans="1:24">
      <c r="A771" s="727"/>
      <c r="B771" s="727"/>
      <c r="C771" s="727"/>
      <c r="D771" s="738"/>
      <c r="E771" s="727"/>
      <c r="F771" s="727"/>
      <c r="G771" s="727"/>
      <c r="H771" s="727"/>
      <c r="I771" s="727"/>
      <c r="J771" s="727"/>
      <c r="K771" s="727"/>
      <c r="L771" s="727"/>
      <c r="M771" s="727"/>
      <c r="N771" s="727"/>
      <c r="O771" s="727"/>
      <c r="P771" s="727"/>
      <c r="Q771" s="727"/>
      <c r="R771" s="727"/>
      <c r="S771" s="727"/>
      <c r="T771" s="727"/>
      <c r="U771" s="727"/>
      <c r="V771" s="727"/>
      <c r="W771" s="727"/>
      <c r="X771" s="727"/>
    </row>
    <row r="772" spans="1:24">
      <c r="A772" s="727"/>
      <c r="B772" s="727"/>
      <c r="C772" s="727"/>
      <c r="D772" s="738"/>
      <c r="E772" s="727"/>
      <c r="F772" s="727"/>
      <c r="G772" s="727"/>
      <c r="H772" s="727"/>
      <c r="I772" s="727"/>
      <c r="J772" s="727"/>
      <c r="K772" s="727"/>
      <c r="L772" s="727"/>
      <c r="M772" s="727"/>
      <c r="N772" s="727"/>
      <c r="O772" s="727"/>
      <c r="P772" s="727"/>
      <c r="Q772" s="727"/>
      <c r="R772" s="727"/>
      <c r="S772" s="727"/>
      <c r="T772" s="727"/>
      <c r="U772" s="727"/>
      <c r="V772" s="727"/>
      <c r="W772" s="727"/>
      <c r="X772" s="727"/>
    </row>
    <row r="773" spans="1:24">
      <c r="A773" s="727"/>
      <c r="B773" s="727"/>
      <c r="C773" s="727"/>
      <c r="D773" s="738"/>
      <c r="E773" s="727"/>
      <c r="F773" s="727"/>
      <c r="G773" s="727"/>
      <c r="H773" s="727"/>
      <c r="I773" s="727"/>
      <c r="J773" s="727"/>
      <c r="K773" s="727"/>
      <c r="L773" s="727"/>
      <c r="M773" s="727"/>
      <c r="N773" s="727"/>
      <c r="O773" s="727"/>
      <c r="P773" s="727"/>
      <c r="Q773" s="727"/>
      <c r="R773" s="727"/>
      <c r="S773" s="727"/>
      <c r="T773" s="727"/>
      <c r="U773" s="727"/>
      <c r="V773" s="727"/>
      <c r="W773" s="727"/>
      <c r="X773" s="727"/>
    </row>
    <row r="774" spans="1:24">
      <c r="A774" s="727"/>
      <c r="B774" s="727"/>
      <c r="C774" s="727"/>
      <c r="D774" s="738"/>
      <c r="E774" s="727"/>
      <c r="F774" s="727"/>
      <c r="G774" s="727"/>
      <c r="H774" s="727"/>
      <c r="I774" s="727"/>
      <c r="J774" s="727"/>
      <c r="K774" s="727"/>
      <c r="L774" s="727"/>
      <c r="M774" s="727"/>
      <c r="N774" s="727"/>
      <c r="O774" s="727"/>
      <c r="P774" s="727"/>
      <c r="Q774" s="727"/>
      <c r="R774" s="727"/>
      <c r="S774" s="727"/>
      <c r="T774" s="727"/>
      <c r="U774" s="727"/>
      <c r="V774" s="727"/>
      <c r="W774" s="727"/>
      <c r="X774" s="727"/>
    </row>
    <row r="775" spans="1:24">
      <c r="A775" s="727"/>
      <c r="B775" s="727"/>
      <c r="C775" s="727"/>
      <c r="D775" s="738"/>
      <c r="E775" s="727"/>
      <c r="F775" s="727"/>
      <c r="G775" s="727"/>
      <c r="H775" s="727"/>
      <c r="I775" s="727"/>
      <c r="J775" s="727"/>
      <c r="K775" s="727"/>
      <c r="L775" s="727"/>
      <c r="M775" s="727"/>
      <c r="N775" s="727"/>
      <c r="O775" s="727"/>
      <c r="P775" s="727"/>
      <c r="Q775" s="727"/>
      <c r="R775" s="727"/>
      <c r="S775" s="727"/>
      <c r="T775" s="727"/>
      <c r="U775" s="727"/>
      <c r="V775" s="727"/>
      <c r="W775" s="727"/>
      <c r="X775" s="727"/>
    </row>
    <row r="776" spans="1:24">
      <c r="A776" s="727"/>
      <c r="B776" s="727"/>
      <c r="C776" s="727"/>
      <c r="D776" s="738"/>
      <c r="E776" s="727"/>
      <c r="F776" s="727"/>
      <c r="G776" s="727"/>
      <c r="H776" s="727"/>
      <c r="I776" s="727"/>
      <c r="J776" s="727"/>
      <c r="K776" s="727"/>
      <c r="L776" s="727"/>
      <c r="M776" s="727"/>
      <c r="N776" s="727"/>
      <c r="O776" s="727"/>
      <c r="P776" s="727"/>
      <c r="Q776" s="727"/>
      <c r="R776" s="727"/>
      <c r="S776" s="727"/>
      <c r="T776" s="727"/>
      <c r="U776" s="727"/>
      <c r="V776" s="727"/>
      <c r="W776" s="727"/>
      <c r="X776" s="727"/>
    </row>
    <row r="777" spans="1:24">
      <c r="A777" s="727"/>
      <c r="B777" s="727"/>
      <c r="C777" s="727"/>
      <c r="D777" s="738"/>
      <c r="E777" s="727"/>
      <c r="F777" s="727"/>
      <c r="G777" s="727"/>
      <c r="H777" s="727"/>
      <c r="I777" s="727"/>
      <c r="J777" s="727"/>
      <c r="K777" s="727"/>
      <c r="L777" s="727"/>
      <c r="M777" s="727"/>
      <c r="N777" s="727"/>
      <c r="O777" s="727"/>
      <c r="P777" s="727"/>
      <c r="Q777" s="727"/>
      <c r="R777" s="727"/>
      <c r="S777" s="727"/>
      <c r="T777" s="727"/>
      <c r="U777" s="727"/>
      <c r="V777" s="727"/>
      <c r="W777" s="727"/>
      <c r="X777" s="727"/>
    </row>
    <row r="778" spans="1:24">
      <c r="A778" s="727"/>
      <c r="B778" s="727"/>
      <c r="C778" s="727"/>
      <c r="D778" s="738"/>
      <c r="E778" s="727"/>
      <c r="F778" s="727"/>
      <c r="G778" s="727"/>
      <c r="H778" s="727"/>
      <c r="I778" s="727"/>
      <c r="J778" s="727"/>
      <c r="K778" s="727"/>
      <c r="L778" s="727"/>
      <c r="M778" s="727"/>
      <c r="N778" s="727"/>
      <c r="O778" s="727"/>
      <c r="P778" s="727"/>
      <c r="Q778" s="727"/>
      <c r="R778" s="727"/>
      <c r="S778" s="727"/>
      <c r="T778" s="727"/>
      <c r="U778" s="727"/>
      <c r="V778" s="727"/>
      <c r="W778" s="727"/>
      <c r="X778" s="727"/>
    </row>
    <row r="779" spans="1:24">
      <c r="A779" s="727"/>
      <c r="B779" s="727"/>
      <c r="C779" s="727"/>
      <c r="D779" s="738"/>
      <c r="E779" s="727"/>
      <c r="F779" s="727"/>
      <c r="G779" s="727"/>
      <c r="H779" s="727"/>
      <c r="I779" s="727"/>
      <c r="J779" s="727"/>
      <c r="K779" s="727"/>
      <c r="L779" s="727"/>
      <c r="M779" s="727"/>
      <c r="N779" s="727"/>
      <c r="O779" s="727"/>
      <c r="P779" s="727"/>
      <c r="Q779" s="727"/>
      <c r="R779" s="727"/>
      <c r="S779" s="727"/>
      <c r="T779" s="727"/>
      <c r="U779" s="727"/>
      <c r="V779" s="727"/>
      <c r="W779" s="727"/>
      <c r="X779" s="727"/>
    </row>
    <row r="780" spans="1:24">
      <c r="A780" s="727"/>
      <c r="B780" s="727"/>
      <c r="C780" s="727"/>
      <c r="D780" s="738"/>
      <c r="E780" s="727"/>
      <c r="F780" s="727"/>
      <c r="G780" s="727"/>
      <c r="H780" s="727"/>
      <c r="I780" s="727"/>
      <c r="J780" s="727"/>
      <c r="K780" s="727"/>
      <c r="L780" s="727"/>
      <c r="M780" s="727"/>
      <c r="N780" s="727"/>
      <c r="O780" s="727"/>
      <c r="P780" s="727"/>
      <c r="Q780" s="727"/>
      <c r="R780" s="727"/>
      <c r="S780" s="727"/>
      <c r="T780" s="727"/>
      <c r="U780" s="727"/>
      <c r="V780" s="727"/>
      <c r="W780" s="727"/>
      <c r="X780" s="727"/>
    </row>
    <row r="781" spans="1:24">
      <c r="A781" s="727"/>
      <c r="B781" s="727"/>
      <c r="C781" s="727"/>
      <c r="D781" s="738"/>
      <c r="E781" s="727"/>
      <c r="F781" s="727"/>
      <c r="G781" s="727"/>
      <c r="H781" s="727"/>
      <c r="I781" s="727"/>
      <c r="J781" s="727"/>
      <c r="K781" s="727"/>
      <c r="L781" s="727"/>
      <c r="M781" s="727"/>
      <c r="N781" s="727"/>
      <c r="O781" s="727"/>
      <c r="P781" s="727"/>
      <c r="Q781" s="727"/>
      <c r="R781" s="727"/>
      <c r="S781" s="727"/>
      <c r="T781" s="727"/>
      <c r="U781" s="727"/>
      <c r="V781" s="727"/>
      <c r="W781" s="727"/>
      <c r="X781" s="727"/>
    </row>
    <row r="782" spans="1:24">
      <c r="A782" s="727"/>
      <c r="B782" s="727"/>
      <c r="C782" s="727"/>
      <c r="D782" s="738"/>
      <c r="E782" s="727"/>
      <c r="F782" s="727"/>
      <c r="G782" s="727"/>
      <c r="H782" s="727"/>
      <c r="I782" s="727"/>
      <c r="J782" s="727"/>
      <c r="K782" s="727"/>
      <c r="L782" s="727"/>
      <c r="M782" s="727"/>
      <c r="N782" s="727"/>
      <c r="O782" s="727"/>
      <c r="P782" s="727"/>
      <c r="Q782" s="727"/>
      <c r="R782" s="727"/>
      <c r="S782" s="727"/>
      <c r="T782" s="727"/>
      <c r="U782" s="727"/>
      <c r="V782" s="727"/>
      <c r="W782" s="727"/>
      <c r="X782" s="727"/>
    </row>
    <row r="783" spans="1:24">
      <c r="A783" s="727"/>
      <c r="B783" s="727"/>
      <c r="C783" s="727"/>
      <c r="D783" s="738"/>
      <c r="E783" s="727"/>
      <c r="F783" s="727"/>
      <c r="G783" s="727"/>
      <c r="H783" s="727"/>
      <c r="I783" s="727"/>
      <c r="J783" s="727"/>
      <c r="K783" s="727"/>
      <c r="L783" s="727"/>
      <c r="M783" s="727"/>
      <c r="N783" s="727"/>
      <c r="O783" s="727"/>
      <c r="P783" s="727"/>
      <c r="Q783" s="727"/>
      <c r="R783" s="727"/>
      <c r="S783" s="727"/>
      <c r="T783" s="727"/>
      <c r="U783" s="727"/>
      <c r="V783" s="727"/>
      <c r="W783" s="727"/>
      <c r="X783" s="727"/>
    </row>
    <row r="784" spans="1:24">
      <c r="A784" s="727"/>
      <c r="B784" s="727"/>
      <c r="C784" s="727"/>
      <c r="D784" s="738"/>
      <c r="E784" s="727"/>
      <c r="F784" s="727"/>
      <c r="G784" s="727"/>
      <c r="H784" s="727"/>
      <c r="I784" s="727"/>
      <c r="J784" s="727"/>
      <c r="K784" s="727"/>
      <c r="L784" s="727"/>
      <c r="M784" s="727"/>
      <c r="N784" s="727"/>
      <c r="O784" s="727"/>
      <c r="P784" s="727"/>
      <c r="Q784" s="727"/>
      <c r="R784" s="727"/>
      <c r="S784" s="727"/>
      <c r="T784" s="727"/>
      <c r="U784" s="727"/>
      <c r="V784" s="727"/>
      <c r="W784" s="727"/>
      <c r="X784" s="727"/>
    </row>
    <row r="785" spans="1:24">
      <c r="A785" s="727"/>
      <c r="B785" s="727"/>
      <c r="C785" s="727"/>
      <c r="D785" s="738"/>
      <c r="E785" s="727"/>
      <c r="F785" s="727"/>
      <c r="G785" s="727"/>
      <c r="H785" s="727"/>
      <c r="I785" s="727"/>
      <c r="J785" s="727"/>
      <c r="K785" s="727"/>
      <c r="L785" s="727"/>
      <c r="M785" s="727"/>
      <c r="N785" s="727"/>
      <c r="O785" s="727"/>
      <c r="P785" s="727"/>
      <c r="Q785" s="727"/>
      <c r="R785" s="727"/>
      <c r="S785" s="727"/>
      <c r="T785" s="727"/>
      <c r="U785" s="727"/>
      <c r="V785" s="727"/>
      <c r="W785" s="727"/>
      <c r="X785" s="727"/>
    </row>
    <row r="786" spans="1:24">
      <c r="A786" s="727"/>
      <c r="B786" s="727"/>
      <c r="C786" s="727"/>
      <c r="D786" s="738"/>
      <c r="E786" s="727"/>
      <c r="F786" s="727"/>
      <c r="G786" s="727"/>
      <c r="H786" s="727"/>
      <c r="I786" s="727"/>
      <c r="J786" s="727"/>
      <c r="K786" s="727"/>
      <c r="L786" s="727"/>
      <c r="M786" s="727"/>
      <c r="N786" s="727"/>
      <c r="O786" s="727"/>
      <c r="P786" s="727"/>
      <c r="Q786" s="727"/>
      <c r="R786" s="727"/>
      <c r="S786" s="727"/>
      <c r="T786" s="727"/>
      <c r="U786" s="727"/>
      <c r="V786" s="727"/>
      <c r="W786" s="727"/>
      <c r="X786" s="727"/>
    </row>
    <row r="787" spans="1:24">
      <c r="A787" s="727"/>
      <c r="B787" s="727"/>
      <c r="C787" s="727"/>
      <c r="D787" s="738"/>
      <c r="E787" s="727"/>
      <c r="F787" s="727"/>
      <c r="G787" s="727"/>
      <c r="H787" s="727"/>
      <c r="I787" s="727"/>
      <c r="J787" s="727"/>
      <c r="K787" s="727"/>
      <c r="L787" s="727"/>
      <c r="M787" s="727"/>
      <c r="N787" s="727"/>
      <c r="O787" s="727"/>
      <c r="P787" s="727"/>
      <c r="Q787" s="727"/>
      <c r="R787" s="727"/>
      <c r="S787" s="727"/>
      <c r="T787" s="727"/>
      <c r="U787" s="727"/>
      <c r="V787" s="727"/>
      <c r="W787" s="727"/>
      <c r="X787" s="727"/>
    </row>
    <row r="788" spans="1:24">
      <c r="A788" s="727"/>
      <c r="B788" s="727"/>
      <c r="C788" s="727"/>
      <c r="D788" s="738"/>
      <c r="E788" s="727"/>
      <c r="F788" s="727"/>
      <c r="G788" s="727"/>
      <c r="H788" s="727"/>
      <c r="I788" s="727"/>
      <c r="J788" s="727"/>
      <c r="K788" s="727"/>
      <c r="L788" s="727"/>
      <c r="M788" s="727"/>
      <c r="N788" s="727"/>
      <c r="O788" s="727"/>
      <c r="P788" s="727"/>
      <c r="Q788" s="727"/>
      <c r="R788" s="727"/>
      <c r="S788" s="727"/>
      <c r="T788" s="727"/>
      <c r="U788" s="727"/>
      <c r="V788" s="727"/>
      <c r="W788" s="727"/>
      <c r="X788" s="727"/>
    </row>
    <row r="789" spans="1:24">
      <c r="A789" s="727"/>
      <c r="B789" s="727"/>
      <c r="C789" s="727"/>
      <c r="D789" s="738"/>
      <c r="E789" s="727"/>
      <c r="F789" s="727"/>
      <c r="G789" s="727"/>
      <c r="H789" s="727"/>
      <c r="I789" s="727"/>
      <c r="J789" s="727"/>
      <c r="K789" s="727"/>
      <c r="L789" s="727"/>
      <c r="M789" s="727"/>
      <c r="N789" s="727"/>
      <c r="O789" s="727"/>
      <c r="P789" s="727"/>
      <c r="Q789" s="727"/>
      <c r="R789" s="727"/>
      <c r="S789" s="727"/>
      <c r="T789" s="727"/>
      <c r="U789" s="727"/>
      <c r="V789" s="727"/>
      <c r="W789" s="727"/>
      <c r="X789" s="727"/>
    </row>
    <row r="790" spans="1:24">
      <c r="A790" s="727"/>
      <c r="B790" s="727"/>
      <c r="C790" s="727"/>
      <c r="D790" s="738"/>
      <c r="E790" s="727"/>
      <c r="F790" s="727"/>
      <c r="G790" s="727"/>
      <c r="H790" s="727"/>
      <c r="I790" s="727"/>
      <c r="J790" s="727"/>
      <c r="K790" s="727"/>
      <c r="L790" s="727"/>
      <c r="M790" s="727"/>
      <c r="N790" s="727"/>
      <c r="O790" s="727"/>
      <c r="P790" s="727"/>
      <c r="Q790" s="727"/>
      <c r="R790" s="727"/>
      <c r="S790" s="727"/>
      <c r="T790" s="727"/>
      <c r="U790" s="727"/>
      <c r="V790" s="727"/>
      <c r="W790" s="727"/>
      <c r="X790" s="727"/>
    </row>
    <row r="791" spans="1:24">
      <c r="A791" s="727"/>
      <c r="B791" s="727"/>
      <c r="C791" s="727"/>
      <c r="D791" s="738"/>
      <c r="E791" s="727"/>
      <c r="F791" s="727"/>
      <c r="G791" s="727"/>
      <c r="H791" s="727"/>
      <c r="I791" s="727"/>
      <c r="J791" s="727"/>
      <c r="K791" s="727"/>
      <c r="L791" s="727"/>
      <c r="M791" s="727"/>
      <c r="N791" s="727"/>
      <c r="O791" s="727"/>
      <c r="P791" s="727"/>
      <c r="Q791" s="727"/>
      <c r="R791" s="727"/>
      <c r="S791" s="727"/>
      <c r="T791" s="727"/>
      <c r="U791" s="727"/>
      <c r="V791" s="727"/>
      <c r="W791" s="727"/>
      <c r="X791" s="727"/>
    </row>
    <row r="792" spans="1:24">
      <c r="A792" s="727"/>
      <c r="B792" s="727"/>
      <c r="C792" s="727"/>
      <c r="D792" s="738"/>
      <c r="E792" s="727"/>
      <c r="F792" s="727"/>
      <c r="G792" s="727"/>
      <c r="H792" s="727"/>
      <c r="I792" s="727"/>
      <c r="J792" s="727"/>
      <c r="K792" s="727"/>
      <c r="L792" s="727"/>
      <c r="M792" s="727"/>
      <c r="N792" s="727"/>
      <c r="O792" s="727"/>
      <c r="P792" s="727"/>
      <c r="Q792" s="727"/>
      <c r="R792" s="727"/>
      <c r="S792" s="727"/>
      <c r="T792" s="727"/>
      <c r="U792" s="727"/>
      <c r="V792" s="727"/>
      <c r="W792" s="727"/>
      <c r="X792" s="727"/>
    </row>
    <row r="793" spans="1:24">
      <c r="A793" s="727"/>
      <c r="B793" s="727"/>
      <c r="C793" s="727"/>
      <c r="D793" s="738"/>
      <c r="E793" s="727"/>
      <c r="F793" s="727"/>
      <c r="G793" s="727"/>
      <c r="H793" s="727"/>
      <c r="I793" s="727"/>
      <c r="J793" s="727"/>
      <c r="K793" s="727"/>
      <c r="L793" s="727"/>
      <c r="M793" s="727"/>
      <c r="N793" s="727"/>
      <c r="O793" s="727"/>
      <c r="P793" s="727"/>
      <c r="Q793" s="727"/>
      <c r="R793" s="727"/>
      <c r="S793" s="727"/>
      <c r="T793" s="727"/>
      <c r="U793" s="727"/>
      <c r="V793" s="727"/>
      <c r="W793" s="727"/>
      <c r="X793" s="727"/>
    </row>
    <row r="794" spans="1:24">
      <c r="A794" s="727"/>
      <c r="B794" s="727"/>
      <c r="C794" s="727"/>
      <c r="D794" s="738"/>
      <c r="E794" s="727"/>
      <c r="F794" s="727"/>
      <c r="G794" s="727"/>
      <c r="H794" s="727"/>
      <c r="I794" s="727"/>
      <c r="J794" s="727"/>
      <c r="K794" s="727"/>
      <c r="L794" s="727"/>
      <c r="M794" s="727"/>
      <c r="N794" s="727"/>
      <c r="O794" s="727"/>
      <c r="P794" s="727"/>
      <c r="Q794" s="727"/>
      <c r="R794" s="727"/>
      <c r="S794" s="727"/>
      <c r="T794" s="727"/>
      <c r="U794" s="727"/>
      <c r="V794" s="727"/>
      <c r="W794" s="727"/>
      <c r="X794" s="727"/>
    </row>
    <row r="795" spans="1:24">
      <c r="A795" s="727"/>
      <c r="B795" s="727"/>
      <c r="C795" s="727"/>
      <c r="D795" s="738"/>
      <c r="E795" s="727"/>
      <c r="F795" s="727"/>
      <c r="G795" s="727"/>
      <c r="H795" s="727"/>
      <c r="I795" s="727"/>
      <c r="J795" s="727"/>
      <c r="K795" s="727"/>
      <c r="L795" s="727"/>
      <c r="M795" s="727"/>
      <c r="N795" s="727"/>
      <c r="O795" s="727"/>
      <c r="P795" s="727"/>
      <c r="Q795" s="727"/>
      <c r="R795" s="727"/>
      <c r="S795" s="727"/>
      <c r="T795" s="727"/>
      <c r="U795" s="727"/>
      <c r="V795" s="727"/>
      <c r="W795" s="727"/>
      <c r="X795" s="727"/>
    </row>
    <row r="796" spans="1:24">
      <c r="A796" s="727"/>
      <c r="B796" s="727"/>
      <c r="C796" s="727"/>
      <c r="D796" s="738"/>
      <c r="E796" s="727"/>
      <c r="F796" s="727"/>
      <c r="G796" s="727"/>
      <c r="H796" s="727"/>
      <c r="I796" s="727"/>
      <c r="J796" s="727"/>
      <c r="K796" s="727"/>
      <c r="L796" s="727"/>
      <c r="M796" s="727"/>
      <c r="N796" s="727"/>
      <c r="O796" s="727"/>
      <c r="P796" s="727"/>
      <c r="Q796" s="727"/>
      <c r="R796" s="727"/>
      <c r="S796" s="727"/>
      <c r="T796" s="727"/>
      <c r="U796" s="727"/>
      <c r="V796" s="727"/>
      <c r="W796" s="727"/>
      <c r="X796" s="727"/>
    </row>
    <row r="797" spans="1:24">
      <c r="A797" s="727"/>
      <c r="B797" s="727"/>
      <c r="C797" s="727"/>
      <c r="D797" s="738"/>
      <c r="E797" s="727"/>
      <c r="F797" s="727"/>
      <c r="G797" s="727"/>
      <c r="H797" s="727"/>
      <c r="I797" s="727"/>
      <c r="J797" s="727"/>
      <c r="K797" s="727"/>
      <c r="L797" s="727"/>
      <c r="M797" s="727"/>
      <c r="N797" s="727"/>
      <c r="O797" s="727"/>
      <c r="P797" s="727"/>
      <c r="Q797" s="727"/>
      <c r="R797" s="727"/>
      <c r="S797" s="727"/>
      <c r="T797" s="727"/>
      <c r="U797" s="727"/>
      <c r="V797" s="727"/>
      <c r="W797" s="727"/>
      <c r="X797" s="727"/>
    </row>
    <row r="798" spans="1:24">
      <c r="A798" s="727"/>
      <c r="B798" s="727"/>
      <c r="C798" s="727"/>
      <c r="D798" s="738"/>
      <c r="E798" s="727"/>
      <c r="F798" s="727"/>
      <c r="G798" s="727"/>
      <c r="H798" s="727"/>
      <c r="I798" s="727"/>
      <c r="J798" s="727"/>
      <c r="K798" s="727"/>
      <c r="L798" s="727"/>
      <c r="M798" s="727"/>
      <c r="N798" s="727"/>
      <c r="O798" s="727"/>
      <c r="P798" s="727"/>
      <c r="Q798" s="727"/>
      <c r="R798" s="727"/>
      <c r="S798" s="727"/>
      <c r="T798" s="727"/>
      <c r="U798" s="727"/>
      <c r="V798" s="727"/>
      <c r="W798" s="727"/>
      <c r="X798" s="727"/>
    </row>
    <row r="799" spans="1:24">
      <c r="A799" s="727"/>
      <c r="B799" s="727"/>
      <c r="C799" s="727"/>
      <c r="D799" s="738"/>
      <c r="E799" s="727"/>
      <c r="F799" s="727"/>
      <c r="G799" s="727"/>
      <c r="H799" s="727"/>
      <c r="I799" s="727"/>
      <c r="J799" s="727"/>
      <c r="K799" s="727"/>
      <c r="L799" s="727"/>
      <c r="M799" s="727"/>
      <c r="N799" s="727"/>
      <c r="O799" s="727"/>
      <c r="P799" s="727"/>
      <c r="Q799" s="727"/>
      <c r="R799" s="727"/>
      <c r="S799" s="727"/>
      <c r="T799" s="727"/>
      <c r="U799" s="727"/>
      <c r="V799" s="727"/>
      <c r="W799" s="727"/>
      <c r="X799" s="727"/>
    </row>
    <row r="800" spans="1:24">
      <c r="A800" s="727"/>
      <c r="B800" s="727"/>
      <c r="C800" s="727"/>
      <c r="D800" s="738"/>
      <c r="E800" s="727"/>
      <c r="F800" s="727"/>
      <c r="G800" s="727"/>
      <c r="H800" s="727"/>
      <c r="I800" s="727"/>
      <c r="J800" s="727"/>
      <c r="K800" s="727"/>
      <c r="L800" s="727"/>
      <c r="M800" s="727"/>
      <c r="N800" s="727"/>
      <c r="O800" s="727"/>
      <c r="P800" s="727"/>
      <c r="Q800" s="727"/>
      <c r="R800" s="727"/>
      <c r="S800" s="727"/>
      <c r="T800" s="727"/>
      <c r="U800" s="727"/>
      <c r="V800" s="727"/>
      <c r="W800" s="727"/>
      <c r="X800" s="727"/>
    </row>
    <row r="801" spans="1:24">
      <c r="A801" s="727"/>
      <c r="B801" s="727"/>
      <c r="C801" s="727"/>
      <c r="D801" s="738"/>
      <c r="E801" s="727"/>
      <c r="F801" s="727"/>
      <c r="G801" s="727"/>
      <c r="H801" s="727"/>
      <c r="I801" s="727"/>
      <c r="J801" s="727"/>
      <c r="K801" s="727"/>
      <c r="L801" s="727"/>
      <c r="M801" s="727"/>
      <c r="N801" s="727"/>
      <c r="O801" s="727"/>
      <c r="P801" s="727"/>
      <c r="Q801" s="727"/>
      <c r="R801" s="727"/>
      <c r="S801" s="727"/>
      <c r="T801" s="727"/>
      <c r="U801" s="727"/>
      <c r="V801" s="727"/>
      <c r="W801" s="727"/>
      <c r="X801" s="727"/>
    </row>
    <row r="802" spans="1:24">
      <c r="A802" s="727"/>
      <c r="B802" s="727"/>
      <c r="C802" s="727"/>
      <c r="D802" s="738"/>
      <c r="E802" s="727"/>
      <c r="F802" s="727"/>
      <c r="G802" s="727"/>
      <c r="H802" s="727"/>
      <c r="I802" s="727"/>
      <c r="J802" s="727"/>
      <c r="K802" s="727"/>
      <c r="L802" s="727"/>
      <c r="M802" s="727"/>
      <c r="N802" s="727"/>
      <c r="O802" s="727"/>
      <c r="P802" s="727"/>
      <c r="Q802" s="727"/>
      <c r="R802" s="727"/>
      <c r="S802" s="727"/>
      <c r="T802" s="727"/>
      <c r="U802" s="727"/>
      <c r="V802" s="727"/>
      <c r="W802" s="727"/>
      <c r="X802" s="727"/>
    </row>
    <row r="803" spans="1:24">
      <c r="A803" s="727"/>
      <c r="B803" s="727"/>
      <c r="C803" s="727"/>
      <c r="D803" s="738"/>
      <c r="E803" s="727"/>
      <c r="F803" s="727"/>
      <c r="G803" s="727"/>
      <c r="H803" s="727"/>
      <c r="I803" s="727"/>
      <c r="J803" s="727"/>
      <c r="K803" s="727"/>
      <c r="L803" s="727"/>
      <c r="M803" s="727"/>
      <c r="N803" s="727"/>
      <c r="O803" s="727"/>
      <c r="P803" s="727"/>
      <c r="Q803" s="727"/>
      <c r="R803" s="727"/>
      <c r="S803" s="727"/>
      <c r="T803" s="727"/>
      <c r="U803" s="727"/>
      <c r="V803" s="727"/>
      <c r="W803" s="727"/>
      <c r="X803" s="727"/>
    </row>
    <row r="804" spans="1:24">
      <c r="A804" s="727"/>
      <c r="B804" s="727"/>
      <c r="C804" s="727"/>
      <c r="D804" s="738"/>
      <c r="E804" s="727"/>
      <c r="F804" s="727"/>
      <c r="G804" s="727"/>
      <c r="H804" s="727"/>
      <c r="I804" s="727"/>
      <c r="J804" s="727"/>
      <c r="K804" s="727"/>
      <c r="L804" s="727"/>
      <c r="M804" s="727"/>
      <c r="N804" s="727"/>
      <c r="O804" s="727"/>
      <c r="P804" s="727"/>
      <c r="Q804" s="727"/>
      <c r="R804" s="727"/>
      <c r="S804" s="727"/>
      <c r="T804" s="727"/>
      <c r="U804" s="727"/>
      <c r="V804" s="727"/>
      <c r="W804" s="727"/>
      <c r="X804" s="727"/>
    </row>
    <row r="805" spans="1:24">
      <c r="A805" s="727"/>
      <c r="B805" s="727"/>
      <c r="C805" s="727"/>
      <c r="D805" s="738"/>
      <c r="E805" s="727"/>
      <c r="F805" s="727"/>
      <c r="G805" s="727"/>
      <c r="H805" s="727"/>
      <c r="I805" s="727"/>
      <c r="J805" s="727"/>
      <c r="K805" s="727"/>
      <c r="L805" s="727"/>
      <c r="M805" s="727"/>
      <c r="N805" s="727"/>
      <c r="O805" s="727"/>
      <c r="P805" s="727"/>
      <c r="Q805" s="727"/>
      <c r="R805" s="727"/>
      <c r="S805" s="727"/>
      <c r="T805" s="727"/>
      <c r="U805" s="727"/>
      <c r="V805" s="727"/>
      <c r="W805" s="727"/>
      <c r="X805" s="727"/>
    </row>
    <row r="806" spans="1:24">
      <c r="A806" s="727"/>
      <c r="B806" s="727"/>
      <c r="C806" s="727"/>
      <c r="D806" s="738"/>
      <c r="E806" s="727"/>
      <c r="F806" s="727"/>
      <c r="G806" s="727"/>
      <c r="H806" s="727"/>
      <c r="I806" s="727"/>
      <c r="J806" s="727"/>
      <c r="K806" s="727"/>
      <c r="L806" s="727"/>
      <c r="M806" s="727"/>
      <c r="N806" s="727"/>
      <c r="O806" s="727"/>
      <c r="P806" s="727"/>
      <c r="Q806" s="727"/>
      <c r="R806" s="727"/>
      <c r="S806" s="727"/>
      <c r="T806" s="727"/>
      <c r="U806" s="727"/>
      <c r="V806" s="727"/>
      <c r="W806" s="727"/>
      <c r="X806" s="727"/>
    </row>
    <row r="807" spans="1:24">
      <c r="A807" s="727"/>
      <c r="B807" s="727"/>
      <c r="C807" s="727"/>
      <c r="D807" s="738"/>
      <c r="E807" s="727"/>
      <c r="F807" s="727"/>
      <c r="G807" s="727"/>
      <c r="H807" s="727"/>
      <c r="I807" s="727"/>
      <c r="J807" s="727"/>
      <c r="K807" s="727"/>
      <c r="L807" s="727"/>
      <c r="M807" s="727"/>
      <c r="N807" s="727"/>
      <c r="O807" s="727"/>
      <c r="P807" s="727"/>
      <c r="Q807" s="727"/>
      <c r="R807" s="727"/>
      <c r="S807" s="727"/>
      <c r="T807" s="727"/>
      <c r="U807" s="727"/>
      <c r="V807" s="727"/>
      <c r="W807" s="727"/>
      <c r="X807" s="727"/>
    </row>
    <row r="808" spans="1:24">
      <c r="A808" s="727"/>
      <c r="B808" s="727"/>
      <c r="C808" s="727"/>
      <c r="D808" s="738"/>
      <c r="E808" s="727"/>
      <c r="F808" s="727"/>
      <c r="G808" s="727"/>
      <c r="H808" s="727"/>
      <c r="I808" s="727"/>
      <c r="J808" s="727"/>
      <c r="K808" s="727"/>
      <c r="L808" s="727"/>
      <c r="M808" s="727"/>
      <c r="N808" s="727"/>
      <c r="O808" s="727"/>
      <c r="P808" s="727"/>
      <c r="Q808" s="727"/>
      <c r="R808" s="727"/>
      <c r="S808" s="727"/>
      <c r="T808" s="727"/>
      <c r="U808" s="727"/>
      <c r="V808" s="727"/>
      <c r="W808" s="727"/>
      <c r="X808" s="727"/>
    </row>
    <row r="809" spans="1:24">
      <c r="A809" s="727"/>
      <c r="B809" s="727"/>
      <c r="C809" s="727"/>
      <c r="D809" s="738"/>
      <c r="E809" s="727"/>
      <c r="F809" s="727"/>
      <c r="G809" s="727"/>
      <c r="H809" s="727"/>
      <c r="I809" s="727"/>
      <c r="J809" s="727"/>
      <c r="K809" s="727"/>
      <c r="L809" s="727"/>
      <c r="M809" s="727"/>
      <c r="N809" s="727"/>
      <c r="O809" s="727"/>
      <c r="P809" s="727"/>
      <c r="Q809" s="727"/>
      <c r="R809" s="727"/>
      <c r="S809" s="727"/>
      <c r="T809" s="727"/>
      <c r="U809" s="727"/>
      <c r="V809" s="727"/>
      <c r="W809" s="727"/>
      <c r="X809" s="727"/>
    </row>
    <row r="810" spans="1:24">
      <c r="A810" s="727"/>
      <c r="B810" s="727"/>
      <c r="C810" s="727"/>
      <c r="D810" s="738"/>
      <c r="E810" s="727"/>
      <c r="F810" s="727"/>
      <c r="G810" s="727"/>
      <c r="H810" s="727"/>
      <c r="I810" s="727"/>
      <c r="J810" s="727"/>
      <c r="K810" s="727"/>
      <c r="L810" s="727"/>
      <c r="M810" s="727"/>
      <c r="N810" s="727"/>
      <c r="O810" s="727"/>
      <c r="P810" s="727"/>
      <c r="Q810" s="727"/>
      <c r="R810" s="727"/>
      <c r="S810" s="727"/>
      <c r="T810" s="727"/>
      <c r="U810" s="727"/>
      <c r="V810" s="727"/>
      <c r="W810" s="727"/>
      <c r="X810" s="727"/>
    </row>
    <row r="811" spans="1:24">
      <c r="A811" s="727"/>
      <c r="B811" s="727"/>
      <c r="C811" s="727"/>
      <c r="D811" s="738"/>
      <c r="E811" s="727"/>
      <c r="F811" s="727"/>
      <c r="G811" s="727"/>
      <c r="H811" s="727"/>
      <c r="I811" s="727"/>
      <c r="J811" s="727"/>
      <c r="K811" s="727"/>
      <c r="L811" s="727"/>
      <c r="M811" s="727"/>
      <c r="N811" s="727"/>
      <c r="O811" s="727"/>
      <c r="P811" s="727"/>
      <c r="Q811" s="727"/>
      <c r="R811" s="727"/>
      <c r="S811" s="727"/>
      <c r="T811" s="727"/>
      <c r="U811" s="727"/>
      <c r="V811" s="727"/>
      <c r="W811" s="727"/>
      <c r="X811" s="727"/>
    </row>
    <row r="812" spans="1:24">
      <c r="A812" s="727"/>
      <c r="B812" s="727"/>
      <c r="C812" s="727"/>
      <c r="D812" s="738"/>
      <c r="E812" s="727"/>
      <c r="F812" s="727"/>
      <c r="G812" s="727"/>
      <c r="H812" s="727"/>
      <c r="I812" s="727"/>
      <c r="J812" s="727"/>
      <c r="K812" s="727"/>
      <c r="L812" s="727"/>
      <c r="M812" s="727"/>
      <c r="N812" s="727"/>
      <c r="O812" s="727"/>
      <c r="P812" s="727"/>
      <c r="Q812" s="727"/>
      <c r="R812" s="727"/>
      <c r="S812" s="727"/>
      <c r="T812" s="727"/>
      <c r="U812" s="727"/>
      <c r="V812" s="727"/>
      <c r="W812" s="727"/>
      <c r="X812" s="727"/>
    </row>
    <row r="813" spans="1:24">
      <c r="A813" s="727"/>
      <c r="B813" s="727"/>
      <c r="C813" s="727"/>
      <c r="D813" s="738"/>
      <c r="E813" s="727"/>
      <c r="F813" s="727"/>
      <c r="G813" s="727"/>
      <c r="H813" s="727"/>
      <c r="I813" s="727"/>
      <c r="J813" s="727"/>
      <c r="K813" s="727"/>
      <c r="L813" s="727"/>
      <c r="M813" s="727"/>
      <c r="N813" s="727"/>
      <c r="O813" s="727"/>
      <c r="P813" s="727"/>
      <c r="Q813" s="727"/>
      <c r="R813" s="727"/>
      <c r="S813" s="727"/>
      <c r="T813" s="727"/>
      <c r="U813" s="727"/>
      <c r="V813" s="727"/>
      <c r="W813" s="727"/>
      <c r="X813" s="727"/>
    </row>
    <row r="814" spans="1:24">
      <c r="A814" s="727"/>
      <c r="B814" s="727"/>
      <c r="C814" s="727"/>
      <c r="D814" s="738"/>
      <c r="E814" s="727"/>
      <c r="F814" s="727"/>
      <c r="G814" s="727"/>
      <c r="H814" s="727"/>
      <c r="I814" s="727"/>
      <c r="J814" s="727"/>
      <c r="K814" s="727"/>
      <c r="L814" s="727"/>
      <c r="M814" s="727"/>
      <c r="N814" s="727"/>
      <c r="O814" s="727"/>
      <c r="P814" s="727"/>
      <c r="Q814" s="727"/>
      <c r="R814" s="727"/>
      <c r="S814" s="727"/>
      <c r="T814" s="727"/>
      <c r="U814" s="727"/>
      <c r="V814" s="727"/>
      <c r="W814" s="727"/>
      <c r="X814" s="727"/>
    </row>
    <row r="815" spans="1:24">
      <c r="A815" s="727"/>
      <c r="B815" s="727"/>
      <c r="C815" s="727"/>
      <c r="D815" s="738"/>
      <c r="E815" s="727"/>
      <c r="F815" s="727"/>
      <c r="G815" s="727"/>
      <c r="H815" s="727"/>
      <c r="I815" s="727"/>
      <c r="J815" s="727"/>
      <c r="K815" s="727"/>
      <c r="L815" s="727"/>
      <c r="M815" s="727"/>
      <c r="N815" s="727"/>
      <c r="O815" s="727"/>
      <c r="P815" s="727"/>
      <c r="Q815" s="727"/>
      <c r="R815" s="727"/>
      <c r="S815" s="727"/>
      <c r="T815" s="727"/>
      <c r="U815" s="727"/>
      <c r="V815" s="727"/>
      <c r="W815" s="727"/>
      <c r="X815" s="727"/>
    </row>
    <row r="816" spans="1:24">
      <c r="A816" s="727"/>
      <c r="B816" s="727"/>
      <c r="C816" s="727"/>
      <c r="D816" s="738"/>
      <c r="E816" s="727"/>
      <c r="F816" s="727"/>
      <c r="G816" s="727"/>
      <c r="H816" s="727"/>
      <c r="I816" s="727"/>
      <c r="J816" s="727"/>
      <c r="K816" s="727"/>
      <c r="L816" s="727"/>
      <c r="M816" s="727"/>
      <c r="N816" s="727"/>
      <c r="O816" s="727"/>
      <c r="P816" s="727"/>
      <c r="Q816" s="727"/>
      <c r="R816" s="727"/>
      <c r="S816" s="727"/>
      <c r="T816" s="727"/>
      <c r="U816" s="727"/>
      <c r="V816" s="727"/>
      <c r="W816" s="727"/>
      <c r="X816" s="727"/>
    </row>
    <row r="817" spans="1:24">
      <c r="A817" s="727"/>
      <c r="B817" s="727"/>
      <c r="C817" s="727"/>
      <c r="D817" s="738"/>
      <c r="E817" s="727"/>
      <c r="F817" s="727"/>
      <c r="G817" s="727"/>
      <c r="H817" s="727"/>
      <c r="I817" s="727"/>
      <c r="J817" s="727"/>
      <c r="K817" s="727"/>
      <c r="L817" s="727"/>
      <c r="M817" s="727"/>
      <c r="N817" s="727"/>
      <c r="O817" s="727"/>
      <c r="P817" s="727"/>
      <c r="Q817" s="727"/>
      <c r="R817" s="727"/>
      <c r="S817" s="727"/>
      <c r="T817" s="727"/>
      <c r="U817" s="727"/>
      <c r="V817" s="727"/>
      <c r="W817" s="727"/>
      <c r="X817" s="727"/>
    </row>
    <row r="818" spans="1:24">
      <c r="A818" s="727"/>
      <c r="B818" s="727"/>
      <c r="C818" s="727"/>
      <c r="D818" s="738"/>
      <c r="E818" s="727"/>
      <c r="F818" s="727"/>
      <c r="G818" s="727"/>
      <c r="H818" s="727"/>
      <c r="I818" s="727"/>
      <c r="J818" s="727"/>
      <c r="K818" s="727"/>
      <c r="L818" s="727"/>
      <c r="M818" s="727"/>
      <c r="N818" s="727"/>
      <c r="O818" s="727"/>
      <c r="P818" s="727"/>
      <c r="Q818" s="727"/>
      <c r="R818" s="727"/>
      <c r="S818" s="727"/>
      <c r="T818" s="727"/>
      <c r="U818" s="727"/>
      <c r="V818" s="727"/>
      <c r="W818" s="727"/>
      <c r="X818" s="727"/>
    </row>
    <row r="819" spans="1:24">
      <c r="A819" s="727"/>
      <c r="B819" s="727"/>
      <c r="C819" s="727"/>
      <c r="D819" s="738"/>
      <c r="E819" s="727"/>
      <c r="F819" s="727"/>
      <c r="G819" s="727"/>
      <c r="H819" s="727"/>
      <c r="I819" s="727"/>
      <c r="J819" s="727"/>
      <c r="K819" s="727"/>
      <c r="L819" s="727"/>
      <c r="M819" s="727"/>
      <c r="N819" s="727"/>
      <c r="O819" s="727"/>
      <c r="P819" s="727"/>
      <c r="Q819" s="727"/>
      <c r="R819" s="727"/>
      <c r="S819" s="727"/>
      <c r="T819" s="727"/>
      <c r="U819" s="727"/>
      <c r="V819" s="727"/>
      <c r="W819" s="727"/>
      <c r="X819" s="727"/>
    </row>
    <row r="820" spans="1:24">
      <c r="A820" s="727"/>
      <c r="B820" s="727"/>
      <c r="C820" s="727"/>
      <c r="D820" s="738"/>
      <c r="E820" s="727"/>
      <c r="F820" s="727"/>
      <c r="G820" s="727"/>
      <c r="H820" s="727"/>
      <c r="I820" s="727"/>
      <c r="J820" s="727"/>
      <c r="K820" s="727"/>
      <c r="L820" s="727"/>
      <c r="M820" s="727"/>
      <c r="N820" s="727"/>
      <c r="O820" s="727"/>
      <c r="P820" s="727"/>
      <c r="Q820" s="727"/>
      <c r="R820" s="727"/>
      <c r="S820" s="727"/>
      <c r="T820" s="727"/>
      <c r="U820" s="727"/>
      <c r="V820" s="727"/>
      <c r="W820" s="727"/>
      <c r="X820" s="727"/>
    </row>
    <row r="821" spans="1:24">
      <c r="A821" s="727"/>
      <c r="B821" s="727"/>
      <c r="C821" s="727"/>
      <c r="D821" s="738"/>
      <c r="E821" s="727"/>
      <c r="F821" s="727"/>
      <c r="G821" s="727"/>
      <c r="H821" s="727"/>
      <c r="I821" s="727"/>
      <c r="J821" s="727"/>
      <c r="K821" s="727"/>
      <c r="L821" s="727"/>
      <c r="M821" s="727"/>
      <c r="N821" s="727"/>
      <c r="O821" s="727"/>
      <c r="P821" s="727"/>
      <c r="Q821" s="727"/>
      <c r="R821" s="727"/>
      <c r="S821" s="727"/>
      <c r="T821" s="727"/>
      <c r="U821" s="727"/>
      <c r="V821" s="727"/>
      <c r="W821" s="727"/>
      <c r="X821" s="727"/>
    </row>
    <row r="822" spans="1:24">
      <c r="A822" s="727"/>
      <c r="B822" s="727"/>
      <c r="C822" s="727"/>
      <c r="D822" s="738"/>
      <c r="E822" s="727"/>
      <c r="F822" s="727"/>
      <c r="G822" s="727"/>
      <c r="H822" s="727"/>
      <c r="I822" s="727"/>
      <c r="J822" s="727"/>
      <c r="K822" s="727"/>
      <c r="L822" s="727"/>
      <c r="M822" s="727"/>
      <c r="N822" s="727"/>
      <c r="O822" s="727"/>
      <c r="P822" s="727"/>
      <c r="Q822" s="727"/>
      <c r="R822" s="727"/>
      <c r="S822" s="727"/>
      <c r="T822" s="727"/>
      <c r="U822" s="727"/>
      <c r="V822" s="727"/>
      <c r="W822" s="727"/>
      <c r="X822" s="727"/>
    </row>
    <row r="823" spans="1:24">
      <c r="A823" s="727"/>
      <c r="B823" s="727"/>
      <c r="C823" s="727"/>
      <c r="D823" s="738"/>
      <c r="E823" s="727"/>
      <c r="F823" s="727"/>
      <c r="G823" s="727"/>
      <c r="H823" s="727"/>
      <c r="I823" s="727"/>
      <c r="J823" s="727"/>
      <c r="K823" s="727"/>
      <c r="L823" s="727"/>
      <c r="M823" s="727"/>
      <c r="N823" s="727"/>
      <c r="O823" s="727"/>
      <c r="P823" s="727"/>
      <c r="Q823" s="727"/>
      <c r="R823" s="727"/>
      <c r="S823" s="727"/>
      <c r="T823" s="727"/>
      <c r="U823" s="727"/>
      <c r="V823" s="727"/>
      <c r="W823" s="727"/>
      <c r="X823" s="727"/>
    </row>
    <row r="824" spans="1:24">
      <c r="A824" s="727"/>
      <c r="B824" s="727"/>
      <c r="C824" s="727"/>
      <c r="D824" s="738"/>
      <c r="E824" s="727"/>
      <c r="F824" s="727"/>
      <c r="G824" s="727"/>
      <c r="H824" s="727"/>
      <c r="I824" s="727"/>
      <c r="J824" s="727"/>
      <c r="K824" s="727"/>
      <c r="L824" s="727"/>
      <c r="M824" s="727"/>
      <c r="N824" s="727"/>
      <c r="O824" s="727"/>
      <c r="P824" s="727"/>
      <c r="Q824" s="727"/>
      <c r="R824" s="727"/>
      <c r="S824" s="727"/>
      <c r="T824" s="727"/>
      <c r="U824" s="727"/>
      <c r="V824" s="727"/>
      <c r="W824" s="727"/>
      <c r="X824" s="727"/>
    </row>
    <row r="825" spans="1:24">
      <c r="A825" s="727"/>
      <c r="B825" s="727"/>
      <c r="C825" s="727"/>
      <c r="D825" s="738"/>
      <c r="E825" s="727"/>
      <c r="F825" s="727"/>
      <c r="G825" s="727"/>
      <c r="H825" s="727"/>
      <c r="I825" s="727"/>
      <c r="J825" s="727"/>
      <c r="K825" s="727"/>
      <c r="L825" s="727"/>
      <c r="M825" s="727"/>
      <c r="N825" s="727"/>
      <c r="O825" s="727"/>
      <c r="P825" s="727"/>
      <c r="Q825" s="727"/>
      <c r="R825" s="727"/>
      <c r="S825" s="727"/>
      <c r="T825" s="727"/>
      <c r="U825" s="727"/>
      <c r="V825" s="727"/>
      <c r="W825" s="727"/>
      <c r="X825" s="727"/>
    </row>
    <row r="826" spans="1:24">
      <c r="A826" s="727"/>
      <c r="B826" s="727"/>
      <c r="C826" s="727"/>
      <c r="D826" s="738"/>
      <c r="E826" s="727"/>
      <c r="F826" s="727"/>
      <c r="G826" s="727"/>
      <c r="H826" s="727"/>
      <c r="I826" s="727"/>
      <c r="J826" s="727"/>
      <c r="K826" s="727"/>
      <c r="L826" s="727"/>
      <c r="M826" s="727"/>
      <c r="N826" s="727"/>
      <c r="O826" s="727"/>
      <c r="P826" s="727"/>
      <c r="Q826" s="727"/>
      <c r="R826" s="727"/>
      <c r="S826" s="727"/>
      <c r="T826" s="727"/>
      <c r="U826" s="727"/>
      <c r="V826" s="727"/>
      <c r="W826" s="727"/>
      <c r="X826" s="727"/>
    </row>
    <row r="827" spans="1:24">
      <c r="A827" s="727"/>
      <c r="B827" s="727"/>
      <c r="C827" s="727"/>
      <c r="D827" s="738"/>
      <c r="E827" s="727"/>
      <c r="F827" s="727"/>
      <c r="G827" s="727"/>
      <c r="H827" s="727"/>
      <c r="I827" s="727"/>
      <c r="J827" s="727"/>
      <c r="K827" s="727"/>
      <c r="L827" s="727"/>
      <c r="M827" s="727"/>
      <c r="N827" s="727"/>
      <c r="O827" s="727"/>
      <c r="P827" s="727"/>
      <c r="Q827" s="727"/>
      <c r="R827" s="727"/>
      <c r="S827" s="727"/>
      <c r="T827" s="727"/>
      <c r="U827" s="727"/>
      <c r="V827" s="727"/>
      <c r="W827" s="727"/>
      <c r="X827" s="727"/>
    </row>
    <row r="828" spans="1:24">
      <c r="A828" s="727"/>
      <c r="B828" s="727"/>
      <c r="C828" s="727"/>
      <c r="D828" s="738"/>
      <c r="E828" s="727"/>
      <c r="F828" s="727"/>
      <c r="G828" s="727"/>
      <c r="H828" s="727"/>
      <c r="I828" s="727"/>
      <c r="J828" s="727"/>
      <c r="K828" s="727"/>
      <c r="L828" s="727"/>
      <c r="M828" s="727"/>
      <c r="N828" s="727"/>
      <c r="O828" s="727"/>
      <c r="P828" s="727"/>
      <c r="Q828" s="727"/>
      <c r="R828" s="727"/>
      <c r="S828" s="727"/>
      <c r="T828" s="727"/>
      <c r="U828" s="727"/>
      <c r="V828" s="727"/>
      <c r="W828" s="727"/>
      <c r="X828" s="727"/>
    </row>
    <row r="829" spans="1:24">
      <c r="A829" s="727"/>
      <c r="B829" s="727"/>
      <c r="C829" s="727"/>
      <c r="D829" s="738"/>
      <c r="E829" s="727"/>
      <c r="F829" s="727"/>
      <c r="G829" s="727"/>
      <c r="H829" s="727"/>
      <c r="I829" s="727"/>
      <c r="J829" s="727"/>
      <c r="K829" s="727"/>
      <c r="L829" s="727"/>
      <c r="M829" s="727"/>
      <c r="N829" s="727"/>
      <c r="O829" s="727"/>
      <c r="P829" s="727"/>
      <c r="Q829" s="727"/>
      <c r="R829" s="727"/>
      <c r="S829" s="727"/>
      <c r="T829" s="727"/>
      <c r="U829" s="727"/>
      <c r="V829" s="727"/>
      <c r="W829" s="727"/>
      <c r="X829" s="727"/>
    </row>
    <row r="830" spans="1:24">
      <c r="A830" s="727"/>
      <c r="B830" s="727"/>
      <c r="C830" s="727"/>
      <c r="D830" s="738"/>
      <c r="E830" s="727"/>
      <c r="F830" s="727"/>
      <c r="G830" s="727"/>
      <c r="H830" s="727"/>
      <c r="I830" s="727"/>
      <c r="J830" s="727"/>
      <c r="K830" s="727"/>
      <c r="L830" s="727"/>
      <c r="M830" s="727"/>
      <c r="N830" s="727"/>
      <c r="O830" s="727"/>
      <c r="P830" s="727"/>
      <c r="Q830" s="727"/>
      <c r="R830" s="727"/>
      <c r="S830" s="727"/>
      <c r="T830" s="727"/>
      <c r="U830" s="727"/>
      <c r="V830" s="727"/>
      <c r="W830" s="727"/>
      <c r="X830" s="727"/>
    </row>
    <row r="831" spans="1:24">
      <c r="A831" s="727"/>
      <c r="B831" s="727"/>
      <c r="C831" s="727"/>
      <c r="D831" s="738"/>
      <c r="E831" s="727"/>
      <c r="F831" s="727"/>
      <c r="G831" s="727"/>
      <c r="H831" s="727"/>
      <c r="I831" s="727"/>
      <c r="J831" s="727"/>
      <c r="K831" s="727"/>
      <c r="L831" s="727"/>
      <c r="M831" s="727"/>
      <c r="N831" s="727"/>
      <c r="O831" s="727"/>
      <c r="P831" s="727"/>
      <c r="Q831" s="727"/>
      <c r="R831" s="727"/>
      <c r="S831" s="727"/>
      <c r="T831" s="727"/>
      <c r="U831" s="727"/>
      <c r="V831" s="727"/>
      <c r="W831" s="727"/>
      <c r="X831" s="727"/>
    </row>
    <row r="832" spans="1:24">
      <c r="A832" s="727"/>
      <c r="B832" s="727"/>
      <c r="C832" s="727"/>
      <c r="D832" s="738"/>
      <c r="E832" s="727"/>
      <c r="F832" s="727"/>
      <c r="G832" s="727"/>
      <c r="H832" s="727"/>
      <c r="I832" s="727"/>
      <c r="J832" s="727"/>
      <c r="K832" s="727"/>
      <c r="L832" s="727"/>
      <c r="M832" s="727"/>
      <c r="N832" s="727"/>
      <c r="O832" s="727"/>
      <c r="P832" s="727"/>
      <c r="Q832" s="727"/>
      <c r="R832" s="727"/>
      <c r="S832" s="727"/>
      <c r="T832" s="727"/>
      <c r="U832" s="727"/>
      <c r="V832" s="727"/>
      <c r="W832" s="727"/>
      <c r="X832" s="727"/>
    </row>
    <row r="833" spans="1:24">
      <c r="A833" s="727"/>
      <c r="B833" s="727"/>
      <c r="C833" s="727"/>
      <c r="D833" s="738"/>
      <c r="E833" s="727"/>
      <c r="F833" s="727"/>
      <c r="G833" s="727"/>
      <c r="H833" s="727"/>
      <c r="I833" s="727"/>
      <c r="J833" s="727"/>
      <c r="K833" s="727"/>
      <c r="L833" s="727"/>
      <c r="M833" s="727"/>
      <c r="N833" s="727"/>
      <c r="O833" s="727"/>
      <c r="P833" s="727"/>
      <c r="Q833" s="727"/>
      <c r="R833" s="727"/>
      <c r="S833" s="727"/>
      <c r="T833" s="727"/>
      <c r="U833" s="727"/>
      <c r="V833" s="727"/>
      <c r="W833" s="727"/>
      <c r="X833" s="727"/>
    </row>
    <row r="834" spans="1:24">
      <c r="A834" s="727"/>
      <c r="B834" s="727"/>
      <c r="C834" s="727"/>
      <c r="D834" s="738"/>
      <c r="E834" s="727"/>
      <c r="F834" s="727"/>
      <c r="G834" s="727"/>
      <c r="H834" s="727"/>
      <c r="I834" s="727"/>
      <c r="J834" s="727"/>
      <c r="K834" s="727"/>
      <c r="L834" s="727"/>
      <c r="M834" s="727"/>
      <c r="N834" s="727"/>
      <c r="O834" s="727"/>
      <c r="P834" s="727"/>
      <c r="Q834" s="727"/>
      <c r="R834" s="727"/>
      <c r="S834" s="727"/>
      <c r="T834" s="727"/>
      <c r="U834" s="727"/>
      <c r="V834" s="727"/>
      <c r="W834" s="727"/>
      <c r="X834" s="727"/>
    </row>
    <row r="835" spans="1:24">
      <c r="A835" s="727"/>
      <c r="B835" s="727"/>
      <c r="C835" s="727"/>
      <c r="D835" s="738"/>
      <c r="E835" s="727"/>
      <c r="F835" s="727"/>
      <c r="G835" s="727"/>
      <c r="H835" s="727"/>
      <c r="I835" s="727"/>
      <c r="J835" s="727"/>
      <c r="K835" s="727"/>
      <c r="L835" s="727"/>
      <c r="M835" s="727"/>
      <c r="N835" s="727"/>
      <c r="O835" s="727"/>
      <c r="P835" s="727"/>
      <c r="Q835" s="727"/>
      <c r="R835" s="727"/>
      <c r="S835" s="727"/>
      <c r="T835" s="727"/>
      <c r="U835" s="727"/>
      <c r="V835" s="727"/>
      <c r="W835" s="727"/>
      <c r="X835" s="727"/>
    </row>
    <row r="836" spans="1:24">
      <c r="A836" s="727"/>
      <c r="B836" s="727"/>
      <c r="C836" s="727"/>
      <c r="D836" s="738"/>
      <c r="E836" s="727"/>
      <c r="F836" s="727"/>
      <c r="G836" s="727"/>
      <c r="H836" s="727"/>
      <c r="I836" s="727"/>
      <c r="J836" s="727"/>
      <c r="K836" s="727"/>
      <c r="L836" s="727"/>
      <c r="M836" s="727"/>
      <c r="N836" s="727"/>
      <c r="O836" s="727"/>
      <c r="P836" s="727"/>
      <c r="Q836" s="727"/>
      <c r="R836" s="727"/>
      <c r="S836" s="727"/>
      <c r="T836" s="727"/>
      <c r="U836" s="727"/>
      <c r="V836" s="727"/>
      <c r="W836" s="727"/>
      <c r="X836" s="727"/>
    </row>
    <row r="837" spans="1:24">
      <c r="A837" s="727"/>
      <c r="B837" s="727"/>
      <c r="C837" s="727"/>
      <c r="D837" s="738"/>
      <c r="E837" s="727"/>
      <c r="F837" s="727"/>
      <c r="G837" s="727"/>
      <c r="H837" s="727"/>
      <c r="I837" s="727"/>
      <c r="J837" s="727"/>
      <c r="K837" s="727"/>
      <c r="L837" s="727"/>
      <c r="M837" s="727"/>
      <c r="N837" s="727"/>
      <c r="O837" s="727"/>
      <c r="P837" s="727"/>
      <c r="Q837" s="727"/>
      <c r="R837" s="727"/>
      <c r="S837" s="727"/>
      <c r="T837" s="727"/>
      <c r="U837" s="727"/>
      <c r="V837" s="727"/>
      <c r="W837" s="727"/>
      <c r="X837" s="727"/>
    </row>
    <row r="838" spans="1:24">
      <c r="A838" s="727"/>
      <c r="B838" s="727"/>
      <c r="C838" s="727"/>
      <c r="D838" s="738"/>
      <c r="E838" s="727"/>
      <c r="F838" s="727"/>
      <c r="G838" s="727"/>
      <c r="H838" s="727"/>
      <c r="I838" s="727"/>
      <c r="J838" s="727"/>
      <c r="K838" s="727"/>
      <c r="L838" s="727"/>
      <c r="M838" s="727"/>
      <c r="N838" s="727"/>
      <c r="O838" s="727"/>
      <c r="P838" s="727"/>
      <c r="Q838" s="727"/>
      <c r="R838" s="727"/>
      <c r="S838" s="727"/>
      <c r="T838" s="727"/>
      <c r="U838" s="727"/>
      <c r="V838" s="727"/>
      <c r="W838" s="727"/>
      <c r="X838" s="727"/>
    </row>
    <row r="839" spans="1:24">
      <c r="A839" s="727"/>
      <c r="B839" s="727"/>
      <c r="C839" s="727"/>
      <c r="D839" s="738"/>
      <c r="E839" s="727"/>
      <c r="F839" s="727"/>
      <c r="G839" s="727"/>
      <c r="H839" s="727"/>
      <c r="I839" s="727"/>
      <c r="J839" s="727"/>
      <c r="K839" s="727"/>
      <c r="L839" s="727"/>
      <c r="M839" s="727"/>
      <c r="N839" s="727"/>
      <c r="O839" s="727"/>
      <c r="P839" s="727"/>
      <c r="Q839" s="727"/>
      <c r="R839" s="727"/>
      <c r="S839" s="727"/>
      <c r="T839" s="727"/>
      <c r="U839" s="727"/>
      <c r="V839" s="727"/>
      <c r="W839" s="727"/>
      <c r="X839" s="727"/>
    </row>
    <row r="840" spans="1:24">
      <c r="A840" s="727"/>
      <c r="B840" s="727"/>
      <c r="C840" s="727"/>
      <c r="D840" s="738"/>
      <c r="E840" s="727"/>
      <c r="F840" s="727"/>
      <c r="G840" s="727"/>
      <c r="H840" s="727"/>
      <c r="I840" s="727"/>
      <c r="J840" s="727"/>
      <c r="K840" s="727"/>
      <c r="L840" s="727"/>
      <c r="M840" s="727"/>
      <c r="N840" s="727"/>
      <c r="O840" s="727"/>
      <c r="P840" s="727"/>
      <c r="Q840" s="727"/>
      <c r="R840" s="727"/>
      <c r="S840" s="727"/>
      <c r="T840" s="727"/>
      <c r="U840" s="727"/>
      <c r="V840" s="727"/>
      <c r="W840" s="727"/>
      <c r="X840" s="727"/>
    </row>
    <row r="841" spans="1:24">
      <c r="A841" s="727"/>
      <c r="B841" s="727"/>
      <c r="C841" s="727"/>
      <c r="D841" s="738"/>
      <c r="E841" s="727"/>
      <c r="F841" s="727"/>
      <c r="G841" s="727"/>
      <c r="H841" s="727"/>
      <c r="I841" s="727"/>
      <c r="J841" s="727"/>
      <c r="K841" s="727"/>
      <c r="L841" s="727"/>
      <c r="M841" s="727"/>
      <c r="N841" s="727"/>
      <c r="O841" s="727"/>
      <c r="P841" s="727"/>
      <c r="Q841" s="727"/>
      <c r="R841" s="727"/>
      <c r="S841" s="727"/>
      <c r="T841" s="727"/>
      <c r="U841" s="727"/>
      <c r="V841" s="727"/>
      <c r="W841" s="727"/>
      <c r="X841" s="727"/>
    </row>
    <row r="842" spans="1:24">
      <c r="A842" s="727"/>
      <c r="B842" s="727"/>
      <c r="C842" s="727"/>
      <c r="D842" s="738"/>
      <c r="E842" s="727"/>
      <c r="F842" s="727"/>
      <c r="G842" s="727"/>
      <c r="H842" s="727"/>
      <c r="I842" s="727"/>
      <c r="J842" s="727"/>
      <c r="K842" s="727"/>
      <c r="L842" s="727"/>
      <c r="M842" s="727"/>
      <c r="N842" s="727"/>
      <c r="O842" s="727"/>
      <c r="P842" s="727"/>
      <c r="Q842" s="727"/>
      <c r="R842" s="727"/>
      <c r="S842" s="727"/>
      <c r="T842" s="727"/>
      <c r="U842" s="727"/>
      <c r="V842" s="727"/>
      <c r="W842" s="727"/>
      <c r="X842" s="727"/>
    </row>
    <row r="843" spans="1:24">
      <c r="A843" s="727"/>
      <c r="B843" s="727"/>
      <c r="C843" s="727"/>
      <c r="D843" s="738"/>
      <c r="E843" s="727"/>
      <c r="F843" s="727"/>
      <c r="G843" s="727"/>
      <c r="H843" s="727"/>
      <c r="I843" s="727"/>
      <c r="J843" s="727"/>
      <c r="K843" s="727"/>
      <c r="L843" s="727"/>
      <c r="M843" s="727"/>
      <c r="N843" s="727"/>
      <c r="O843" s="727"/>
      <c r="P843" s="727"/>
      <c r="Q843" s="727"/>
      <c r="R843" s="727"/>
      <c r="S843" s="727"/>
      <c r="T843" s="727"/>
      <c r="U843" s="727"/>
      <c r="V843" s="727"/>
      <c r="W843" s="727"/>
      <c r="X843" s="727"/>
    </row>
    <row r="844" spans="1:24">
      <c r="A844" s="727"/>
      <c r="B844" s="727"/>
      <c r="C844" s="727"/>
      <c r="D844" s="738"/>
      <c r="E844" s="727"/>
      <c r="F844" s="727"/>
      <c r="G844" s="727"/>
      <c r="H844" s="727"/>
      <c r="I844" s="727"/>
      <c r="J844" s="727"/>
      <c r="K844" s="727"/>
      <c r="L844" s="727"/>
      <c r="M844" s="727"/>
      <c r="N844" s="727"/>
      <c r="O844" s="727"/>
      <c r="P844" s="727"/>
      <c r="Q844" s="727"/>
      <c r="R844" s="727"/>
      <c r="S844" s="727"/>
      <c r="T844" s="727"/>
      <c r="U844" s="727"/>
      <c r="V844" s="727"/>
      <c r="W844" s="727"/>
      <c r="X844" s="727"/>
    </row>
    <row r="845" spans="1:24">
      <c r="A845" s="727"/>
      <c r="B845" s="727"/>
      <c r="C845" s="727"/>
      <c r="D845" s="738"/>
      <c r="E845" s="727"/>
      <c r="F845" s="727"/>
      <c r="G845" s="727"/>
      <c r="H845" s="727"/>
      <c r="I845" s="727"/>
      <c r="J845" s="727"/>
      <c r="K845" s="727"/>
      <c r="L845" s="727"/>
      <c r="M845" s="727"/>
      <c r="N845" s="727"/>
      <c r="O845" s="727"/>
      <c r="P845" s="727"/>
      <c r="Q845" s="727"/>
      <c r="R845" s="727"/>
      <c r="S845" s="727"/>
      <c r="T845" s="727"/>
      <c r="U845" s="727"/>
      <c r="V845" s="727"/>
      <c r="W845" s="727"/>
      <c r="X845" s="727"/>
    </row>
    <row r="846" spans="1:24">
      <c r="A846" s="727"/>
      <c r="B846" s="727"/>
      <c r="C846" s="727"/>
      <c r="D846" s="738"/>
      <c r="E846" s="727"/>
      <c r="F846" s="727"/>
      <c r="G846" s="727"/>
      <c r="H846" s="727"/>
      <c r="I846" s="727"/>
      <c r="J846" s="727"/>
      <c r="K846" s="727"/>
      <c r="L846" s="727"/>
      <c r="M846" s="727"/>
      <c r="N846" s="727"/>
      <c r="O846" s="727"/>
      <c r="P846" s="727"/>
      <c r="Q846" s="727"/>
      <c r="R846" s="727"/>
      <c r="S846" s="727"/>
      <c r="T846" s="727"/>
      <c r="U846" s="727"/>
      <c r="V846" s="727"/>
      <c r="W846" s="727"/>
      <c r="X846" s="727"/>
    </row>
    <row r="847" spans="1:24">
      <c r="A847" s="727"/>
      <c r="B847" s="727"/>
      <c r="C847" s="727"/>
      <c r="D847" s="738"/>
      <c r="E847" s="727"/>
      <c r="F847" s="727"/>
      <c r="G847" s="727"/>
      <c r="H847" s="727"/>
      <c r="I847" s="727"/>
      <c r="J847" s="727"/>
      <c r="K847" s="727"/>
      <c r="L847" s="727"/>
      <c r="M847" s="727"/>
      <c r="N847" s="727"/>
      <c r="O847" s="727"/>
      <c r="P847" s="727"/>
      <c r="Q847" s="727"/>
      <c r="R847" s="727"/>
      <c r="S847" s="727"/>
      <c r="T847" s="727"/>
      <c r="U847" s="727"/>
      <c r="V847" s="727"/>
      <c r="W847" s="727"/>
      <c r="X847" s="727"/>
    </row>
    <row r="848" spans="1:24">
      <c r="A848" s="727"/>
      <c r="B848" s="727"/>
      <c r="C848" s="727"/>
      <c r="D848" s="738"/>
      <c r="E848" s="727"/>
      <c r="F848" s="727"/>
      <c r="G848" s="727"/>
      <c r="H848" s="727"/>
      <c r="I848" s="727"/>
      <c r="J848" s="727"/>
      <c r="K848" s="727"/>
      <c r="L848" s="727"/>
      <c r="M848" s="727"/>
      <c r="N848" s="727"/>
      <c r="O848" s="727"/>
      <c r="P848" s="727"/>
      <c r="Q848" s="727"/>
      <c r="R848" s="727"/>
      <c r="S848" s="727"/>
      <c r="T848" s="727"/>
      <c r="U848" s="727"/>
      <c r="V848" s="727"/>
      <c r="W848" s="727"/>
      <c r="X848" s="727"/>
    </row>
    <row r="849" spans="1:24">
      <c r="A849" s="727"/>
      <c r="B849" s="727"/>
      <c r="C849" s="727"/>
      <c r="D849" s="738"/>
      <c r="E849" s="727"/>
      <c r="F849" s="727"/>
      <c r="G849" s="727"/>
      <c r="H849" s="727"/>
      <c r="I849" s="727"/>
      <c r="J849" s="727"/>
      <c r="K849" s="727"/>
      <c r="L849" s="727"/>
      <c r="M849" s="727"/>
      <c r="N849" s="727"/>
      <c r="O849" s="727"/>
      <c r="P849" s="727"/>
      <c r="Q849" s="727"/>
      <c r="R849" s="727"/>
      <c r="S849" s="727"/>
      <c r="T849" s="727"/>
      <c r="U849" s="727"/>
      <c r="V849" s="727"/>
      <c r="W849" s="727"/>
      <c r="X849" s="727"/>
    </row>
    <row r="850" spans="1:24">
      <c r="A850" s="727"/>
      <c r="B850" s="727"/>
      <c r="C850" s="727"/>
      <c r="D850" s="738"/>
      <c r="E850" s="727"/>
      <c r="F850" s="727"/>
      <c r="G850" s="727"/>
      <c r="H850" s="727"/>
      <c r="I850" s="727"/>
      <c r="J850" s="727"/>
      <c r="K850" s="727"/>
      <c r="L850" s="727"/>
      <c r="M850" s="727"/>
      <c r="N850" s="727"/>
      <c r="O850" s="727"/>
      <c r="P850" s="727"/>
      <c r="Q850" s="727"/>
      <c r="R850" s="727"/>
      <c r="S850" s="727"/>
      <c r="T850" s="727"/>
      <c r="U850" s="727"/>
      <c r="V850" s="727"/>
      <c r="W850" s="727"/>
      <c r="X850" s="727"/>
    </row>
    <row r="851" spans="1:24">
      <c r="A851" s="727"/>
      <c r="B851" s="727"/>
      <c r="C851" s="727"/>
      <c r="D851" s="738"/>
      <c r="E851" s="727"/>
      <c r="F851" s="727"/>
      <c r="G851" s="727"/>
      <c r="H851" s="727"/>
      <c r="I851" s="727"/>
      <c r="J851" s="727"/>
      <c r="K851" s="727"/>
      <c r="L851" s="727"/>
      <c r="M851" s="727"/>
      <c r="N851" s="727"/>
      <c r="O851" s="727"/>
      <c r="P851" s="727"/>
      <c r="Q851" s="727"/>
      <c r="R851" s="727"/>
      <c r="S851" s="727"/>
      <c r="T851" s="727"/>
      <c r="U851" s="727"/>
      <c r="V851" s="727"/>
      <c r="W851" s="727"/>
      <c r="X851" s="727"/>
    </row>
    <row r="852" spans="1:24">
      <c r="A852" s="727"/>
      <c r="B852" s="727"/>
      <c r="C852" s="727"/>
      <c r="D852" s="738"/>
      <c r="E852" s="727"/>
      <c r="F852" s="727"/>
      <c r="G852" s="727"/>
      <c r="H852" s="727"/>
      <c r="I852" s="727"/>
      <c r="J852" s="727"/>
      <c r="K852" s="727"/>
      <c r="L852" s="727"/>
      <c r="M852" s="727"/>
      <c r="N852" s="727"/>
      <c r="O852" s="727"/>
      <c r="P852" s="727"/>
      <c r="Q852" s="727"/>
      <c r="R852" s="727"/>
      <c r="S852" s="727"/>
      <c r="T852" s="727"/>
      <c r="U852" s="727"/>
      <c r="V852" s="727"/>
      <c r="W852" s="727"/>
      <c r="X852" s="727"/>
    </row>
    <row r="853" spans="1:24">
      <c r="A853" s="727"/>
      <c r="B853" s="727"/>
      <c r="C853" s="727"/>
      <c r="D853" s="738"/>
      <c r="E853" s="727"/>
      <c r="F853" s="727"/>
      <c r="G853" s="727"/>
      <c r="H853" s="727"/>
      <c r="I853" s="727"/>
      <c r="J853" s="727"/>
      <c r="K853" s="727"/>
      <c r="L853" s="727"/>
      <c r="M853" s="727"/>
      <c r="N853" s="727"/>
      <c r="O853" s="727"/>
      <c r="P853" s="727"/>
      <c r="Q853" s="727"/>
      <c r="R853" s="727"/>
      <c r="S853" s="727"/>
      <c r="T853" s="727"/>
      <c r="U853" s="727"/>
      <c r="V853" s="727"/>
      <c r="W853" s="727"/>
      <c r="X853" s="727"/>
    </row>
    <row r="854" spans="1:24">
      <c r="A854" s="727"/>
      <c r="B854" s="727"/>
      <c r="C854" s="727"/>
      <c r="D854" s="738"/>
      <c r="E854" s="727"/>
      <c r="F854" s="727"/>
      <c r="G854" s="727"/>
      <c r="H854" s="727"/>
      <c r="I854" s="727"/>
      <c r="J854" s="727"/>
      <c r="K854" s="727"/>
      <c r="L854" s="727"/>
      <c r="M854" s="727"/>
      <c r="N854" s="727"/>
      <c r="O854" s="727"/>
      <c r="P854" s="727"/>
      <c r="Q854" s="727"/>
      <c r="R854" s="727"/>
      <c r="S854" s="727"/>
      <c r="T854" s="727"/>
      <c r="U854" s="727"/>
      <c r="V854" s="727"/>
      <c r="W854" s="727"/>
      <c r="X854" s="727"/>
    </row>
    <row r="855" spans="1:24">
      <c r="A855" s="727"/>
      <c r="B855" s="727"/>
      <c r="C855" s="727"/>
      <c r="D855" s="738"/>
      <c r="E855" s="727"/>
      <c r="F855" s="727"/>
      <c r="G855" s="727"/>
      <c r="H855" s="727"/>
      <c r="I855" s="727"/>
      <c r="J855" s="727"/>
      <c r="K855" s="727"/>
      <c r="L855" s="727"/>
      <c r="M855" s="727"/>
      <c r="N855" s="727"/>
      <c r="O855" s="727"/>
      <c r="P855" s="727"/>
      <c r="Q855" s="727"/>
      <c r="R855" s="727"/>
      <c r="S855" s="727"/>
      <c r="T855" s="727"/>
      <c r="U855" s="727"/>
      <c r="V855" s="727"/>
      <c r="W855" s="727"/>
      <c r="X855" s="727"/>
    </row>
    <row r="856" spans="1:24">
      <c r="A856" s="727"/>
      <c r="B856" s="727"/>
      <c r="C856" s="727"/>
      <c r="D856" s="738"/>
      <c r="E856" s="727"/>
      <c r="F856" s="727"/>
      <c r="G856" s="727"/>
      <c r="H856" s="727"/>
      <c r="I856" s="727"/>
      <c r="J856" s="727"/>
      <c r="K856" s="727"/>
      <c r="L856" s="727"/>
      <c r="M856" s="727"/>
      <c r="N856" s="727"/>
      <c r="O856" s="727"/>
      <c r="P856" s="727"/>
      <c r="Q856" s="727"/>
      <c r="R856" s="727"/>
      <c r="S856" s="727"/>
      <c r="T856" s="727"/>
      <c r="U856" s="727"/>
      <c r="V856" s="727"/>
      <c r="W856" s="727"/>
      <c r="X856" s="727"/>
    </row>
    <row r="857" spans="1:24">
      <c r="A857" s="727"/>
      <c r="B857" s="727"/>
      <c r="C857" s="727"/>
      <c r="D857" s="738"/>
      <c r="E857" s="727"/>
      <c r="F857" s="727"/>
      <c r="G857" s="727"/>
      <c r="H857" s="727"/>
      <c r="I857" s="727"/>
      <c r="J857" s="727"/>
      <c r="K857" s="727"/>
      <c r="L857" s="727"/>
      <c r="M857" s="727"/>
      <c r="N857" s="727"/>
      <c r="O857" s="727"/>
      <c r="P857" s="727"/>
      <c r="Q857" s="727"/>
      <c r="R857" s="727"/>
      <c r="S857" s="727"/>
      <c r="T857" s="727"/>
      <c r="U857" s="727"/>
      <c r="V857" s="727"/>
      <c r="W857" s="727"/>
      <c r="X857" s="727"/>
    </row>
    <row r="858" spans="1:24">
      <c r="A858" s="727"/>
      <c r="B858" s="727"/>
      <c r="C858" s="727"/>
      <c r="D858" s="738"/>
      <c r="E858" s="727"/>
      <c r="F858" s="727"/>
      <c r="G858" s="727"/>
      <c r="H858" s="727"/>
      <c r="I858" s="727"/>
      <c r="J858" s="727"/>
      <c r="K858" s="727"/>
      <c r="L858" s="727"/>
      <c r="M858" s="727"/>
      <c r="N858" s="727"/>
      <c r="O858" s="727"/>
      <c r="P858" s="727"/>
      <c r="Q858" s="727"/>
      <c r="R858" s="727"/>
      <c r="S858" s="727"/>
      <c r="T858" s="727"/>
      <c r="U858" s="727"/>
      <c r="V858" s="727"/>
      <c r="W858" s="727"/>
      <c r="X858" s="727"/>
    </row>
    <row r="859" spans="1:24">
      <c r="A859" s="727"/>
      <c r="B859" s="727"/>
      <c r="C859" s="727"/>
      <c r="D859" s="738"/>
      <c r="E859" s="727"/>
      <c r="F859" s="727"/>
      <c r="G859" s="727"/>
      <c r="H859" s="727"/>
      <c r="I859" s="727"/>
      <c r="J859" s="727"/>
      <c r="K859" s="727"/>
      <c r="L859" s="727"/>
      <c r="M859" s="727"/>
      <c r="N859" s="727"/>
      <c r="O859" s="727"/>
      <c r="P859" s="727"/>
      <c r="Q859" s="727"/>
      <c r="R859" s="727"/>
      <c r="S859" s="727"/>
      <c r="T859" s="727"/>
      <c r="U859" s="727"/>
      <c r="V859" s="727"/>
      <c r="W859" s="727"/>
      <c r="X859" s="727"/>
    </row>
    <row r="860" spans="1:24">
      <c r="A860" s="727"/>
      <c r="B860" s="727"/>
      <c r="C860" s="727"/>
      <c r="D860" s="738"/>
      <c r="E860" s="727"/>
      <c r="F860" s="727"/>
      <c r="G860" s="727"/>
      <c r="H860" s="727"/>
      <c r="I860" s="727"/>
      <c r="J860" s="727"/>
      <c r="K860" s="727"/>
      <c r="L860" s="727"/>
      <c r="M860" s="727"/>
      <c r="N860" s="727"/>
      <c r="O860" s="727"/>
      <c r="P860" s="727"/>
      <c r="Q860" s="727"/>
      <c r="R860" s="727"/>
      <c r="S860" s="727"/>
      <c r="T860" s="727"/>
      <c r="U860" s="727"/>
      <c r="V860" s="727"/>
      <c r="W860" s="727"/>
      <c r="X860" s="727"/>
    </row>
    <row r="861" spans="1:24">
      <c r="A861" s="727"/>
      <c r="B861" s="727"/>
      <c r="C861" s="727"/>
      <c r="D861" s="738"/>
      <c r="E861" s="727"/>
      <c r="F861" s="727"/>
      <c r="G861" s="727"/>
      <c r="H861" s="727"/>
      <c r="I861" s="727"/>
      <c r="J861" s="727"/>
      <c r="K861" s="727"/>
      <c r="L861" s="727"/>
      <c r="M861" s="727"/>
      <c r="N861" s="727"/>
      <c r="O861" s="727"/>
      <c r="P861" s="727"/>
      <c r="Q861" s="727"/>
      <c r="R861" s="727"/>
      <c r="S861" s="727"/>
      <c r="T861" s="727"/>
      <c r="U861" s="727"/>
      <c r="V861" s="727"/>
      <c r="W861" s="727"/>
      <c r="X861" s="727"/>
    </row>
    <row r="862" spans="1:24">
      <c r="A862" s="727"/>
      <c r="B862" s="727"/>
      <c r="C862" s="727"/>
      <c r="D862" s="738"/>
      <c r="E862" s="727"/>
      <c r="F862" s="727"/>
      <c r="G862" s="727"/>
      <c r="H862" s="727"/>
      <c r="I862" s="727"/>
      <c r="J862" s="727"/>
      <c r="K862" s="727"/>
      <c r="L862" s="727"/>
      <c r="M862" s="727"/>
      <c r="N862" s="727"/>
      <c r="O862" s="727"/>
      <c r="P862" s="727"/>
      <c r="Q862" s="727"/>
      <c r="R862" s="727"/>
      <c r="S862" s="727"/>
      <c r="T862" s="727"/>
      <c r="U862" s="727"/>
      <c r="V862" s="727"/>
      <c r="W862" s="727"/>
      <c r="X862" s="727"/>
    </row>
    <row r="863" spans="1:24">
      <c r="A863" s="727"/>
      <c r="B863" s="727"/>
      <c r="C863" s="727"/>
      <c r="D863" s="738"/>
      <c r="E863" s="727"/>
      <c r="F863" s="727"/>
      <c r="G863" s="727"/>
      <c r="H863" s="727"/>
      <c r="I863" s="727"/>
      <c r="J863" s="727"/>
      <c r="K863" s="727"/>
      <c r="L863" s="727"/>
      <c r="M863" s="727"/>
      <c r="N863" s="727"/>
      <c r="O863" s="727"/>
      <c r="P863" s="727"/>
      <c r="Q863" s="727"/>
      <c r="R863" s="727"/>
      <c r="S863" s="727"/>
      <c r="T863" s="727"/>
      <c r="U863" s="727"/>
      <c r="V863" s="727"/>
      <c r="W863" s="727"/>
      <c r="X863" s="727"/>
    </row>
    <row r="864" spans="1:24">
      <c r="A864" s="727"/>
      <c r="B864" s="727"/>
      <c r="C864" s="727"/>
      <c r="D864" s="738"/>
      <c r="E864" s="727"/>
      <c r="F864" s="727"/>
      <c r="G864" s="727"/>
      <c r="H864" s="727"/>
      <c r="I864" s="727"/>
      <c r="J864" s="727"/>
      <c r="K864" s="727"/>
      <c r="L864" s="727"/>
      <c r="M864" s="727"/>
      <c r="N864" s="727"/>
      <c r="O864" s="727"/>
      <c r="P864" s="727"/>
      <c r="Q864" s="727"/>
      <c r="R864" s="727"/>
      <c r="S864" s="727"/>
      <c r="T864" s="727"/>
      <c r="U864" s="727"/>
      <c r="V864" s="727"/>
      <c r="W864" s="727"/>
      <c r="X864" s="727"/>
    </row>
    <row r="865" spans="1:24">
      <c r="A865" s="727"/>
      <c r="B865" s="727"/>
      <c r="C865" s="727"/>
      <c r="D865" s="738"/>
      <c r="E865" s="727"/>
      <c r="F865" s="727"/>
      <c r="G865" s="727"/>
      <c r="H865" s="727"/>
      <c r="I865" s="727"/>
      <c r="J865" s="727"/>
      <c r="K865" s="727"/>
      <c r="L865" s="727"/>
      <c r="M865" s="727"/>
      <c r="N865" s="727"/>
      <c r="O865" s="727"/>
      <c r="P865" s="727"/>
      <c r="Q865" s="727"/>
      <c r="R865" s="727"/>
      <c r="S865" s="727"/>
      <c r="T865" s="727"/>
      <c r="U865" s="727"/>
      <c r="V865" s="727"/>
      <c r="W865" s="727"/>
      <c r="X865" s="727"/>
    </row>
    <row r="866" spans="1:24">
      <c r="A866" s="727"/>
      <c r="B866" s="727"/>
      <c r="C866" s="727"/>
      <c r="D866" s="738"/>
      <c r="E866" s="727"/>
      <c r="F866" s="727"/>
      <c r="G866" s="727"/>
      <c r="H866" s="727"/>
      <c r="I866" s="727"/>
      <c r="J866" s="727"/>
      <c r="K866" s="727"/>
      <c r="L866" s="727"/>
      <c r="M866" s="727"/>
      <c r="N866" s="727"/>
      <c r="O866" s="727"/>
      <c r="P866" s="727"/>
      <c r="Q866" s="727"/>
      <c r="R866" s="727"/>
      <c r="S866" s="727"/>
      <c r="T866" s="727"/>
      <c r="U866" s="727"/>
      <c r="V866" s="727"/>
      <c r="W866" s="727"/>
      <c r="X866" s="727"/>
    </row>
    <row r="867" spans="1:24">
      <c r="A867" s="727"/>
      <c r="B867" s="727"/>
      <c r="C867" s="727"/>
      <c r="D867" s="738"/>
      <c r="E867" s="727"/>
      <c r="F867" s="727"/>
      <c r="G867" s="727"/>
      <c r="H867" s="727"/>
      <c r="I867" s="727"/>
      <c r="J867" s="727"/>
      <c r="K867" s="727"/>
      <c r="L867" s="727"/>
      <c r="M867" s="727"/>
      <c r="N867" s="727"/>
      <c r="O867" s="727"/>
      <c r="P867" s="727"/>
      <c r="Q867" s="727"/>
      <c r="R867" s="727"/>
      <c r="S867" s="727"/>
      <c r="T867" s="727"/>
      <c r="U867" s="727"/>
      <c r="V867" s="727"/>
      <c r="W867" s="727"/>
      <c r="X867" s="727"/>
    </row>
    <row r="868" spans="1:24">
      <c r="A868" s="727"/>
      <c r="B868" s="727"/>
      <c r="C868" s="727"/>
      <c r="D868" s="738"/>
      <c r="E868" s="727"/>
      <c r="F868" s="727"/>
      <c r="G868" s="727"/>
      <c r="H868" s="727"/>
      <c r="I868" s="727"/>
      <c r="J868" s="727"/>
      <c r="K868" s="727"/>
      <c r="L868" s="727"/>
      <c r="M868" s="727"/>
      <c r="N868" s="727"/>
      <c r="O868" s="727"/>
      <c r="P868" s="727"/>
      <c r="Q868" s="727"/>
      <c r="R868" s="727"/>
      <c r="S868" s="727"/>
      <c r="T868" s="727"/>
      <c r="U868" s="727"/>
      <c r="V868" s="727"/>
      <c r="W868" s="727"/>
      <c r="X868" s="727"/>
    </row>
    <row r="869" spans="1:24">
      <c r="A869" s="727"/>
      <c r="B869" s="727"/>
      <c r="C869" s="727"/>
      <c r="D869" s="738"/>
      <c r="E869" s="727"/>
      <c r="F869" s="727"/>
      <c r="G869" s="727"/>
      <c r="H869" s="727"/>
      <c r="I869" s="727"/>
      <c r="J869" s="727"/>
      <c r="K869" s="727"/>
      <c r="L869" s="727"/>
      <c r="M869" s="727"/>
      <c r="N869" s="727"/>
      <c r="O869" s="727"/>
      <c r="P869" s="727"/>
      <c r="Q869" s="727"/>
      <c r="R869" s="727"/>
      <c r="S869" s="727"/>
      <c r="T869" s="727"/>
      <c r="U869" s="727"/>
      <c r="V869" s="727"/>
      <c r="W869" s="727"/>
      <c r="X869" s="727"/>
    </row>
    <row r="870" spans="1:24">
      <c r="A870" s="727"/>
      <c r="B870" s="727"/>
      <c r="C870" s="727"/>
      <c r="D870" s="738"/>
      <c r="E870" s="727"/>
      <c r="F870" s="727"/>
      <c r="G870" s="727"/>
      <c r="H870" s="727"/>
      <c r="I870" s="727"/>
      <c r="J870" s="727"/>
      <c r="K870" s="727"/>
      <c r="L870" s="727"/>
      <c r="M870" s="727"/>
      <c r="N870" s="727"/>
      <c r="O870" s="727"/>
      <c r="P870" s="727"/>
      <c r="Q870" s="727"/>
      <c r="R870" s="727"/>
      <c r="S870" s="727"/>
      <c r="T870" s="727"/>
      <c r="U870" s="727"/>
      <c r="V870" s="727"/>
      <c r="W870" s="727"/>
      <c r="X870" s="727"/>
    </row>
    <row r="871" spans="1:24">
      <c r="A871" s="727"/>
      <c r="B871" s="727"/>
      <c r="C871" s="727"/>
      <c r="D871" s="738"/>
      <c r="E871" s="727"/>
      <c r="F871" s="727"/>
      <c r="G871" s="727"/>
      <c r="H871" s="727"/>
      <c r="I871" s="727"/>
      <c r="J871" s="727"/>
      <c r="K871" s="727"/>
      <c r="L871" s="727"/>
      <c r="M871" s="727"/>
      <c r="N871" s="727"/>
      <c r="O871" s="727"/>
      <c r="P871" s="727"/>
      <c r="Q871" s="727"/>
      <c r="R871" s="727"/>
      <c r="S871" s="727"/>
      <c r="T871" s="727"/>
      <c r="U871" s="727"/>
      <c r="V871" s="727"/>
      <c r="W871" s="727"/>
      <c r="X871" s="727"/>
    </row>
    <row r="872" spans="1:24">
      <c r="A872" s="727"/>
      <c r="B872" s="727"/>
      <c r="C872" s="727"/>
      <c r="D872" s="738"/>
      <c r="E872" s="727"/>
      <c r="F872" s="727"/>
      <c r="G872" s="727"/>
      <c r="H872" s="727"/>
      <c r="I872" s="727"/>
      <c r="J872" s="727"/>
      <c r="K872" s="727"/>
      <c r="L872" s="727"/>
      <c r="M872" s="727"/>
      <c r="N872" s="727"/>
      <c r="O872" s="727"/>
      <c r="P872" s="727"/>
      <c r="Q872" s="727"/>
      <c r="R872" s="727"/>
      <c r="S872" s="727"/>
      <c r="T872" s="727"/>
      <c r="U872" s="727"/>
      <c r="V872" s="727"/>
      <c r="W872" s="727"/>
      <c r="X872" s="727"/>
    </row>
    <row r="873" spans="1:24">
      <c r="A873" s="727"/>
      <c r="B873" s="727"/>
      <c r="C873" s="727"/>
      <c r="D873" s="738"/>
      <c r="E873" s="727"/>
      <c r="F873" s="727"/>
      <c r="G873" s="727"/>
      <c r="H873" s="727"/>
      <c r="I873" s="727"/>
      <c r="J873" s="727"/>
      <c r="K873" s="727"/>
      <c r="L873" s="727"/>
      <c r="M873" s="727"/>
      <c r="N873" s="727"/>
      <c r="O873" s="727"/>
      <c r="P873" s="727"/>
      <c r="Q873" s="727"/>
      <c r="R873" s="727"/>
      <c r="S873" s="727"/>
      <c r="T873" s="727"/>
      <c r="U873" s="727"/>
      <c r="V873" s="727"/>
      <c r="W873" s="727"/>
      <c r="X873" s="727"/>
    </row>
    <row r="874" spans="1:24">
      <c r="A874" s="727"/>
      <c r="B874" s="727"/>
      <c r="C874" s="727"/>
      <c r="D874" s="738"/>
      <c r="E874" s="727"/>
      <c r="F874" s="727"/>
      <c r="G874" s="727"/>
      <c r="H874" s="727"/>
      <c r="I874" s="727"/>
      <c r="J874" s="727"/>
      <c r="K874" s="727"/>
      <c r="L874" s="727"/>
      <c r="M874" s="727"/>
      <c r="N874" s="727"/>
      <c r="O874" s="727"/>
      <c r="P874" s="727"/>
      <c r="Q874" s="727"/>
      <c r="R874" s="727"/>
      <c r="S874" s="727"/>
      <c r="T874" s="727"/>
      <c r="U874" s="727"/>
      <c r="V874" s="727"/>
      <c r="W874" s="727"/>
      <c r="X874" s="727"/>
    </row>
    <row r="875" spans="1:24">
      <c r="A875" s="727"/>
      <c r="B875" s="727"/>
      <c r="C875" s="727"/>
      <c r="D875" s="738"/>
      <c r="E875" s="727"/>
      <c r="F875" s="727"/>
      <c r="G875" s="727"/>
      <c r="H875" s="727"/>
      <c r="I875" s="727"/>
      <c r="J875" s="727"/>
      <c r="K875" s="727"/>
      <c r="L875" s="727"/>
      <c r="M875" s="727"/>
      <c r="N875" s="727"/>
      <c r="O875" s="727"/>
      <c r="P875" s="727"/>
      <c r="Q875" s="727"/>
      <c r="R875" s="727"/>
      <c r="S875" s="727"/>
      <c r="T875" s="727"/>
      <c r="U875" s="727"/>
      <c r="V875" s="727"/>
      <c r="W875" s="727"/>
      <c r="X875" s="727"/>
    </row>
    <row r="876" spans="1:24">
      <c r="A876" s="727"/>
      <c r="B876" s="727"/>
      <c r="C876" s="727"/>
      <c r="D876" s="738"/>
      <c r="E876" s="727"/>
      <c r="F876" s="727"/>
      <c r="G876" s="727"/>
      <c r="H876" s="727"/>
      <c r="I876" s="727"/>
      <c r="J876" s="727"/>
      <c r="K876" s="727"/>
      <c r="L876" s="727"/>
      <c r="M876" s="727"/>
      <c r="N876" s="727"/>
      <c r="O876" s="727"/>
      <c r="P876" s="727"/>
      <c r="Q876" s="727"/>
      <c r="R876" s="727"/>
      <c r="S876" s="727"/>
      <c r="T876" s="727"/>
      <c r="U876" s="727"/>
      <c r="V876" s="727"/>
      <c r="W876" s="727"/>
      <c r="X876" s="727"/>
    </row>
    <row r="877" spans="1:24">
      <c r="A877" s="727"/>
      <c r="B877" s="727"/>
      <c r="C877" s="727"/>
      <c r="D877" s="738"/>
      <c r="E877" s="727"/>
      <c r="F877" s="727"/>
      <c r="G877" s="727"/>
      <c r="H877" s="727"/>
      <c r="I877" s="727"/>
      <c r="J877" s="727"/>
      <c r="K877" s="727"/>
      <c r="L877" s="727"/>
      <c r="M877" s="727"/>
      <c r="N877" s="727"/>
      <c r="O877" s="727"/>
      <c r="P877" s="727"/>
      <c r="Q877" s="727"/>
      <c r="R877" s="727"/>
      <c r="S877" s="727"/>
      <c r="T877" s="727"/>
      <c r="U877" s="727"/>
      <c r="V877" s="727"/>
      <c r="W877" s="727"/>
      <c r="X877" s="727"/>
    </row>
    <row r="878" spans="1:24">
      <c r="A878" s="727"/>
      <c r="B878" s="727"/>
      <c r="C878" s="727"/>
      <c r="D878" s="738"/>
      <c r="E878" s="727"/>
      <c r="F878" s="727"/>
      <c r="G878" s="727"/>
      <c r="H878" s="727"/>
      <c r="I878" s="727"/>
      <c r="J878" s="727"/>
      <c r="K878" s="727"/>
      <c r="L878" s="727"/>
      <c r="M878" s="727"/>
      <c r="N878" s="727"/>
      <c r="O878" s="727"/>
      <c r="P878" s="727"/>
      <c r="Q878" s="727"/>
      <c r="R878" s="727"/>
      <c r="S878" s="727"/>
      <c r="T878" s="727"/>
      <c r="U878" s="727"/>
      <c r="V878" s="727"/>
      <c r="W878" s="727"/>
      <c r="X878" s="727"/>
    </row>
    <row r="879" spans="1:24">
      <c r="A879" s="727"/>
      <c r="B879" s="727"/>
      <c r="C879" s="727"/>
      <c r="D879" s="738"/>
      <c r="E879" s="727"/>
      <c r="F879" s="727"/>
      <c r="G879" s="727"/>
      <c r="H879" s="727"/>
      <c r="I879" s="727"/>
      <c r="J879" s="727"/>
      <c r="K879" s="727"/>
      <c r="L879" s="727"/>
      <c r="M879" s="727"/>
      <c r="N879" s="727"/>
      <c r="O879" s="727"/>
      <c r="P879" s="727"/>
      <c r="Q879" s="727"/>
      <c r="R879" s="727"/>
      <c r="S879" s="727"/>
      <c r="T879" s="727"/>
      <c r="U879" s="727"/>
      <c r="V879" s="727"/>
      <c r="W879" s="727"/>
      <c r="X879" s="727"/>
    </row>
    <row r="880" spans="1:24">
      <c r="A880" s="727"/>
      <c r="B880" s="727"/>
      <c r="C880" s="727"/>
      <c r="D880" s="738"/>
      <c r="E880" s="727"/>
      <c r="F880" s="727"/>
      <c r="G880" s="727"/>
      <c r="H880" s="727"/>
      <c r="I880" s="727"/>
      <c r="J880" s="727"/>
      <c r="K880" s="727"/>
      <c r="L880" s="727"/>
      <c r="M880" s="727"/>
      <c r="N880" s="727"/>
      <c r="O880" s="727"/>
      <c r="P880" s="727"/>
      <c r="Q880" s="727"/>
      <c r="R880" s="727"/>
      <c r="S880" s="727"/>
      <c r="T880" s="727"/>
      <c r="U880" s="727"/>
      <c r="V880" s="727"/>
      <c r="W880" s="727"/>
      <c r="X880" s="727"/>
    </row>
    <row r="881" spans="1:24">
      <c r="A881" s="727"/>
      <c r="B881" s="727"/>
      <c r="C881" s="727"/>
      <c r="D881" s="738"/>
      <c r="E881" s="727"/>
      <c r="F881" s="727"/>
      <c r="G881" s="727"/>
      <c r="H881" s="727"/>
      <c r="I881" s="727"/>
      <c r="J881" s="727"/>
      <c r="K881" s="727"/>
      <c r="L881" s="727"/>
      <c r="M881" s="727"/>
      <c r="N881" s="727"/>
      <c r="O881" s="727"/>
      <c r="P881" s="727"/>
      <c r="Q881" s="727"/>
      <c r="R881" s="727"/>
      <c r="S881" s="727"/>
      <c r="T881" s="727"/>
      <c r="U881" s="727"/>
      <c r="V881" s="727"/>
      <c r="W881" s="727"/>
      <c r="X881" s="727"/>
    </row>
    <row r="882" spans="1:24">
      <c r="A882" s="727"/>
      <c r="B882" s="727"/>
      <c r="C882" s="727"/>
      <c r="D882" s="738"/>
      <c r="E882" s="727"/>
      <c r="F882" s="727"/>
      <c r="G882" s="727"/>
      <c r="H882" s="727"/>
      <c r="I882" s="727"/>
      <c r="J882" s="727"/>
      <c r="K882" s="727"/>
      <c r="L882" s="727"/>
      <c r="M882" s="727"/>
      <c r="N882" s="727"/>
      <c r="O882" s="727"/>
      <c r="P882" s="727"/>
      <c r="Q882" s="727"/>
      <c r="R882" s="727"/>
      <c r="S882" s="727"/>
      <c r="T882" s="727"/>
      <c r="U882" s="727"/>
      <c r="V882" s="727"/>
      <c r="W882" s="727"/>
      <c r="X882" s="727"/>
    </row>
    <row r="883" spans="1:24">
      <c r="A883" s="727"/>
      <c r="B883" s="727"/>
      <c r="C883" s="727"/>
      <c r="D883" s="738"/>
      <c r="E883" s="727"/>
      <c r="F883" s="727"/>
      <c r="G883" s="727"/>
      <c r="H883" s="727"/>
      <c r="I883" s="727"/>
      <c r="J883" s="727"/>
      <c r="K883" s="727"/>
      <c r="L883" s="727"/>
      <c r="M883" s="727"/>
      <c r="N883" s="727"/>
      <c r="O883" s="727"/>
      <c r="P883" s="727"/>
      <c r="Q883" s="727"/>
      <c r="R883" s="727"/>
      <c r="S883" s="727"/>
      <c r="T883" s="727"/>
      <c r="U883" s="727"/>
      <c r="V883" s="727"/>
      <c r="W883" s="727"/>
      <c r="X883" s="727"/>
    </row>
    <row r="884" spans="1:24">
      <c r="A884" s="727"/>
      <c r="B884" s="727"/>
      <c r="C884" s="727"/>
      <c r="D884" s="738"/>
      <c r="E884" s="727"/>
      <c r="F884" s="727"/>
      <c r="G884" s="727"/>
      <c r="H884" s="727"/>
      <c r="I884" s="727"/>
      <c r="J884" s="727"/>
      <c r="K884" s="727"/>
      <c r="L884" s="727"/>
      <c r="M884" s="727"/>
      <c r="N884" s="727"/>
      <c r="O884" s="727"/>
      <c r="P884" s="727"/>
      <c r="Q884" s="727"/>
      <c r="R884" s="727"/>
      <c r="S884" s="727"/>
      <c r="T884" s="727"/>
      <c r="U884" s="727"/>
      <c r="V884" s="727"/>
      <c r="W884" s="727"/>
      <c r="X884" s="727"/>
    </row>
    <row r="885" spans="1:24">
      <c r="A885" s="727"/>
      <c r="B885" s="727"/>
      <c r="C885" s="727"/>
      <c r="D885" s="738"/>
      <c r="E885" s="727"/>
      <c r="F885" s="727"/>
      <c r="G885" s="727"/>
      <c r="H885" s="727"/>
      <c r="I885" s="727"/>
      <c r="J885" s="727"/>
      <c r="K885" s="727"/>
      <c r="L885" s="727"/>
      <c r="M885" s="727"/>
      <c r="N885" s="727"/>
      <c r="O885" s="727"/>
      <c r="P885" s="727"/>
      <c r="Q885" s="727"/>
      <c r="R885" s="727"/>
      <c r="S885" s="727"/>
      <c r="T885" s="727"/>
      <c r="U885" s="727"/>
      <c r="V885" s="727"/>
      <c r="W885" s="727"/>
      <c r="X885" s="727"/>
    </row>
    <row r="886" spans="1:24">
      <c r="A886" s="727"/>
      <c r="B886" s="727"/>
      <c r="C886" s="727"/>
      <c r="D886" s="738"/>
      <c r="E886" s="727"/>
      <c r="F886" s="727"/>
      <c r="G886" s="727"/>
      <c r="H886" s="727"/>
      <c r="I886" s="727"/>
      <c r="J886" s="727"/>
      <c r="K886" s="727"/>
      <c r="L886" s="727"/>
      <c r="M886" s="727"/>
      <c r="N886" s="727"/>
      <c r="O886" s="727"/>
      <c r="P886" s="727"/>
      <c r="Q886" s="727"/>
      <c r="R886" s="727"/>
      <c r="S886" s="727"/>
      <c r="T886" s="727"/>
      <c r="U886" s="727"/>
      <c r="V886" s="727"/>
      <c r="W886" s="727"/>
      <c r="X886" s="727"/>
    </row>
    <row r="887" spans="1:24">
      <c r="A887" s="727"/>
      <c r="B887" s="727"/>
      <c r="C887" s="727"/>
      <c r="D887" s="738"/>
      <c r="E887" s="727"/>
      <c r="F887" s="727"/>
      <c r="G887" s="727"/>
      <c r="H887" s="727"/>
      <c r="I887" s="727"/>
      <c r="J887" s="727"/>
      <c r="K887" s="727"/>
      <c r="L887" s="727"/>
      <c r="M887" s="727"/>
      <c r="N887" s="727"/>
      <c r="O887" s="727"/>
      <c r="P887" s="727"/>
      <c r="Q887" s="727"/>
      <c r="R887" s="727"/>
      <c r="S887" s="727"/>
      <c r="T887" s="727"/>
      <c r="U887" s="727"/>
      <c r="V887" s="727"/>
      <c r="W887" s="727"/>
      <c r="X887" s="727"/>
    </row>
    <row r="888" spans="1:24">
      <c r="A888" s="727"/>
      <c r="B888" s="727"/>
      <c r="C888" s="727"/>
      <c r="D888" s="738"/>
      <c r="E888" s="727"/>
      <c r="F888" s="727"/>
      <c r="G888" s="727"/>
      <c r="H888" s="727"/>
      <c r="I888" s="727"/>
      <c r="J888" s="727"/>
      <c r="K888" s="727"/>
      <c r="L888" s="727"/>
      <c r="M888" s="727"/>
      <c r="N888" s="727"/>
      <c r="O888" s="727"/>
      <c r="P888" s="727"/>
      <c r="Q888" s="727"/>
      <c r="R888" s="727"/>
      <c r="S888" s="727"/>
      <c r="T888" s="727"/>
      <c r="U888" s="727"/>
      <c r="V888" s="727"/>
      <c r="W888" s="727"/>
      <c r="X888" s="727"/>
    </row>
    <row r="889" spans="1:24">
      <c r="A889" s="727"/>
      <c r="B889" s="727"/>
      <c r="C889" s="727"/>
      <c r="D889" s="738"/>
      <c r="E889" s="727"/>
      <c r="F889" s="727"/>
      <c r="G889" s="727"/>
      <c r="H889" s="727"/>
      <c r="I889" s="727"/>
      <c r="J889" s="727"/>
      <c r="K889" s="727"/>
      <c r="L889" s="727"/>
      <c r="M889" s="727"/>
      <c r="N889" s="727"/>
      <c r="O889" s="727"/>
      <c r="P889" s="727"/>
      <c r="Q889" s="727"/>
      <c r="R889" s="727"/>
      <c r="S889" s="727"/>
      <c r="T889" s="727"/>
      <c r="U889" s="727"/>
      <c r="V889" s="727"/>
      <c r="W889" s="727"/>
      <c r="X889" s="727"/>
    </row>
    <row r="890" spans="1:24">
      <c r="A890" s="727"/>
      <c r="B890" s="727"/>
      <c r="C890" s="727"/>
      <c r="D890" s="738"/>
      <c r="E890" s="727"/>
      <c r="F890" s="727"/>
      <c r="G890" s="727"/>
      <c r="H890" s="727"/>
      <c r="I890" s="727"/>
      <c r="J890" s="727"/>
      <c r="K890" s="727"/>
      <c r="L890" s="727"/>
      <c r="M890" s="727"/>
      <c r="N890" s="727"/>
      <c r="O890" s="727"/>
      <c r="P890" s="727"/>
      <c r="Q890" s="727"/>
      <c r="R890" s="727"/>
      <c r="S890" s="727"/>
      <c r="T890" s="727"/>
      <c r="U890" s="727"/>
      <c r="V890" s="727"/>
      <c r="W890" s="727"/>
      <c r="X890" s="727"/>
    </row>
    <row r="891" spans="1:24">
      <c r="A891" s="727"/>
      <c r="B891" s="727"/>
      <c r="C891" s="727"/>
      <c r="D891" s="738"/>
      <c r="E891" s="727"/>
      <c r="F891" s="727"/>
      <c r="G891" s="727"/>
      <c r="H891" s="727"/>
      <c r="I891" s="727"/>
      <c r="J891" s="727"/>
      <c r="K891" s="727"/>
      <c r="L891" s="727"/>
      <c r="M891" s="727"/>
      <c r="N891" s="727"/>
      <c r="O891" s="727"/>
      <c r="P891" s="727"/>
      <c r="Q891" s="727"/>
      <c r="R891" s="727"/>
      <c r="S891" s="727"/>
      <c r="T891" s="727"/>
      <c r="U891" s="727"/>
      <c r="V891" s="727"/>
      <c r="W891" s="727"/>
      <c r="X891" s="727"/>
    </row>
    <row r="892" spans="1:24">
      <c r="A892" s="727"/>
      <c r="B892" s="727"/>
      <c r="C892" s="727"/>
      <c r="D892" s="738"/>
      <c r="E892" s="727"/>
      <c r="F892" s="727"/>
      <c r="G892" s="727"/>
      <c r="H892" s="727"/>
      <c r="I892" s="727"/>
      <c r="J892" s="727"/>
      <c r="K892" s="727"/>
      <c r="L892" s="727"/>
      <c r="M892" s="727"/>
      <c r="N892" s="727"/>
      <c r="O892" s="727"/>
      <c r="P892" s="727"/>
      <c r="Q892" s="727"/>
      <c r="R892" s="727"/>
      <c r="S892" s="727"/>
      <c r="T892" s="727"/>
      <c r="U892" s="727"/>
      <c r="V892" s="727"/>
      <c r="W892" s="727"/>
      <c r="X892" s="727"/>
    </row>
    <row r="893" spans="1:24">
      <c r="A893" s="727"/>
      <c r="B893" s="727"/>
      <c r="C893" s="727"/>
      <c r="D893" s="738"/>
      <c r="E893" s="727"/>
      <c r="F893" s="727"/>
      <c r="G893" s="727"/>
      <c r="H893" s="727"/>
      <c r="I893" s="727"/>
      <c r="J893" s="727"/>
      <c r="K893" s="727"/>
      <c r="L893" s="727"/>
      <c r="M893" s="727"/>
      <c r="N893" s="727"/>
      <c r="O893" s="727"/>
      <c r="P893" s="727"/>
      <c r="Q893" s="727"/>
      <c r="R893" s="727"/>
      <c r="S893" s="727"/>
      <c r="T893" s="727"/>
      <c r="U893" s="727"/>
      <c r="V893" s="727"/>
      <c r="W893" s="727"/>
      <c r="X893" s="727"/>
    </row>
    <row r="894" spans="1:24">
      <c r="A894" s="727"/>
      <c r="B894" s="727"/>
      <c r="C894" s="727"/>
      <c r="D894" s="738"/>
      <c r="E894" s="727"/>
      <c r="F894" s="727"/>
      <c r="G894" s="727"/>
      <c r="H894" s="727"/>
      <c r="I894" s="727"/>
      <c r="J894" s="727"/>
      <c r="K894" s="727"/>
      <c r="L894" s="727"/>
      <c r="M894" s="727"/>
      <c r="N894" s="727"/>
      <c r="O894" s="727"/>
      <c r="P894" s="727"/>
      <c r="Q894" s="727"/>
      <c r="R894" s="727"/>
      <c r="S894" s="727"/>
      <c r="T894" s="727"/>
      <c r="U894" s="727"/>
      <c r="V894" s="727"/>
      <c r="W894" s="727"/>
      <c r="X894" s="727"/>
    </row>
    <row r="895" spans="1:24">
      <c r="A895" s="727"/>
      <c r="B895" s="727"/>
      <c r="C895" s="727"/>
      <c r="D895" s="738"/>
      <c r="E895" s="727"/>
      <c r="F895" s="727"/>
      <c r="G895" s="727"/>
      <c r="H895" s="727"/>
      <c r="I895" s="727"/>
      <c r="J895" s="727"/>
      <c r="K895" s="727"/>
      <c r="L895" s="727"/>
      <c r="M895" s="727"/>
      <c r="N895" s="727"/>
      <c r="O895" s="727"/>
      <c r="P895" s="727"/>
      <c r="Q895" s="727"/>
      <c r="R895" s="727"/>
      <c r="S895" s="727"/>
      <c r="T895" s="727"/>
      <c r="U895" s="727"/>
      <c r="V895" s="727"/>
      <c r="W895" s="727"/>
      <c r="X895" s="727"/>
    </row>
    <row r="896" spans="1:24">
      <c r="A896" s="727"/>
      <c r="B896" s="727"/>
      <c r="C896" s="727"/>
      <c r="D896" s="738"/>
      <c r="E896" s="727"/>
      <c r="F896" s="727"/>
      <c r="G896" s="727"/>
      <c r="H896" s="727"/>
      <c r="I896" s="727"/>
      <c r="J896" s="727"/>
      <c r="K896" s="727"/>
      <c r="L896" s="727"/>
      <c r="M896" s="727"/>
      <c r="N896" s="727"/>
      <c r="O896" s="727"/>
      <c r="P896" s="727"/>
      <c r="Q896" s="727"/>
      <c r="R896" s="727"/>
      <c r="S896" s="727"/>
      <c r="T896" s="727"/>
      <c r="U896" s="727"/>
      <c r="V896" s="727"/>
      <c r="W896" s="727"/>
      <c r="X896" s="727"/>
    </row>
    <row r="897" spans="1:24">
      <c r="A897" s="727"/>
      <c r="B897" s="727"/>
      <c r="C897" s="727"/>
      <c r="D897" s="738"/>
      <c r="E897" s="727"/>
      <c r="F897" s="727"/>
      <c r="G897" s="727"/>
      <c r="H897" s="727"/>
      <c r="I897" s="727"/>
      <c r="J897" s="727"/>
      <c r="K897" s="727"/>
      <c r="L897" s="727"/>
      <c r="M897" s="727"/>
      <c r="N897" s="727"/>
      <c r="O897" s="727"/>
      <c r="P897" s="727"/>
      <c r="Q897" s="727"/>
      <c r="R897" s="727"/>
      <c r="S897" s="727"/>
      <c r="T897" s="727"/>
      <c r="U897" s="727"/>
      <c r="V897" s="727"/>
      <c r="W897" s="727"/>
      <c r="X897" s="727"/>
    </row>
    <row r="898" spans="1:24">
      <c r="A898" s="727"/>
      <c r="B898" s="727"/>
      <c r="C898" s="727"/>
      <c r="D898" s="738"/>
      <c r="E898" s="727"/>
      <c r="F898" s="727"/>
      <c r="G898" s="727"/>
      <c r="H898" s="727"/>
      <c r="I898" s="727"/>
      <c r="J898" s="727"/>
      <c r="K898" s="727"/>
      <c r="L898" s="727"/>
      <c r="M898" s="727"/>
      <c r="N898" s="727"/>
      <c r="O898" s="727"/>
      <c r="P898" s="727"/>
      <c r="Q898" s="727"/>
      <c r="R898" s="727"/>
      <c r="S898" s="727"/>
      <c r="T898" s="727"/>
      <c r="U898" s="727"/>
      <c r="V898" s="727"/>
      <c r="W898" s="727"/>
      <c r="X898" s="727"/>
    </row>
    <row r="899" spans="1:24">
      <c r="A899" s="727"/>
      <c r="B899" s="727"/>
      <c r="C899" s="727"/>
      <c r="D899" s="738"/>
      <c r="E899" s="727"/>
      <c r="F899" s="727"/>
      <c r="G899" s="727"/>
      <c r="H899" s="727"/>
      <c r="I899" s="727"/>
      <c r="J899" s="727"/>
      <c r="K899" s="727"/>
      <c r="L899" s="727"/>
      <c r="M899" s="727"/>
      <c r="N899" s="727"/>
      <c r="O899" s="727"/>
      <c r="P899" s="727"/>
      <c r="Q899" s="727"/>
      <c r="R899" s="727"/>
      <c r="S899" s="727"/>
      <c r="T899" s="727"/>
      <c r="U899" s="727"/>
      <c r="V899" s="727"/>
      <c r="W899" s="727"/>
      <c r="X899" s="727"/>
    </row>
    <row r="900" spans="1:24">
      <c r="A900" s="727"/>
      <c r="B900" s="727"/>
      <c r="C900" s="727"/>
      <c r="D900" s="738"/>
      <c r="E900" s="727"/>
      <c r="F900" s="727"/>
      <c r="G900" s="727"/>
      <c r="H900" s="727"/>
      <c r="I900" s="727"/>
      <c r="J900" s="727"/>
      <c r="K900" s="727"/>
      <c r="L900" s="727"/>
      <c r="M900" s="727"/>
      <c r="N900" s="727"/>
      <c r="O900" s="727"/>
      <c r="P900" s="727"/>
      <c r="Q900" s="727"/>
      <c r="R900" s="727"/>
      <c r="S900" s="727"/>
      <c r="T900" s="727"/>
      <c r="U900" s="727"/>
      <c r="V900" s="727"/>
      <c r="W900" s="727"/>
      <c r="X900" s="727"/>
    </row>
    <row r="901" spans="1:24">
      <c r="A901" s="727"/>
      <c r="B901" s="727"/>
      <c r="C901" s="727"/>
      <c r="D901" s="738"/>
      <c r="E901" s="727"/>
      <c r="F901" s="727"/>
      <c r="G901" s="727"/>
      <c r="H901" s="727"/>
      <c r="I901" s="727"/>
      <c r="J901" s="727"/>
      <c r="K901" s="727"/>
      <c r="L901" s="727"/>
      <c r="M901" s="727"/>
      <c r="N901" s="727"/>
      <c r="O901" s="727"/>
      <c r="P901" s="727"/>
      <c r="Q901" s="727"/>
      <c r="R901" s="727"/>
      <c r="S901" s="727"/>
      <c r="T901" s="727"/>
      <c r="U901" s="727"/>
      <c r="V901" s="727"/>
      <c r="W901" s="727"/>
      <c r="X901" s="727"/>
    </row>
    <row r="902" spans="1:24">
      <c r="A902" s="727"/>
      <c r="B902" s="727"/>
      <c r="C902" s="727"/>
      <c r="D902" s="738"/>
      <c r="E902" s="727"/>
      <c r="F902" s="727"/>
      <c r="G902" s="727"/>
      <c r="H902" s="727"/>
      <c r="I902" s="727"/>
      <c r="J902" s="727"/>
      <c r="K902" s="727"/>
      <c r="L902" s="727"/>
      <c r="M902" s="727"/>
      <c r="N902" s="727"/>
      <c r="O902" s="727"/>
      <c r="P902" s="727"/>
      <c r="Q902" s="727"/>
      <c r="R902" s="727"/>
      <c r="S902" s="727"/>
      <c r="T902" s="727"/>
      <c r="U902" s="727"/>
      <c r="V902" s="727"/>
      <c r="W902" s="727"/>
      <c r="X902" s="727"/>
    </row>
    <row r="903" spans="1:24">
      <c r="A903" s="727"/>
      <c r="B903" s="727"/>
      <c r="C903" s="727"/>
      <c r="D903" s="738"/>
      <c r="E903" s="727"/>
      <c r="F903" s="727"/>
      <c r="G903" s="727"/>
      <c r="H903" s="727"/>
      <c r="I903" s="727"/>
      <c r="J903" s="727"/>
      <c r="K903" s="727"/>
      <c r="L903" s="727"/>
      <c r="M903" s="727"/>
      <c r="N903" s="727"/>
      <c r="O903" s="727"/>
      <c r="P903" s="727"/>
      <c r="Q903" s="727"/>
      <c r="R903" s="727"/>
      <c r="S903" s="727"/>
      <c r="T903" s="727"/>
      <c r="U903" s="727"/>
      <c r="V903" s="727"/>
      <c r="W903" s="727"/>
      <c r="X903" s="727"/>
    </row>
    <row r="904" spans="1:24">
      <c r="A904" s="727"/>
      <c r="B904" s="727"/>
      <c r="C904" s="727"/>
      <c r="D904" s="738"/>
      <c r="E904" s="727"/>
      <c r="F904" s="727"/>
      <c r="G904" s="727"/>
      <c r="H904" s="727"/>
      <c r="I904" s="727"/>
      <c r="J904" s="727"/>
      <c r="K904" s="727"/>
      <c r="L904" s="727"/>
      <c r="M904" s="727"/>
      <c r="N904" s="727"/>
      <c r="O904" s="727"/>
      <c r="P904" s="727"/>
      <c r="Q904" s="727"/>
      <c r="R904" s="727"/>
      <c r="S904" s="727"/>
      <c r="T904" s="727"/>
      <c r="U904" s="727"/>
      <c r="V904" s="727"/>
      <c r="W904" s="727"/>
      <c r="X904" s="727"/>
    </row>
    <row r="905" spans="1:24">
      <c r="A905" s="727"/>
      <c r="B905" s="727"/>
      <c r="C905" s="727"/>
      <c r="D905" s="738"/>
      <c r="E905" s="727"/>
      <c r="F905" s="727"/>
      <c r="G905" s="727"/>
      <c r="H905" s="727"/>
      <c r="I905" s="727"/>
      <c r="J905" s="727"/>
      <c r="K905" s="727"/>
      <c r="L905" s="727"/>
      <c r="M905" s="727"/>
      <c r="N905" s="727"/>
      <c r="O905" s="727"/>
      <c r="P905" s="727"/>
      <c r="Q905" s="727"/>
      <c r="R905" s="727"/>
      <c r="S905" s="727"/>
      <c r="T905" s="727"/>
      <c r="U905" s="727"/>
      <c r="V905" s="727"/>
      <c r="W905" s="727"/>
      <c r="X905" s="727"/>
    </row>
    <row r="906" spans="1:24">
      <c r="A906" s="727"/>
      <c r="B906" s="727"/>
      <c r="C906" s="727"/>
      <c r="D906" s="738"/>
      <c r="E906" s="727"/>
      <c r="F906" s="727"/>
      <c r="G906" s="727"/>
      <c r="H906" s="727"/>
      <c r="I906" s="727"/>
      <c r="J906" s="727"/>
      <c r="K906" s="727"/>
      <c r="L906" s="727"/>
      <c r="M906" s="727"/>
      <c r="N906" s="727"/>
      <c r="O906" s="727"/>
      <c r="P906" s="727"/>
      <c r="Q906" s="727"/>
      <c r="R906" s="727"/>
      <c r="S906" s="727"/>
      <c r="T906" s="727"/>
      <c r="U906" s="727"/>
      <c r="V906" s="727"/>
      <c r="W906" s="727"/>
      <c r="X906" s="727"/>
    </row>
    <row r="907" spans="1:24">
      <c r="A907" s="727"/>
      <c r="B907" s="727"/>
      <c r="C907" s="727"/>
      <c r="D907" s="738"/>
      <c r="E907" s="727"/>
      <c r="F907" s="727"/>
      <c r="G907" s="727"/>
      <c r="H907" s="727"/>
      <c r="I907" s="727"/>
      <c r="J907" s="727"/>
      <c r="K907" s="727"/>
      <c r="L907" s="727"/>
      <c r="M907" s="727"/>
      <c r="N907" s="727"/>
      <c r="O907" s="727"/>
      <c r="P907" s="727"/>
      <c r="Q907" s="727"/>
      <c r="R907" s="727"/>
      <c r="S907" s="727"/>
      <c r="T907" s="727"/>
      <c r="U907" s="727"/>
      <c r="V907" s="727"/>
      <c r="W907" s="727"/>
      <c r="X907" s="727"/>
    </row>
    <row r="908" spans="1:24">
      <c r="A908" s="727"/>
      <c r="B908" s="727"/>
      <c r="C908" s="727"/>
      <c r="D908" s="738"/>
      <c r="E908" s="727"/>
      <c r="F908" s="727"/>
      <c r="G908" s="727"/>
      <c r="H908" s="727"/>
      <c r="I908" s="727"/>
      <c r="J908" s="727"/>
      <c r="K908" s="727"/>
      <c r="L908" s="727"/>
      <c r="M908" s="727"/>
      <c r="N908" s="727"/>
      <c r="O908" s="727"/>
      <c r="P908" s="727"/>
      <c r="Q908" s="727"/>
      <c r="R908" s="727"/>
      <c r="S908" s="727"/>
      <c r="T908" s="727"/>
      <c r="U908" s="727"/>
      <c r="V908" s="727"/>
      <c r="W908" s="727"/>
      <c r="X908" s="727"/>
    </row>
    <row r="909" spans="1:24">
      <c r="A909" s="727"/>
      <c r="B909" s="727"/>
      <c r="C909" s="727"/>
      <c r="D909" s="738"/>
      <c r="E909" s="727"/>
      <c r="F909" s="727"/>
      <c r="G909" s="727"/>
      <c r="H909" s="727"/>
      <c r="I909" s="727"/>
      <c r="J909" s="727"/>
      <c r="K909" s="727"/>
      <c r="L909" s="727"/>
      <c r="M909" s="727"/>
      <c r="N909" s="727"/>
      <c r="O909" s="727"/>
      <c r="P909" s="727"/>
      <c r="Q909" s="727"/>
      <c r="R909" s="727"/>
      <c r="S909" s="727"/>
      <c r="T909" s="727"/>
      <c r="U909" s="727"/>
      <c r="V909" s="727"/>
      <c r="W909" s="727"/>
      <c r="X909" s="727"/>
    </row>
    <row r="910" spans="1:24">
      <c r="A910" s="727"/>
      <c r="B910" s="727"/>
      <c r="C910" s="727"/>
      <c r="D910" s="738"/>
      <c r="E910" s="727"/>
      <c r="F910" s="727"/>
      <c r="G910" s="727"/>
      <c r="H910" s="727"/>
      <c r="I910" s="727"/>
      <c r="J910" s="727"/>
      <c r="K910" s="727"/>
      <c r="L910" s="727"/>
      <c r="M910" s="727"/>
      <c r="N910" s="727"/>
      <c r="O910" s="727"/>
      <c r="P910" s="727"/>
      <c r="Q910" s="727"/>
      <c r="R910" s="727"/>
      <c r="S910" s="727"/>
      <c r="T910" s="727"/>
      <c r="U910" s="727"/>
      <c r="V910" s="727"/>
      <c r="W910" s="727"/>
      <c r="X910" s="727"/>
    </row>
    <row r="911" spans="1:24">
      <c r="A911" s="727"/>
      <c r="B911" s="727"/>
      <c r="C911" s="727"/>
      <c r="D911" s="738"/>
      <c r="E911" s="727"/>
      <c r="F911" s="727"/>
      <c r="G911" s="727"/>
      <c r="H911" s="727"/>
      <c r="I911" s="727"/>
      <c r="J911" s="727"/>
      <c r="K911" s="727"/>
      <c r="L911" s="727"/>
      <c r="M911" s="727"/>
      <c r="N911" s="727"/>
      <c r="O911" s="727"/>
      <c r="P911" s="727"/>
      <c r="Q911" s="727"/>
      <c r="R911" s="727"/>
      <c r="S911" s="727"/>
      <c r="T911" s="727"/>
      <c r="U911" s="727"/>
      <c r="V911" s="727"/>
      <c r="W911" s="727"/>
      <c r="X911" s="727"/>
    </row>
    <row r="912" spans="1:24">
      <c r="A912" s="727"/>
      <c r="B912" s="727"/>
      <c r="C912" s="727"/>
      <c r="D912" s="738"/>
      <c r="E912" s="727"/>
      <c r="F912" s="727"/>
      <c r="G912" s="727"/>
      <c r="H912" s="727"/>
      <c r="I912" s="727"/>
      <c r="J912" s="727"/>
      <c r="K912" s="727"/>
      <c r="L912" s="727"/>
      <c r="M912" s="727"/>
      <c r="N912" s="727"/>
      <c r="O912" s="727"/>
      <c r="P912" s="727"/>
      <c r="Q912" s="727"/>
      <c r="R912" s="727"/>
      <c r="S912" s="727"/>
      <c r="T912" s="727"/>
      <c r="U912" s="727"/>
      <c r="V912" s="727"/>
      <c r="W912" s="727"/>
      <c r="X912" s="727"/>
    </row>
    <row r="913" spans="1:24">
      <c r="A913" s="727"/>
      <c r="B913" s="727"/>
      <c r="C913" s="727"/>
      <c r="D913" s="738"/>
      <c r="E913" s="727"/>
      <c r="F913" s="727"/>
      <c r="G913" s="727"/>
      <c r="H913" s="727"/>
      <c r="I913" s="727"/>
      <c r="J913" s="727"/>
      <c r="K913" s="727"/>
      <c r="L913" s="727"/>
      <c r="M913" s="727"/>
      <c r="N913" s="727"/>
      <c r="O913" s="727"/>
      <c r="P913" s="727"/>
      <c r="Q913" s="727"/>
      <c r="R913" s="727"/>
      <c r="S913" s="727"/>
      <c r="T913" s="727"/>
      <c r="U913" s="727"/>
      <c r="V913" s="727"/>
      <c r="W913" s="727"/>
      <c r="X913" s="727"/>
    </row>
    <row r="914" spans="1:24">
      <c r="A914" s="727"/>
      <c r="B914" s="727"/>
      <c r="C914" s="727"/>
      <c r="D914" s="738"/>
      <c r="E914" s="727"/>
      <c r="F914" s="727"/>
      <c r="G914" s="727"/>
      <c r="H914" s="727"/>
      <c r="I914" s="727"/>
      <c r="J914" s="727"/>
      <c r="K914" s="727"/>
      <c r="L914" s="727"/>
      <c r="M914" s="727"/>
      <c r="N914" s="727"/>
      <c r="O914" s="727"/>
      <c r="P914" s="727"/>
      <c r="Q914" s="727"/>
      <c r="R914" s="727"/>
      <c r="S914" s="727"/>
      <c r="T914" s="727"/>
      <c r="U914" s="727"/>
      <c r="V914" s="727"/>
      <c r="W914" s="727"/>
      <c r="X914" s="727"/>
    </row>
    <row r="915" spans="1:24">
      <c r="A915" s="727"/>
      <c r="B915" s="727"/>
      <c r="C915" s="727"/>
      <c r="D915" s="738"/>
      <c r="E915" s="727"/>
      <c r="F915" s="727"/>
      <c r="G915" s="727"/>
      <c r="H915" s="727"/>
      <c r="I915" s="727"/>
      <c r="J915" s="727"/>
      <c r="K915" s="727"/>
      <c r="L915" s="727"/>
      <c r="M915" s="727"/>
      <c r="N915" s="727"/>
      <c r="O915" s="727"/>
      <c r="P915" s="727"/>
      <c r="Q915" s="727"/>
      <c r="R915" s="727"/>
      <c r="S915" s="727"/>
      <c r="T915" s="727"/>
      <c r="U915" s="727"/>
      <c r="V915" s="727"/>
      <c r="W915" s="727"/>
      <c r="X915" s="727"/>
    </row>
    <row r="916" spans="1:24">
      <c r="A916" s="727"/>
      <c r="B916" s="727"/>
      <c r="C916" s="727"/>
      <c r="D916" s="738"/>
      <c r="E916" s="727"/>
      <c r="F916" s="727"/>
      <c r="G916" s="727"/>
      <c r="H916" s="727"/>
      <c r="I916" s="727"/>
      <c r="J916" s="727"/>
      <c r="K916" s="727"/>
      <c r="L916" s="727"/>
      <c r="M916" s="727"/>
      <c r="N916" s="727"/>
      <c r="O916" s="727"/>
      <c r="P916" s="727"/>
      <c r="Q916" s="727"/>
      <c r="R916" s="727"/>
      <c r="S916" s="727"/>
      <c r="T916" s="727"/>
      <c r="U916" s="727"/>
      <c r="V916" s="727"/>
      <c r="W916" s="727"/>
      <c r="X916" s="727"/>
    </row>
    <row r="917" spans="1:24">
      <c r="A917" s="727"/>
      <c r="B917" s="727"/>
      <c r="C917" s="727"/>
      <c r="D917" s="738"/>
      <c r="E917" s="727"/>
      <c r="F917" s="727"/>
      <c r="G917" s="727"/>
      <c r="H917" s="727"/>
      <c r="I917" s="727"/>
      <c r="J917" s="727"/>
      <c r="K917" s="727"/>
      <c r="L917" s="727"/>
      <c r="M917" s="727"/>
      <c r="N917" s="727"/>
      <c r="O917" s="727"/>
      <c r="P917" s="727"/>
      <c r="Q917" s="727"/>
      <c r="R917" s="727"/>
      <c r="S917" s="727"/>
      <c r="T917" s="727"/>
      <c r="U917" s="727"/>
      <c r="V917" s="727"/>
      <c r="W917" s="727"/>
      <c r="X917" s="727"/>
    </row>
    <row r="918" spans="1:24">
      <c r="A918" s="727"/>
      <c r="B918" s="727"/>
      <c r="C918" s="727"/>
      <c r="D918" s="738"/>
      <c r="E918" s="727"/>
      <c r="F918" s="727"/>
      <c r="G918" s="727"/>
      <c r="H918" s="727"/>
      <c r="I918" s="727"/>
      <c r="J918" s="727"/>
      <c r="K918" s="727"/>
      <c r="L918" s="727"/>
      <c r="M918" s="727"/>
      <c r="N918" s="727"/>
      <c r="O918" s="727"/>
      <c r="P918" s="727"/>
      <c r="Q918" s="727"/>
      <c r="R918" s="727"/>
      <c r="S918" s="727"/>
      <c r="T918" s="727"/>
      <c r="U918" s="727"/>
      <c r="V918" s="727"/>
      <c r="W918" s="727"/>
      <c r="X918" s="727"/>
    </row>
    <row r="919" spans="1:24">
      <c r="A919" s="727"/>
      <c r="B919" s="727"/>
      <c r="C919" s="727"/>
      <c r="D919" s="738"/>
      <c r="E919" s="727"/>
      <c r="F919" s="727"/>
      <c r="G919" s="727"/>
      <c r="H919" s="727"/>
      <c r="I919" s="727"/>
      <c r="J919" s="727"/>
      <c r="K919" s="727"/>
      <c r="L919" s="727"/>
      <c r="M919" s="727"/>
      <c r="N919" s="727"/>
      <c r="O919" s="727"/>
      <c r="P919" s="727"/>
      <c r="Q919" s="727"/>
      <c r="R919" s="727"/>
      <c r="S919" s="727"/>
      <c r="T919" s="727"/>
      <c r="U919" s="727"/>
      <c r="V919" s="727"/>
      <c r="W919" s="727"/>
      <c r="X919" s="727"/>
    </row>
    <row r="920" spans="1:24">
      <c r="A920" s="727"/>
      <c r="B920" s="727"/>
      <c r="C920" s="727"/>
      <c r="D920" s="738"/>
      <c r="E920" s="727"/>
      <c r="F920" s="727"/>
      <c r="G920" s="727"/>
      <c r="H920" s="727"/>
      <c r="I920" s="727"/>
      <c r="J920" s="727"/>
      <c r="K920" s="727"/>
      <c r="L920" s="727"/>
      <c r="M920" s="727"/>
      <c r="N920" s="727"/>
      <c r="O920" s="727"/>
      <c r="P920" s="727"/>
      <c r="Q920" s="727"/>
      <c r="R920" s="727"/>
      <c r="S920" s="727"/>
      <c r="T920" s="727"/>
      <c r="U920" s="727"/>
      <c r="V920" s="727"/>
      <c r="W920" s="727"/>
      <c r="X920" s="727"/>
    </row>
    <row r="921" spans="1:24">
      <c r="A921" s="727"/>
      <c r="B921" s="727"/>
      <c r="C921" s="727"/>
      <c r="D921" s="738"/>
      <c r="E921" s="727"/>
      <c r="F921" s="727"/>
      <c r="G921" s="727"/>
      <c r="H921" s="727"/>
      <c r="I921" s="727"/>
      <c r="J921" s="727"/>
      <c r="K921" s="727"/>
      <c r="L921" s="727"/>
      <c r="M921" s="727"/>
      <c r="N921" s="727"/>
      <c r="O921" s="727"/>
      <c r="P921" s="727"/>
      <c r="Q921" s="727"/>
      <c r="R921" s="727"/>
      <c r="S921" s="727"/>
      <c r="T921" s="727"/>
      <c r="U921" s="727"/>
      <c r="V921" s="727"/>
      <c r="W921" s="727"/>
      <c r="X921" s="727"/>
    </row>
    <row r="922" spans="1:24">
      <c r="A922" s="727"/>
      <c r="B922" s="727"/>
      <c r="C922" s="727"/>
      <c r="D922" s="738"/>
      <c r="E922" s="727"/>
      <c r="F922" s="727"/>
      <c r="G922" s="727"/>
      <c r="H922" s="727"/>
      <c r="I922" s="727"/>
      <c r="J922" s="727"/>
      <c r="K922" s="727"/>
      <c r="L922" s="727"/>
      <c r="M922" s="727"/>
      <c r="N922" s="727"/>
      <c r="O922" s="727"/>
      <c r="P922" s="727"/>
      <c r="Q922" s="727"/>
      <c r="R922" s="727"/>
      <c r="S922" s="727"/>
      <c r="T922" s="727"/>
      <c r="U922" s="727"/>
      <c r="V922" s="727"/>
      <c r="W922" s="727"/>
      <c r="X922" s="727"/>
    </row>
    <row r="923" spans="1:24">
      <c r="A923" s="727"/>
      <c r="B923" s="727"/>
      <c r="C923" s="727"/>
      <c r="D923" s="738"/>
      <c r="E923" s="727"/>
      <c r="F923" s="727"/>
      <c r="G923" s="727"/>
      <c r="H923" s="727"/>
      <c r="I923" s="727"/>
      <c r="J923" s="727"/>
      <c r="K923" s="727"/>
      <c r="L923" s="727"/>
      <c r="M923" s="727"/>
      <c r="N923" s="727"/>
      <c r="O923" s="727"/>
      <c r="P923" s="727"/>
      <c r="Q923" s="727"/>
      <c r="R923" s="727"/>
      <c r="S923" s="727"/>
      <c r="T923" s="727"/>
      <c r="U923" s="727"/>
      <c r="V923" s="727"/>
      <c r="W923" s="727"/>
      <c r="X923" s="727"/>
    </row>
    <row r="924" spans="1:24">
      <c r="A924" s="727"/>
      <c r="B924" s="727"/>
      <c r="C924" s="727"/>
      <c r="D924" s="738"/>
      <c r="E924" s="727"/>
      <c r="F924" s="727"/>
      <c r="G924" s="727"/>
      <c r="H924" s="727"/>
      <c r="I924" s="727"/>
      <c r="J924" s="727"/>
      <c r="K924" s="727"/>
      <c r="L924" s="727"/>
      <c r="M924" s="727"/>
      <c r="N924" s="727"/>
      <c r="O924" s="727"/>
      <c r="P924" s="727"/>
      <c r="Q924" s="727"/>
      <c r="R924" s="727"/>
      <c r="S924" s="727"/>
      <c r="T924" s="727"/>
      <c r="U924" s="727"/>
      <c r="V924" s="727"/>
      <c r="W924" s="727"/>
      <c r="X924" s="727"/>
    </row>
    <row r="925" spans="1:24">
      <c r="A925" s="727"/>
      <c r="B925" s="727"/>
      <c r="C925" s="727"/>
      <c r="D925" s="738"/>
      <c r="E925" s="727"/>
      <c r="F925" s="727"/>
      <c r="G925" s="727"/>
      <c r="H925" s="727"/>
      <c r="I925" s="727"/>
      <c r="J925" s="727"/>
      <c r="K925" s="727"/>
      <c r="L925" s="727"/>
      <c r="M925" s="727"/>
      <c r="N925" s="727"/>
      <c r="O925" s="727"/>
      <c r="P925" s="727"/>
      <c r="Q925" s="727"/>
      <c r="R925" s="727"/>
      <c r="S925" s="727"/>
      <c r="T925" s="727"/>
      <c r="U925" s="727"/>
      <c r="V925" s="727"/>
      <c r="W925" s="727"/>
      <c r="X925" s="727"/>
    </row>
    <row r="926" spans="1:24">
      <c r="A926" s="727"/>
      <c r="B926" s="727"/>
      <c r="C926" s="727"/>
      <c r="D926" s="738"/>
      <c r="E926" s="727"/>
      <c r="F926" s="727"/>
      <c r="G926" s="727"/>
      <c r="H926" s="727"/>
      <c r="I926" s="727"/>
      <c r="J926" s="727"/>
      <c r="K926" s="727"/>
      <c r="L926" s="727"/>
      <c r="M926" s="727"/>
      <c r="N926" s="727"/>
      <c r="O926" s="727"/>
      <c r="P926" s="727"/>
      <c r="Q926" s="727"/>
      <c r="R926" s="727"/>
      <c r="S926" s="727"/>
      <c r="T926" s="727"/>
      <c r="U926" s="727"/>
      <c r="V926" s="727"/>
      <c r="W926" s="727"/>
      <c r="X926" s="727"/>
    </row>
    <row r="927" spans="1:24">
      <c r="A927" s="727"/>
      <c r="B927" s="727"/>
      <c r="C927" s="727"/>
      <c r="D927" s="738"/>
      <c r="E927" s="727"/>
      <c r="F927" s="727"/>
      <c r="G927" s="727"/>
      <c r="H927" s="727"/>
      <c r="I927" s="727"/>
      <c r="J927" s="727"/>
      <c r="K927" s="727"/>
      <c r="L927" s="727"/>
      <c r="M927" s="727"/>
      <c r="N927" s="727"/>
      <c r="O927" s="727"/>
      <c r="P927" s="727"/>
      <c r="Q927" s="727"/>
      <c r="R927" s="727"/>
      <c r="S927" s="727"/>
      <c r="T927" s="727"/>
      <c r="U927" s="727"/>
      <c r="V927" s="727"/>
      <c r="W927" s="727"/>
      <c r="X927" s="727"/>
    </row>
    <row r="928" spans="1:24">
      <c r="A928" s="727"/>
      <c r="B928" s="727"/>
      <c r="C928" s="727"/>
      <c r="D928" s="738"/>
      <c r="E928" s="727"/>
      <c r="F928" s="727"/>
      <c r="G928" s="727"/>
      <c r="H928" s="727"/>
      <c r="I928" s="727"/>
      <c r="J928" s="727"/>
      <c r="K928" s="727"/>
      <c r="L928" s="727"/>
      <c r="M928" s="727"/>
      <c r="N928" s="727"/>
      <c r="O928" s="727"/>
      <c r="P928" s="727"/>
      <c r="Q928" s="727"/>
      <c r="R928" s="727"/>
      <c r="S928" s="727"/>
      <c r="T928" s="727"/>
      <c r="U928" s="727"/>
      <c r="V928" s="727"/>
      <c r="W928" s="727"/>
      <c r="X928" s="727"/>
    </row>
    <row r="929" spans="1:24">
      <c r="A929" s="727"/>
      <c r="B929" s="727"/>
      <c r="C929" s="727"/>
      <c r="D929" s="738"/>
      <c r="E929" s="727"/>
      <c r="F929" s="727"/>
      <c r="G929" s="727"/>
      <c r="H929" s="727"/>
      <c r="I929" s="727"/>
      <c r="J929" s="727"/>
      <c r="K929" s="727"/>
      <c r="L929" s="727"/>
      <c r="M929" s="727"/>
      <c r="N929" s="727"/>
      <c r="O929" s="727"/>
      <c r="P929" s="727"/>
      <c r="Q929" s="727"/>
      <c r="R929" s="727"/>
      <c r="S929" s="727"/>
      <c r="T929" s="727"/>
      <c r="U929" s="727"/>
      <c r="V929" s="727"/>
      <c r="W929" s="727"/>
      <c r="X929" s="727"/>
    </row>
    <row r="930" spans="1:24">
      <c r="A930" s="727"/>
      <c r="B930" s="727"/>
      <c r="C930" s="727"/>
      <c r="D930" s="738"/>
      <c r="E930" s="727"/>
      <c r="F930" s="727"/>
      <c r="G930" s="727"/>
      <c r="H930" s="727"/>
      <c r="I930" s="727"/>
      <c r="J930" s="727"/>
      <c r="K930" s="727"/>
      <c r="L930" s="727"/>
      <c r="M930" s="727"/>
      <c r="N930" s="727"/>
      <c r="O930" s="727"/>
      <c r="P930" s="727"/>
      <c r="Q930" s="727"/>
      <c r="R930" s="727"/>
      <c r="S930" s="727"/>
      <c r="T930" s="727"/>
      <c r="U930" s="727"/>
      <c r="V930" s="727"/>
      <c r="W930" s="727"/>
      <c r="X930" s="727"/>
    </row>
    <row r="931" spans="1:24">
      <c r="A931" s="727"/>
      <c r="B931" s="727"/>
      <c r="C931" s="727"/>
      <c r="D931" s="738"/>
      <c r="E931" s="727"/>
      <c r="F931" s="727"/>
      <c r="G931" s="727"/>
      <c r="H931" s="727"/>
      <c r="I931" s="727"/>
      <c r="J931" s="727"/>
      <c r="K931" s="727"/>
      <c r="L931" s="727"/>
      <c r="M931" s="727"/>
      <c r="N931" s="727"/>
      <c r="O931" s="727"/>
      <c r="P931" s="727"/>
      <c r="Q931" s="727"/>
      <c r="R931" s="727"/>
      <c r="S931" s="727"/>
      <c r="T931" s="727"/>
      <c r="U931" s="727"/>
      <c r="V931" s="727"/>
      <c r="W931" s="727"/>
      <c r="X931" s="727"/>
    </row>
    <row r="932" spans="1:24">
      <c r="A932" s="727"/>
      <c r="B932" s="727"/>
      <c r="C932" s="727"/>
      <c r="D932" s="738"/>
      <c r="E932" s="727"/>
      <c r="F932" s="727"/>
      <c r="G932" s="727"/>
      <c r="H932" s="727"/>
      <c r="I932" s="727"/>
      <c r="J932" s="727"/>
      <c r="K932" s="727"/>
      <c r="L932" s="727"/>
      <c r="M932" s="727"/>
      <c r="N932" s="727"/>
      <c r="O932" s="727"/>
      <c r="P932" s="727"/>
      <c r="Q932" s="727"/>
      <c r="R932" s="727"/>
      <c r="S932" s="727"/>
      <c r="T932" s="727"/>
      <c r="U932" s="727"/>
      <c r="V932" s="727"/>
      <c r="W932" s="727"/>
      <c r="X932" s="727"/>
    </row>
    <row r="933" spans="1:24">
      <c r="A933" s="727"/>
      <c r="B933" s="727"/>
      <c r="C933" s="727"/>
      <c r="D933" s="738"/>
      <c r="E933" s="727"/>
      <c r="F933" s="727"/>
      <c r="G933" s="727"/>
      <c r="H933" s="727"/>
      <c r="I933" s="727"/>
      <c r="J933" s="727"/>
      <c r="K933" s="727"/>
      <c r="L933" s="727"/>
      <c r="M933" s="727"/>
      <c r="N933" s="727"/>
      <c r="O933" s="727"/>
      <c r="P933" s="727"/>
      <c r="Q933" s="727"/>
      <c r="R933" s="727"/>
      <c r="S933" s="727"/>
      <c r="T933" s="727"/>
      <c r="U933" s="727"/>
      <c r="V933" s="727"/>
      <c r="W933" s="727"/>
      <c r="X933" s="727"/>
    </row>
    <row r="934" spans="1:24">
      <c r="A934" s="727"/>
      <c r="B934" s="727"/>
      <c r="C934" s="727"/>
      <c r="D934" s="738"/>
      <c r="E934" s="727"/>
      <c r="F934" s="727"/>
      <c r="G934" s="727"/>
      <c r="H934" s="727"/>
      <c r="I934" s="727"/>
      <c r="J934" s="727"/>
      <c r="K934" s="727"/>
      <c r="L934" s="727"/>
      <c r="M934" s="727"/>
      <c r="N934" s="727"/>
      <c r="O934" s="727"/>
      <c r="P934" s="727"/>
      <c r="Q934" s="727"/>
      <c r="R934" s="727"/>
      <c r="S934" s="727"/>
      <c r="T934" s="727"/>
      <c r="U934" s="727"/>
      <c r="V934" s="727"/>
      <c r="W934" s="727"/>
      <c r="X934" s="727"/>
    </row>
    <row r="935" spans="1:24">
      <c r="A935" s="727"/>
      <c r="B935" s="727"/>
      <c r="C935" s="727"/>
      <c r="D935" s="738"/>
      <c r="E935" s="727"/>
      <c r="F935" s="727"/>
      <c r="G935" s="727"/>
      <c r="H935" s="727"/>
      <c r="I935" s="727"/>
      <c r="J935" s="727"/>
      <c r="K935" s="727"/>
      <c r="L935" s="727"/>
      <c r="M935" s="727"/>
      <c r="N935" s="727"/>
      <c r="O935" s="727"/>
      <c r="P935" s="727"/>
      <c r="Q935" s="727"/>
      <c r="R935" s="727"/>
      <c r="S935" s="727"/>
      <c r="T935" s="727"/>
      <c r="U935" s="727"/>
      <c r="V935" s="727"/>
      <c r="W935" s="727"/>
      <c r="X935" s="727"/>
    </row>
    <row r="936" spans="1:24">
      <c r="A936" s="727"/>
      <c r="B936" s="727"/>
      <c r="C936" s="727"/>
      <c r="D936" s="738"/>
      <c r="E936" s="727"/>
      <c r="F936" s="727"/>
      <c r="G936" s="727"/>
      <c r="H936" s="727"/>
      <c r="I936" s="727"/>
      <c r="J936" s="727"/>
      <c r="K936" s="727"/>
      <c r="L936" s="727"/>
      <c r="M936" s="727"/>
      <c r="N936" s="727"/>
      <c r="O936" s="727"/>
      <c r="P936" s="727"/>
      <c r="Q936" s="727"/>
      <c r="R936" s="727"/>
      <c r="S936" s="727"/>
      <c r="T936" s="727"/>
      <c r="U936" s="727"/>
      <c r="V936" s="727"/>
      <c r="W936" s="727"/>
      <c r="X936" s="727"/>
    </row>
    <row r="937" spans="1:24">
      <c r="A937" s="727"/>
      <c r="B937" s="727"/>
      <c r="C937" s="727"/>
      <c r="D937" s="738"/>
      <c r="E937" s="727"/>
      <c r="F937" s="727"/>
      <c r="G937" s="727"/>
      <c r="H937" s="727"/>
      <c r="I937" s="727"/>
      <c r="J937" s="727"/>
      <c r="K937" s="727"/>
      <c r="L937" s="727"/>
      <c r="M937" s="727"/>
      <c r="N937" s="727"/>
      <c r="O937" s="727"/>
      <c r="P937" s="727"/>
      <c r="Q937" s="727"/>
      <c r="R937" s="727"/>
      <c r="S937" s="727"/>
      <c r="T937" s="727"/>
      <c r="U937" s="727"/>
      <c r="V937" s="727"/>
      <c r="W937" s="727"/>
      <c r="X937" s="727"/>
    </row>
    <row r="938" spans="1:24">
      <c r="A938" s="727"/>
      <c r="B938" s="727"/>
      <c r="C938" s="727"/>
      <c r="D938" s="738"/>
      <c r="E938" s="727"/>
      <c r="F938" s="727"/>
      <c r="G938" s="727"/>
      <c r="H938" s="727"/>
      <c r="I938" s="727"/>
      <c r="J938" s="727"/>
      <c r="K938" s="727"/>
      <c r="L938" s="727"/>
      <c r="M938" s="727"/>
      <c r="N938" s="727"/>
      <c r="O938" s="727"/>
      <c r="P938" s="727"/>
      <c r="Q938" s="727"/>
      <c r="R938" s="727"/>
      <c r="S938" s="727"/>
      <c r="T938" s="727"/>
      <c r="U938" s="727"/>
      <c r="V938" s="727"/>
      <c r="W938" s="727"/>
      <c r="X938" s="727"/>
    </row>
    <row r="939" spans="1:24">
      <c r="A939" s="727"/>
      <c r="B939" s="727"/>
      <c r="C939" s="727"/>
      <c r="D939" s="738"/>
      <c r="E939" s="727"/>
      <c r="F939" s="727"/>
      <c r="G939" s="727"/>
      <c r="H939" s="727"/>
      <c r="I939" s="727"/>
      <c r="J939" s="727"/>
      <c r="K939" s="727"/>
      <c r="L939" s="727"/>
      <c r="M939" s="727"/>
      <c r="N939" s="727"/>
      <c r="O939" s="727"/>
      <c r="P939" s="727"/>
      <c r="Q939" s="727"/>
      <c r="R939" s="727"/>
      <c r="S939" s="727"/>
      <c r="T939" s="727"/>
      <c r="U939" s="727"/>
      <c r="V939" s="727"/>
      <c r="W939" s="727"/>
      <c r="X939" s="727"/>
    </row>
    <row r="940" spans="1:24">
      <c r="A940" s="727"/>
      <c r="B940" s="727"/>
      <c r="C940" s="727"/>
      <c r="D940" s="738"/>
      <c r="E940" s="727"/>
      <c r="F940" s="727"/>
      <c r="G940" s="727"/>
      <c r="H940" s="727"/>
      <c r="I940" s="727"/>
      <c r="J940" s="727"/>
      <c r="K940" s="727"/>
      <c r="L940" s="727"/>
      <c r="M940" s="727"/>
      <c r="N940" s="727"/>
      <c r="O940" s="727"/>
      <c r="P940" s="727"/>
      <c r="Q940" s="727"/>
      <c r="R940" s="727"/>
      <c r="S940" s="727"/>
      <c r="T940" s="727"/>
      <c r="U940" s="727"/>
      <c r="V940" s="727"/>
      <c r="W940" s="727"/>
      <c r="X940" s="727"/>
    </row>
    <row r="941" spans="1:24">
      <c r="A941" s="727"/>
      <c r="B941" s="727"/>
      <c r="C941" s="727"/>
      <c r="D941" s="738"/>
      <c r="E941" s="727"/>
      <c r="F941" s="727"/>
      <c r="G941" s="727"/>
      <c r="H941" s="727"/>
      <c r="I941" s="727"/>
      <c r="J941" s="727"/>
      <c r="K941" s="727"/>
      <c r="L941" s="727"/>
      <c r="M941" s="727"/>
      <c r="N941" s="727"/>
      <c r="O941" s="727"/>
      <c r="P941" s="727"/>
      <c r="Q941" s="727"/>
      <c r="R941" s="727"/>
      <c r="S941" s="727"/>
      <c r="T941" s="727"/>
      <c r="U941" s="727"/>
      <c r="V941" s="727"/>
      <c r="W941" s="727"/>
      <c r="X941" s="727"/>
    </row>
    <row r="942" spans="1:24">
      <c r="A942" s="727"/>
      <c r="B942" s="727"/>
      <c r="C942" s="727"/>
      <c r="D942" s="738"/>
      <c r="E942" s="727"/>
      <c r="F942" s="727"/>
      <c r="G942" s="727"/>
      <c r="H942" s="727"/>
      <c r="I942" s="727"/>
      <c r="J942" s="727"/>
      <c r="K942" s="727"/>
      <c r="L942" s="727"/>
      <c r="M942" s="727"/>
      <c r="N942" s="727"/>
      <c r="O942" s="727"/>
      <c r="P942" s="727"/>
      <c r="Q942" s="727"/>
      <c r="R942" s="727"/>
      <c r="S942" s="727"/>
      <c r="T942" s="727"/>
      <c r="U942" s="727"/>
      <c r="V942" s="727"/>
      <c r="W942" s="727"/>
      <c r="X942" s="727"/>
    </row>
    <row r="943" spans="1:24">
      <c r="A943" s="727"/>
      <c r="B943" s="727"/>
      <c r="C943" s="727"/>
      <c r="D943" s="738"/>
      <c r="E943" s="727"/>
      <c r="F943" s="727"/>
      <c r="G943" s="727"/>
      <c r="H943" s="727"/>
      <c r="I943" s="727"/>
      <c r="J943" s="727"/>
      <c r="K943" s="727"/>
      <c r="L943" s="727"/>
      <c r="M943" s="727"/>
      <c r="N943" s="727"/>
      <c r="O943" s="727"/>
      <c r="P943" s="727"/>
      <c r="Q943" s="727"/>
      <c r="R943" s="727"/>
      <c r="S943" s="727"/>
      <c r="T943" s="727"/>
      <c r="U943" s="727"/>
      <c r="V943" s="727"/>
      <c r="W943" s="727"/>
      <c r="X943" s="727"/>
    </row>
    <row r="944" spans="1:24">
      <c r="A944" s="727"/>
      <c r="B944" s="727"/>
      <c r="C944" s="727"/>
      <c r="D944" s="738"/>
      <c r="E944" s="727"/>
      <c r="F944" s="727"/>
      <c r="G944" s="727"/>
      <c r="H944" s="727"/>
      <c r="I944" s="727"/>
      <c r="J944" s="727"/>
      <c r="K944" s="727"/>
      <c r="L944" s="727"/>
      <c r="M944" s="727"/>
      <c r="N944" s="727"/>
      <c r="O944" s="727"/>
      <c r="P944" s="727"/>
      <c r="Q944" s="727"/>
      <c r="R944" s="727"/>
      <c r="S944" s="727"/>
      <c r="T944" s="727"/>
      <c r="U944" s="727"/>
      <c r="V944" s="727"/>
      <c r="W944" s="727"/>
      <c r="X944" s="727"/>
    </row>
    <row r="945" spans="1:24">
      <c r="A945" s="727"/>
      <c r="B945" s="727"/>
      <c r="C945" s="727"/>
      <c r="D945" s="738"/>
      <c r="E945" s="727"/>
      <c r="F945" s="727"/>
      <c r="G945" s="727"/>
      <c r="H945" s="727"/>
      <c r="I945" s="727"/>
      <c r="J945" s="727"/>
      <c r="K945" s="727"/>
      <c r="L945" s="727"/>
      <c r="M945" s="727"/>
      <c r="N945" s="727"/>
      <c r="O945" s="727"/>
      <c r="P945" s="727"/>
      <c r="Q945" s="727"/>
      <c r="R945" s="727"/>
      <c r="S945" s="727"/>
      <c r="T945" s="727"/>
      <c r="U945" s="727"/>
      <c r="V945" s="727"/>
      <c r="W945" s="727"/>
      <c r="X945" s="727"/>
    </row>
    <row r="946" spans="1:24">
      <c r="A946" s="727"/>
      <c r="B946" s="727"/>
      <c r="C946" s="727"/>
      <c r="D946" s="738"/>
      <c r="E946" s="727"/>
      <c r="F946" s="727"/>
      <c r="G946" s="727"/>
      <c r="H946" s="727"/>
      <c r="I946" s="727"/>
      <c r="J946" s="727"/>
      <c r="K946" s="727"/>
      <c r="L946" s="727"/>
      <c r="M946" s="727"/>
      <c r="N946" s="727"/>
      <c r="O946" s="727"/>
      <c r="P946" s="727"/>
      <c r="Q946" s="727"/>
      <c r="R946" s="727"/>
      <c r="S946" s="727"/>
      <c r="T946" s="727"/>
      <c r="U946" s="727"/>
      <c r="V946" s="727"/>
      <c r="W946" s="727"/>
      <c r="X946" s="727"/>
    </row>
    <row r="947" spans="1:24">
      <c r="A947" s="727"/>
      <c r="B947" s="727"/>
      <c r="C947" s="727"/>
      <c r="D947" s="738"/>
      <c r="E947" s="727"/>
      <c r="F947" s="727"/>
      <c r="G947" s="727"/>
      <c r="H947" s="727"/>
      <c r="I947" s="727"/>
      <c r="J947" s="727"/>
      <c r="K947" s="727"/>
      <c r="L947" s="727"/>
      <c r="M947" s="727"/>
      <c r="N947" s="727"/>
      <c r="O947" s="727"/>
      <c r="P947" s="727"/>
      <c r="Q947" s="727"/>
      <c r="R947" s="727"/>
      <c r="S947" s="727"/>
      <c r="T947" s="727"/>
      <c r="U947" s="727"/>
      <c r="V947" s="727"/>
      <c r="W947" s="727"/>
      <c r="X947" s="727"/>
    </row>
    <row r="948" spans="1:24">
      <c r="A948" s="727"/>
      <c r="B948" s="727"/>
      <c r="C948" s="727"/>
      <c r="D948" s="738"/>
      <c r="E948" s="727"/>
      <c r="F948" s="727"/>
      <c r="G948" s="727"/>
      <c r="H948" s="727"/>
      <c r="I948" s="727"/>
      <c r="J948" s="727"/>
      <c r="K948" s="727"/>
      <c r="L948" s="727"/>
      <c r="M948" s="727"/>
      <c r="N948" s="727"/>
      <c r="O948" s="727"/>
      <c r="P948" s="727"/>
      <c r="Q948" s="727"/>
      <c r="R948" s="727"/>
      <c r="S948" s="727"/>
      <c r="T948" s="727"/>
      <c r="U948" s="727"/>
      <c r="V948" s="727"/>
      <c r="W948" s="727"/>
      <c r="X948" s="727"/>
    </row>
    <row r="949" spans="1:24">
      <c r="A949" s="727"/>
      <c r="B949" s="727"/>
      <c r="C949" s="727"/>
      <c r="D949" s="738"/>
      <c r="E949" s="727"/>
      <c r="F949" s="727"/>
      <c r="G949" s="727"/>
      <c r="H949" s="727"/>
      <c r="I949" s="727"/>
      <c r="J949" s="727"/>
      <c r="K949" s="727"/>
      <c r="L949" s="727"/>
      <c r="M949" s="727"/>
      <c r="N949" s="727"/>
      <c r="O949" s="727"/>
      <c r="P949" s="727"/>
      <c r="Q949" s="727"/>
      <c r="R949" s="727"/>
      <c r="S949" s="727"/>
      <c r="T949" s="727"/>
      <c r="U949" s="727"/>
      <c r="V949" s="727"/>
      <c r="W949" s="727"/>
      <c r="X949" s="727"/>
    </row>
    <row r="950" spans="1:24">
      <c r="A950" s="727"/>
      <c r="B950" s="727"/>
      <c r="C950" s="727"/>
      <c r="D950" s="738"/>
      <c r="E950" s="727"/>
      <c r="F950" s="727"/>
      <c r="G950" s="727"/>
      <c r="H950" s="727"/>
      <c r="I950" s="727"/>
      <c r="J950" s="727"/>
      <c r="K950" s="727"/>
      <c r="L950" s="727"/>
      <c r="M950" s="727"/>
      <c r="N950" s="727"/>
      <c r="O950" s="727"/>
      <c r="P950" s="727"/>
      <c r="Q950" s="727"/>
      <c r="R950" s="727"/>
      <c r="S950" s="727"/>
      <c r="T950" s="727"/>
      <c r="U950" s="727"/>
      <c r="V950" s="727"/>
      <c r="W950" s="727"/>
      <c r="X950" s="727"/>
    </row>
    <row r="951" spans="1:24">
      <c r="A951" s="727"/>
      <c r="B951" s="727"/>
      <c r="C951" s="727"/>
      <c r="D951" s="738"/>
      <c r="E951" s="727"/>
      <c r="F951" s="727"/>
      <c r="G951" s="727"/>
      <c r="H951" s="727"/>
      <c r="I951" s="727"/>
      <c r="J951" s="727"/>
      <c r="K951" s="727"/>
      <c r="L951" s="727"/>
      <c r="M951" s="727"/>
      <c r="N951" s="727"/>
      <c r="O951" s="727"/>
      <c r="P951" s="727"/>
      <c r="Q951" s="727"/>
      <c r="R951" s="727"/>
      <c r="S951" s="727"/>
      <c r="T951" s="727"/>
      <c r="U951" s="727"/>
      <c r="V951" s="727"/>
      <c r="W951" s="727"/>
      <c r="X951" s="727"/>
    </row>
    <row r="952" spans="1:24">
      <c r="A952" s="727"/>
      <c r="B952" s="727"/>
      <c r="C952" s="727"/>
      <c r="D952" s="738"/>
      <c r="E952" s="727"/>
      <c r="F952" s="727"/>
      <c r="G952" s="727"/>
      <c r="H952" s="727"/>
      <c r="I952" s="727"/>
      <c r="J952" s="727"/>
      <c r="K952" s="727"/>
      <c r="L952" s="727"/>
      <c r="M952" s="727"/>
      <c r="N952" s="727"/>
      <c r="O952" s="727"/>
      <c r="P952" s="727"/>
      <c r="Q952" s="727"/>
      <c r="R952" s="727"/>
      <c r="S952" s="727"/>
      <c r="T952" s="727"/>
      <c r="U952" s="727"/>
      <c r="V952" s="727"/>
      <c r="W952" s="727"/>
      <c r="X952" s="727"/>
    </row>
    <row r="953" spans="1:24">
      <c r="A953" s="727"/>
      <c r="B953" s="727"/>
      <c r="C953" s="727"/>
      <c r="D953" s="738"/>
      <c r="E953" s="727"/>
      <c r="F953" s="727"/>
      <c r="G953" s="727"/>
      <c r="H953" s="727"/>
      <c r="I953" s="727"/>
      <c r="J953" s="727"/>
      <c r="K953" s="727"/>
      <c r="L953" s="727"/>
      <c r="M953" s="727"/>
      <c r="N953" s="727"/>
      <c r="O953" s="727"/>
      <c r="P953" s="727"/>
      <c r="Q953" s="727"/>
      <c r="R953" s="727"/>
      <c r="S953" s="727"/>
      <c r="T953" s="727"/>
      <c r="U953" s="727"/>
      <c r="V953" s="727"/>
      <c r="W953" s="727"/>
      <c r="X953" s="727"/>
    </row>
    <row r="954" spans="1:24">
      <c r="A954" s="727"/>
      <c r="B954" s="727"/>
      <c r="C954" s="727"/>
      <c r="D954" s="738"/>
      <c r="E954" s="727"/>
      <c r="F954" s="727"/>
      <c r="G954" s="727"/>
      <c r="H954" s="727"/>
      <c r="I954" s="727"/>
      <c r="J954" s="727"/>
      <c r="K954" s="727"/>
      <c r="L954" s="727"/>
      <c r="M954" s="727"/>
      <c r="N954" s="727"/>
      <c r="O954" s="727"/>
      <c r="P954" s="727"/>
      <c r="Q954" s="727"/>
      <c r="R954" s="727"/>
      <c r="S954" s="727"/>
      <c r="T954" s="727"/>
      <c r="U954" s="727"/>
      <c r="V954" s="727"/>
      <c r="W954" s="727"/>
      <c r="X954" s="727"/>
    </row>
    <row r="955" spans="1:24">
      <c r="A955" s="727"/>
      <c r="B955" s="727"/>
      <c r="C955" s="727"/>
      <c r="D955" s="738"/>
      <c r="E955" s="727"/>
      <c r="F955" s="727"/>
      <c r="G955" s="727"/>
      <c r="H955" s="727"/>
      <c r="I955" s="727"/>
      <c r="J955" s="727"/>
      <c r="K955" s="727"/>
      <c r="L955" s="727"/>
      <c r="M955" s="727"/>
      <c r="N955" s="727"/>
      <c r="O955" s="727"/>
      <c r="P955" s="727"/>
      <c r="Q955" s="727"/>
      <c r="R955" s="727"/>
      <c r="S955" s="727"/>
      <c r="T955" s="727"/>
      <c r="U955" s="727"/>
      <c r="V955" s="727"/>
      <c r="W955" s="727"/>
      <c r="X955" s="727"/>
    </row>
    <row r="956" spans="1:24">
      <c r="A956" s="727"/>
      <c r="B956" s="727"/>
      <c r="C956" s="727"/>
      <c r="D956" s="738"/>
      <c r="E956" s="727"/>
      <c r="F956" s="727"/>
      <c r="G956" s="727"/>
      <c r="H956" s="727"/>
      <c r="I956" s="727"/>
      <c r="J956" s="727"/>
      <c r="K956" s="727"/>
      <c r="L956" s="727"/>
      <c r="M956" s="727"/>
      <c r="N956" s="727"/>
      <c r="O956" s="727"/>
      <c r="P956" s="727"/>
      <c r="Q956" s="727"/>
      <c r="R956" s="727"/>
      <c r="S956" s="727"/>
      <c r="T956" s="727"/>
      <c r="U956" s="727"/>
      <c r="V956" s="727"/>
      <c r="W956" s="727"/>
      <c r="X956" s="727"/>
    </row>
    <row r="957" spans="1:24">
      <c r="A957" s="727"/>
      <c r="B957" s="727"/>
      <c r="C957" s="727"/>
      <c r="D957" s="738"/>
      <c r="E957" s="727"/>
      <c r="F957" s="727"/>
      <c r="G957" s="727"/>
      <c r="H957" s="727"/>
      <c r="I957" s="727"/>
      <c r="J957" s="727"/>
      <c r="K957" s="727"/>
      <c r="L957" s="727"/>
      <c r="M957" s="727"/>
      <c r="N957" s="727"/>
      <c r="O957" s="727"/>
      <c r="P957" s="727"/>
      <c r="Q957" s="727"/>
      <c r="R957" s="727"/>
      <c r="S957" s="727"/>
      <c r="T957" s="727"/>
      <c r="U957" s="727"/>
      <c r="V957" s="727"/>
      <c r="W957" s="727"/>
      <c r="X957" s="727"/>
    </row>
    <row r="958" spans="1:24">
      <c r="A958" s="727"/>
      <c r="B958" s="727"/>
      <c r="C958" s="727"/>
      <c r="D958" s="738"/>
      <c r="E958" s="727"/>
      <c r="F958" s="727"/>
      <c r="G958" s="727"/>
      <c r="H958" s="727"/>
      <c r="I958" s="727"/>
      <c r="J958" s="727"/>
      <c r="K958" s="727"/>
      <c r="L958" s="727"/>
      <c r="M958" s="727"/>
      <c r="N958" s="727"/>
      <c r="O958" s="727"/>
      <c r="P958" s="727"/>
      <c r="Q958" s="727"/>
      <c r="R958" s="727"/>
      <c r="S958" s="727"/>
      <c r="T958" s="727"/>
      <c r="U958" s="727"/>
      <c r="V958" s="727"/>
      <c r="W958" s="727"/>
      <c r="X958" s="727"/>
    </row>
    <row r="959" spans="1:24">
      <c r="A959" s="727"/>
      <c r="B959" s="727"/>
      <c r="C959" s="727"/>
      <c r="D959" s="738"/>
      <c r="E959" s="727"/>
      <c r="F959" s="727"/>
      <c r="G959" s="727"/>
      <c r="H959" s="727"/>
      <c r="I959" s="727"/>
      <c r="J959" s="727"/>
      <c r="K959" s="727"/>
      <c r="L959" s="727"/>
      <c r="M959" s="727"/>
      <c r="N959" s="727"/>
      <c r="O959" s="727"/>
      <c r="P959" s="727"/>
      <c r="Q959" s="727"/>
      <c r="R959" s="727"/>
      <c r="S959" s="727"/>
      <c r="T959" s="727"/>
      <c r="U959" s="727"/>
      <c r="V959" s="727"/>
      <c r="W959" s="727"/>
      <c r="X959" s="727"/>
    </row>
    <row r="960" spans="1:24">
      <c r="A960" s="727"/>
      <c r="B960" s="727"/>
      <c r="C960" s="727"/>
      <c r="D960" s="738"/>
      <c r="E960" s="727"/>
      <c r="F960" s="727"/>
      <c r="G960" s="727"/>
      <c r="H960" s="727"/>
      <c r="I960" s="727"/>
      <c r="J960" s="727"/>
      <c r="K960" s="727"/>
      <c r="L960" s="727"/>
      <c r="M960" s="727"/>
      <c r="N960" s="727"/>
      <c r="O960" s="727"/>
      <c r="P960" s="727"/>
      <c r="Q960" s="727"/>
      <c r="R960" s="727"/>
      <c r="S960" s="727"/>
      <c r="T960" s="727"/>
      <c r="U960" s="727"/>
      <c r="V960" s="727"/>
      <c r="W960" s="727"/>
      <c r="X960" s="727"/>
    </row>
    <row r="961" spans="1:24">
      <c r="A961" s="727"/>
      <c r="B961" s="727"/>
      <c r="C961" s="727"/>
      <c r="D961" s="738"/>
      <c r="E961" s="727"/>
      <c r="F961" s="727"/>
      <c r="G961" s="727"/>
      <c r="H961" s="727"/>
      <c r="I961" s="727"/>
      <c r="J961" s="727"/>
      <c r="K961" s="727"/>
      <c r="L961" s="727"/>
      <c r="M961" s="727"/>
      <c r="N961" s="727"/>
      <c r="O961" s="727"/>
      <c r="P961" s="727"/>
      <c r="Q961" s="727"/>
      <c r="R961" s="727"/>
      <c r="S961" s="727"/>
      <c r="T961" s="727"/>
      <c r="U961" s="727"/>
      <c r="V961" s="727"/>
      <c r="W961" s="727"/>
      <c r="X961" s="727"/>
    </row>
    <row r="962" spans="1:24">
      <c r="A962" s="727"/>
      <c r="B962" s="727"/>
      <c r="C962" s="727"/>
      <c r="D962" s="738"/>
      <c r="E962" s="727"/>
      <c r="F962" s="727"/>
      <c r="G962" s="727"/>
      <c r="H962" s="727"/>
      <c r="I962" s="727"/>
      <c r="J962" s="727"/>
      <c r="K962" s="727"/>
      <c r="L962" s="727"/>
      <c r="M962" s="727"/>
      <c r="N962" s="727"/>
      <c r="O962" s="727"/>
      <c r="P962" s="727"/>
      <c r="Q962" s="727"/>
      <c r="R962" s="727"/>
      <c r="S962" s="727"/>
      <c r="T962" s="727"/>
      <c r="U962" s="727"/>
      <c r="V962" s="727"/>
      <c r="W962" s="727"/>
      <c r="X962" s="727"/>
    </row>
    <row r="963" spans="1:24">
      <c r="A963" s="727"/>
      <c r="B963" s="727"/>
      <c r="C963" s="727"/>
      <c r="D963" s="738"/>
      <c r="E963" s="727"/>
      <c r="F963" s="727"/>
      <c r="G963" s="727"/>
      <c r="H963" s="727"/>
      <c r="I963" s="727"/>
      <c r="J963" s="727"/>
      <c r="K963" s="727"/>
      <c r="L963" s="727"/>
      <c r="M963" s="727"/>
      <c r="N963" s="727"/>
      <c r="O963" s="727"/>
      <c r="P963" s="727"/>
      <c r="Q963" s="727"/>
      <c r="R963" s="727"/>
      <c r="S963" s="727"/>
      <c r="T963" s="727"/>
      <c r="U963" s="727"/>
      <c r="V963" s="727"/>
      <c r="W963" s="727"/>
      <c r="X963" s="727"/>
    </row>
    <row r="964" spans="1:24">
      <c r="A964" s="727"/>
      <c r="B964" s="727"/>
      <c r="C964" s="727"/>
      <c r="D964" s="738"/>
      <c r="E964" s="727"/>
      <c r="F964" s="727"/>
      <c r="G964" s="727"/>
      <c r="H964" s="727"/>
      <c r="I964" s="727"/>
      <c r="J964" s="727"/>
      <c r="K964" s="727"/>
      <c r="L964" s="727"/>
      <c r="M964" s="727"/>
      <c r="N964" s="727"/>
      <c r="O964" s="727"/>
      <c r="P964" s="727"/>
      <c r="Q964" s="727"/>
      <c r="R964" s="727"/>
      <c r="S964" s="727"/>
      <c r="T964" s="727"/>
      <c r="U964" s="727"/>
      <c r="V964" s="727"/>
      <c r="W964" s="727"/>
      <c r="X964" s="727"/>
    </row>
    <row r="965" spans="1:24">
      <c r="A965" s="727"/>
      <c r="B965" s="727"/>
      <c r="C965" s="727"/>
      <c r="D965" s="738"/>
      <c r="E965" s="727"/>
      <c r="F965" s="727"/>
      <c r="G965" s="727"/>
      <c r="H965" s="727"/>
      <c r="I965" s="727"/>
      <c r="J965" s="727"/>
      <c r="K965" s="727"/>
      <c r="L965" s="727"/>
      <c r="M965" s="727"/>
      <c r="N965" s="727"/>
      <c r="O965" s="727"/>
      <c r="P965" s="727"/>
      <c r="Q965" s="727"/>
      <c r="R965" s="727"/>
      <c r="S965" s="727"/>
      <c r="T965" s="727"/>
      <c r="U965" s="727"/>
      <c r="V965" s="727"/>
      <c r="W965" s="727"/>
      <c r="X965" s="727"/>
    </row>
    <row r="966" spans="1:24">
      <c r="A966" s="727"/>
      <c r="B966" s="727"/>
      <c r="C966" s="727"/>
      <c r="D966" s="738"/>
      <c r="E966" s="727"/>
      <c r="F966" s="727"/>
      <c r="G966" s="727"/>
      <c r="H966" s="727"/>
      <c r="I966" s="727"/>
      <c r="J966" s="727"/>
      <c r="K966" s="727"/>
      <c r="L966" s="727"/>
      <c r="M966" s="727"/>
      <c r="N966" s="727"/>
      <c r="O966" s="727"/>
      <c r="P966" s="727"/>
      <c r="Q966" s="727"/>
      <c r="R966" s="727"/>
      <c r="S966" s="727"/>
      <c r="T966" s="727"/>
      <c r="U966" s="727"/>
      <c r="V966" s="727"/>
      <c r="W966" s="727"/>
      <c r="X966" s="727"/>
    </row>
    <row r="967" spans="1:24">
      <c r="A967" s="727"/>
      <c r="B967" s="727"/>
      <c r="C967" s="727"/>
      <c r="D967" s="738"/>
      <c r="E967" s="727"/>
      <c r="F967" s="727"/>
      <c r="G967" s="727"/>
      <c r="H967" s="727"/>
      <c r="I967" s="727"/>
      <c r="J967" s="727"/>
      <c r="K967" s="727"/>
      <c r="L967" s="727"/>
      <c r="M967" s="727"/>
      <c r="N967" s="727"/>
      <c r="O967" s="727"/>
      <c r="P967" s="727"/>
      <c r="Q967" s="727"/>
      <c r="R967" s="727"/>
      <c r="S967" s="727"/>
      <c r="T967" s="727"/>
      <c r="U967" s="727"/>
      <c r="V967" s="727"/>
      <c r="W967" s="727"/>
      <c r="X967" s="727"/>
    </row>
    <row r="968" spans="1:24">
      <c r="A968" s="727"/>
      <c r="B968" s="727"/>
      <c r="C968" s="727"/>
      <c r="D968" s="738"/>
      <c r="E968" s="727"/>
      <c r="F968" s="727"/>
      <c r="G968" s="727"/>
      <c r="H968" s="727"/>
      <c r="I968" s="727"/>
      <c r="J968" s="727"/>
      <c r="K968" s="727"/>
      <c r="L968" s="727"/>
      <c r="M968" s="727"/>
      <c r="N968" s="727"/>
      <c r="O968" s="727"/>
      <c r="P968" s="727"/>
      <c r="Q968" s="727"/>
      <c r="R968" s="727"/>
      <c r="S968" s="727"/>
      <c r="T968" s="727"/>
      <c r="U968" s="727"/>
      <c r="V968" s="727"/>
      <c r="W968" s="727"/>
      <c r="X968" s="727"/>
    </row>
    <row r="969" spans="1:24">
      <c r="A969" s="727"/>
      <c r="B969" s="727"/>
      <c r="C969" s="727"/>
      <c r="D969" s="738"/>
      <c r="E969" s="727"/>
      <c r="F969" s="727"/>
      <c r="G969" s="727"/>
      <c r="H969" s="727"/>
      <c r="I969" s="727"/>
      <c r="J969" s="727"/>
      <c r="K969" s="727"/>
      <c r="L969" s="727"/>
      <c r="M969" s="727"/>
      <c r="N969" s="727"/>
      <c r="O969" s="727"/>
      <c r="P969" s="727"/>
      <c r="Q969" s="727"/>
      <c r="R969" s="727"/>
      <c r="S969" s="727"/>
      <c r="T969" s="727"/>
      <c r="U969" s="727"/>
      <c r="V969" s="727"/>
      <c r="W969" s="727"/>
      <c r="X969" s="727"/>
    </row>
    <row r="970" spans="1:24">
      <c r="A970" s="727"/>
      <c r="B970" s="727"/>
      <c r="C970" s="727"/>
      <c r="D970" s="738"/>
      <c r="E970" s="727"/>
      <c r="F970" s="727"/>
      <c r="G970" s="727"/>
      <c r="H970" s="727"/>
      <c r="I970" s="727"/>
      <c r="J970" s="727"/>
      <c r="K970" s="727"/>
      <c r="L970" s="727"/>
      <c r="M970" s="727"/>
      <c r="N970" s="727"/>
      <c r="O970" s="727"/>
      <c r="P970" s="727"/>
      <c r="Q970" s="727"/>
      <c r="R970" s="727"/>
      <c r="S970" s="727"/>
      <c r="T970" s="727"/>
      <c r="U970" s="727"/>
      <c r="V970" s="727"/>
      <c r="W970" s="727"/>
      <c r="X970" s="727"/>
    </row>
    <row r="971" spans="1:24">
      <c r="A971" s="727"/>
      <c r="B971" s="727"/>
      <c r="C971" s="727"/>
      <c r="D971" s="738"/>
      <c r="E971" s="727"/>
      <c r="F971" s="727"/>
      <c r="G971" s="727"/>
      <c r="H971" s="727"/>
      <c r="I971" s="727"/>
      <c r="J971" s="727"/>
      <c r="K971" s="727"/>
      <c r="L971" s="727"/>
      <c r="M971" s="727"/>
      <c r="N971" s="727"/>
      <c r="O971" s="727"/>
      <c r="P971" s="727"/>
      <c r="Q971" s="727"/>
      <c r="R971" s="727"/>
      <c r="S971" s="727"/>
      <c r="T971" s="727"/>
      <c r="U971" s="727"/>
      <c r="V971" s="727"/>
      <c r="W971" s="727"/>
      <c r="X971" s="727"/>
    </row>
    <row r="972" spans="1:24">
      <c r="A972" s="727"/>
      <c r="B972" s="727"/>
      <c r="C972" s="727"/>
      <c r="D972" s="738"/>
      <c r="E972" s="727"/>
      <c r="F972" s="727"/>
      <c r="G972" s="727"/>
      <c r="H972" s="727"/>
      <c r="I972" s="727"/>
      <c r="J972" s="727"/>
      <c r="K972" s="727"/>
      <c r="L972" s="727"/>
      <c r="M972" s="727"/>
      <c r="N972" s="727"/>
      <c r="O972" s="727"/>
      <c r="P972" s="727"/>
      <c r="Q972" s="727"/>
      <c r="R972" s="727"/>
      <c r="S972" s="727"/>
      <c r="T972" s="727"/>
      <c r="U972" s="727"/>
      <c r="V972" s="727"/>
      <c r="W972" s="727"/>
      <c r="X972" s="727"/>
    </row>
    <row r="973" spans="1:24">
      <c r="A973" s="727"/>
      <c r="B973" s="727"/>
      <c r="C973" s="727"/>
      <c r="D973" s="738"/>
      <c r="E973" s="727"/>
      <c r="F973" s="727"/>
      <c r="G973" s="727"/>
      <c r="H973" s="727"/>
      <c r="I973" s="727"/>
      <c r="J973" s="727"/>
      <c r="K973" s="727"/>
      <c r="L973" s="727"/>
      <c r="M973" s="727"/>
      <c r="N973" s="727"/>
      <c r="O973" s="727"/>
      <c r="P973" s="727"/>
      <c r="Q973" s="727"/>
      <c r="R973" s="727"/>
      <c r="S973" s="727"/>
      <c r="T973" s="727"/>
      <c r="U973" s="727"/>
      <c r="V973" s="727"/>
      <c r="W973" s="727"/>
      <c r="X973" s="727"/>
    </row>
    <row r="974" spans="1:24">
      <c r="A974" s="727"/>
      <c r="B974" s="727"/>
      <c r="C974" s="727"/>
      <c r="D974" s="738"/>
      <c r="E974" s="727"/>
      <c r="F974" s="727"/>
      <c r="G974" s="727"/>
      <c r="H974" s="727"/>
      <c r="I974" s="727"/>
      <c r="J974" s="727"/>
      <c r="K974" s="727"/>
      <c r="L974" s="727"/>
      <c r="M974" s="727"/>
      <c r="N974" s="727"/>
      <c r="O974" s="727"/>
      <c r="P974" s="727"/>
      <c r="Q974" s="727"/>
      <c r="R974" s="727"/>
      <c r="S974" s="727"/>
      <c r="T974" s="727"/>
      <c r="U974" s="727"/>
      <c r="V974" s="727"/>
      <c r="W974" s="727"/>
      <c r="X974" s="727"/>
    </row>
    <row r="975" spans="1:24">
      <c r="A975" s="727"/>
      <c r="B975" s="727"/>
      <c r="C975" s="727"/>
      <c r="D975" s="738"/>
      <c r="E975" s="727"/>
      <c r="F975" s="727"/>
      <c r="G975" s="727"/>
      <c r="H975" s="727"/>
      <c r="I975" s="727"/>
      <c r="J975" s="727"/>
      <c r="K975" s="727"/>
      <c r="L975" s="727"/>
      <c r="M975" s="727"/>
      <c r="N975" s="727"/>
      <c r="O975" s="727"/>
      <c r="P975" s="727"/>
      <c r="Q975" s="727"/>
      <c r="R975" s="727"/>
      <c r="S975" s="727"/>
      <c r="T975" s="727"/>
      <c r="U975" s="727"/>
      <c r="V975" s="727"/>
      <c r="W975" s="727"/>
      <c r="X975" s="727"/>
    </row>
    <row r="976" spans="1:24">
      <c r="A976" s="727"/>
      <c r="B976" s="727"/>
      <c r="C976" s="727"/>
      <c r="D976" s="738"/>
      <c r="E976" s="727"/>
      <c r="F976" s="727"/>
      <c r="G976" s="727"/>
      <c r="H976" s="727"/>
      <c r="I976" s="727"/>
      <c r="J976" s="727"/>
      <c r="K976" s="727"/>
      <c r="L976" s="727"/>
      <c r="M976" s="727"/>
      <c r="N976" s="727"/>
      <c r="O976" s="727"/>
      <c r="P976" s="727"/>
      <c r="Q976" s="727"/>
      <c r="R976" s="727"/>
      <c r="S976" s="727"/>
      <c r="T976" s="727"/>
      <c r="U976" s="727"/>
      <c r="V976" s="727"/>
      <c r="W976" s="727"/>
      <c r="X976" s="727"/>
    </row>
    <row r="977" spans="1:24">
      <c r="A977" s="727"/>
      <c r="B977" s="727"/>
      <c r="C977" s="727"/>
      <c r="D977" s="738"/>
      <c r="E977" s="727"/>
      <c r="F977" s="727"/>
      <c r="G977" s="727"/>
      <c r="H977" s="727"/>
      <c r="I977" s="727"/>
      <c r="J977" s="727"/>
      <c r="K977" s="727"/>
      <c r="L977" s="727"/>
      <c r="M977" s="727"/>
      <c r="N977" s="727"/>
      <c r="O977" s="727"/>
      <c r="P977" s="727"/>
      <c r="Q977" s="727"/>
      <c r="R977" s="727"/>
      <c r="S977" s="727"/>
      <c r="T977" s="727"/>
      <c r="U977" s="727"/>
      <c r="V977" s="727"/>
      <c r="W977" s="727"/>
      <c r="X977" s="727"/>
    </row>
    <row r="978" spans="1:24">
      <c r="A978" s="727"/>
      <c r="B978" s="727"/>
      <c r="C978" s="727"/>
      <c r="D978" s="738"/>
      <c r="E978" s="727"/>
      <c r="F978" s="727"/>
      <c r="G978" s="727"/>
      <c r="H978" s="727"/>
      <c r="I978" s="727"/>
      <c r="J978" s="727"/>
      <c r="K978" s="727"/>
      <c r="L978" s="727"/>
      <c r="M978" s="727"/>
      <c r="N978" s="727"/>
      <c r="O978" s="727"/>
      <c r="P978" s="727"/>
      <c r="Q978" s="727"/>
      <c r="R978" s="727"/>
      <c r="S978" s="727"/>
      <c r="T978" s="727"/>
      <c r="U978" s="727"/>
      <c r="V978" s="727"/>
      <c r="W978" s="727"/>
      <c r="X978" s="727"/>
    </row>
    <row r="979" spans="1:24">
      <c r="A979" s="727"/>
      <c r="B979" s="727"/>
      <c r="C979" s="727"/>
      <c r="D979" s="738"/>
      <c r="E979" s="727"/>
      <c r="F979" s="727"/>
      <c r="G979" s="727"/>
      <c r="H979" s="727"/>
      <c r="I979" s="727"/>
      <c r="J979" s="727"/>
      <c r="K979" s="727"/>
      <c r="L979" s="727"/>
      <c r="M979" s="727"/>
      <c r="N979" s="727"/>
      <c r="O979" s="727"/>
      <c r="P979" s="727"/>
      <c r="Q979" s="727"/>
      <c r="R979" s="727"/>
      <c r="S979" s="727"/>
      <c r="T979" s="727"/>
      <c r="U979" s="727"/>
      <c r="V979" s="727"/>
      <c r="W979" s="727"/>
      <c r="X979" s="727"/>
    </row>
    <row r="980" spans="1:24">
      <c r="A980" s="727"/>
      <c r="B980" s="727"/>
      <c r="C980" s="727"/>
      <c r="D980" s="738"/>
      <c r="E980" s="727"/>
      <c r="F980" s="727"/>
      <c r="G980" s="727"/>
      <c r="H980" s="727"/>
      <c r="I980" s="727"/>
      <c r="J980" s="727"/>
      <c r="K980" s="727"/>
      <c r="L980" s="727"/>
      <c r="M980" s="727"/>
      <c r="N980" s="727"/>
      <c r="O980" s="727"/>
      <c r="P980" s="727"/>
      <c r="Q980" s="727"/>
      <c r="R980" s="727"/>
      <c r="S980" s="727"/>
      <c r="T980" s="727"/>
      <c r="U980" s="727"/>
      <c r="V980" s="727"/>
      <c r="W980" s="727"/>
      <c r="X980" s="727"/>
    </row>
    <row r="981" spans="1:24">
      <c r="A981" s="727"/>
      <c r="B981" s="727"/>
      <c r="C981" s="727"/>
      <c r="D981" s="738"/>
      <c r="E981" s="727"/>
      <c r="F981" s="727"/>
      <c r="G981" s="727"/>
      <c r="H981" s="727"/>
      <c r="I981" s="727"/>
      <c r="J981" s="727"/>
      <c r="K981" s="727"/>
      <c r="L981" s="727"/>
      <c r="M981" s="727"/>
      <c r="N981" s="727"/>
      <c r="O981" s="727"/>
      <c r="P981" s="727"/>
      <c r="Q981" s="727"/>
      <c r="R981" s="727"/>
      <c r="S981" s="727"/>
      <c r="T981" s="727"/>
      <c r="U981" s="727"/>
      <c r="V981" s="727"/>
      <c r="W981" s="727"/>
      <c r="X981" s="727"/>
    </row>
    <row r="982" spans="1:24">
      <c r="A982" s="727"/>
      <c r="B982" s="727"/>
      <c r="C982" s="727"/>
      <c r="D982" s="738"/>
      <c r="E982" s="727"/>
      <c r="F982" s="727"/>
      <c r="G982" s="727"/>
      <c r="H982" s="727"/>
      <c r="I982" s="727"/>
      <c r="J982" s="727"/>
      <c r="K982" s="727"/>
      <c r="L982" s="727"/>
      <c r="M982" s="727"/>
      <c r="N982" s="727"/>
      <c r="O982" s="727"/>
      <c r="P982" s="727"/>
      <c r="Q982" s="727"/>
      <c r="R982" s="727"/>
      <c r="S982" s="727"/>
      <c r="T982" s="727"/>
      <c r="U982" s="727"/>
      <c r="V982" s="727"/>
      <c r="W982" s="727"/>
      <c r="X982" s="727"/>
    </row>
    <row r="983" spans="1:24">
      <c r="A983" s="727"/>
      <c r="B983" s="727"/>
      <c r="C983" s="727"/>
      <c r="D983" s="738"/>
      <c r="E983" s="727"/>
      <c r="F983" s="727"/>
      <c r="G983" s="727"/>
      <c r="H983" s="727"/>
      <c r="I983" s="727"/>
      <c r="J983" s="727"/>
      <c r="K983" s="727"/>
      <c r="L983" s="727"/>
      <c r="M983" s="727"/>
      <c r="N983" s="727"/>
      <c r="O983" s="727"/>
      <c r="P983" s="727"/>
      <c r="Q983" s="727"/>
      <c r="R983" s="727"/>
      <c r="S983" s="727"/>
      <c r="T983" s="727"/>
      <c r="U983" s="727"/>
      <c r="V983" s="727"/>
      <c r="W983" s="727"/>
      <c r="X983" s="727"/>
    </row>
    <row r="984" spans="1:24">
      <c r="A984" s="727"/>
      <c r="B984" s="727"/>
      <c r="C984" s="727"/>
      <c r="D984" s="738"/>
      <c r="E984" s="727"/>
      <c r="F984" s="727"/>
      <c r="G984" s="727"/>
      <c r="H984" s="727"/>
      <c r="I984" s="727"/>
      <c r="J984" s="727"/>
      <c r="K984" s="727"/>
      <c r="L984" s="727"/>
      <c r="M984" s="727"/>
      <c r="N984" s="727"/>
      <c r="O984" s="727"/>
      <c r="P984" s="727"/>
      <c r="Q984" s="727"/>
      <c r="R984" s="727"/>
      <c r="S984" s="727"/>
      <c r="T984" s="727"/>
      <c r="U984" s="727"/>
      <c r="V984" s="727"/>
      <c r="W984" s="727"/>
      <c r="X984" s="727"/>
    </row>
    <row r="985" spans="1:24">
      <c r="A985" s="727"/>
      <c r="B985" s="727"/>
      <c r="C985" s="727"/>
      <c r="D985" s="738"/>
      <c r="E985" s="727"/>
      <c r="F985" s="727"/>
      <c r="G985" s="727"/>
      <c r="H985" s="727"/>
      <c r="I985" s="727"/>
      <c r="J985" s="727"/>
      <c r="K985" s="727"/>
      <c r="L985" s="727"/>
      <c r="M985" s="727"/>
      <c r="N985" s="727"/>
      <c r="O985" s="727"/>
      <c r="P985" s="727"/>
      <c r="Q985" s="727"/>
      <c r="R985" s="727"/>
      <c r="S985" s="727"/>
      <c r="T985" s="727"/>
      <c r="U985" s="727"/>
      <c r="V985" s="727"/>
      <c r="W985" s="727"/>
      <c r="X985" s="727"/>
    </row>
    <row r="986" spans="1:24">
      <c r="A986" s="727"/>
      <c r="B986" s="727"/>
      <c r="C986" s="727"/>
      <c r="D986" s="738"/>
      <c r="E986" s="727"/>
      <c r="F986" s="727"/>
      <c r="G986" s="727"/>
      <c r="H986" s="727"/>
      <c r="I986" s="727"/>
      <c r="J986" s="727"/>
      <c r="K986" s="727"/>
      <c r="L986" s="727"/>
      <c r="M986" s="727"/>
      <c r="N986" s="727"/>
      <c r="O986" s="727"/>
      <c r="P986" s="727"/>
      <c r="Q986" s="727"/>
      <c r="R986" s="727"/>
      <c r="S986" s="727"/>
      <c r="T986" s="727"/>
      <c r="U986" s="727"/>
      <c r="V986" s="727"/>
      <c r="W986" s="727"/>
      <c r="X986" s="727"/>
    </row>
    <row r="987" spans="1:24">
      <c r="A987" s="727"/>
      <c r="B987" s="727"/>
      <c r="C987" s="727"/>
      <c r="D987" s="738"/>
      <c r="E987" s="727"/>
      <c r="F987" s="727"/>
      <c r="G987" s="727"/>
      <c r="H987" s="727"/>
      <c r="I987" s="727"/>
      <c r="J987" s="727"/>
      <c r="K987" s="727"/>
      <c r="L987" s="727"/>
      <c r="M987" s="727"/>
      <c r="N987" s="727"/>
      <c r="O987" s="727"/>
      <c r="P987" s="727"/>
      <c r="Q987" s="727"/>
      <c r="R987" s="727"/>
      <c r="S987" s="727"/>
      <c r="T987" s="727"/>
      <c r="U987" s="727"/>
      <c r="V987" s="727"/>
      <c r="W987" s="727"/>
      <c r="X987" s="727"/>
    </row>
    <row r="988" spans="1:24">
      <c r="A988" s="727"/>
      <c r="B988" s="727"/>
      <c r="C988" s="727"/>
      <c r="D988" s="738"/>
      <c r="E988" s="727"/>
      <c r="F988" s="727"/>
      <c r="G988" s="727"/>
      <c r="H988" s="727"/>
      <c r="I988" s="727"/>
      <c r="J988" s="727"/>
      <c r="K988" s="727"/>
      <c r="L988" s="727"/>
      <c r="M988" s="727"/>
      <c r="N988" s="727"/>
      <c r="O988" s="727"/>
      <c r="P988" s="727"/>
      <c r="Q988" s="727"/>
      <c r="R988" s="727"/>
      <c r="S988" s="727"/>
      <c r="T988" s="727"/>
      <c r="U988" s="727"/>
      <c r="V988" s="727"/>
      <c r="W988" s="727"/>
      <c r="X988" s="727"/>
    </row>
    <row r="989" spans="1:24">
      <c r="A989" s="727"/>
      <c r="B989" s="727"/>
      <c r="C989" s="727"/>
      <c r="D989" s="738"/>
      <c r="E989" s="727"/>
      <c r="F989" s="727"/>
      <c r="G989" s="727"/>
      <c r="H989" s="727"/>
      <c r="I989" s="727"/>
      <c r="J989" s="727"/>
      <c r="K989" s="727"/>
      <c r="L989" s="727"/>
      <c r="M989" s="727"/>
      <c r="N989" s="727"/>
      <c r="O989" s="727"/>
      <c r="P989" s="727"/>
      <c r="Q989" s="727"/>
      <c r="R989" s="727"/>
      <c r="S989" s="727"/>
      <c r="T989" s="727"/>
      <c r="U989" s="727"/>
      <c r="V989" s="727"/>
      <c r="W989" s="727"/>
      <c r="X989" s="727"/>
    </row>
    <row r="990" spans="1:24">
      <c r="A990" s="727"/>
      <c r="B990" s="727"/>
      <c r="C990" s="727"/>
      <c r="D990" s="738"/>
      <c r="E990" s="727"/>
      <c r="F990" s="727"/>
      <c r="G990" s="727"/>
      <c r="H990" s="727"/>
      <c r="I990" s="727"/>
      <c r="J990" s="727"/>
      <c r="K990" s="727"/>
      <c r="L990" s="727"/>
      <c r="M990" s="727"/>
      <c r="N990" s="727"/>
      <c r="O990" s="727"/>
      <c r="P990" s="727"/>
      <c r="Q990" s="727"/>
      <c r="R990" s="727"/>
      <c r="S990" s="727"/>
      <c r="T990" s="727"/>
      <c r="U990" s="727"/>
      <c r="V990" s="727"/>
      <c r="W990" s="727"/>
      <c r="X990" s="727"/>
    </row>
    <row r="991" spans="1:24">
      <c r="A991" s="727"/>
      <c r="B991" s="727"/>
      <c r="C991" s="727"/>
      <c r="D991" s="738"/>
      <c r="E991" s="727"/>
      <c r="F991" s="727"/>
      <c r="G991" s="727"/>
      <c r="H991" s="727"/>
      <c r="I991" s="727"/>
      <c r="J991" s="727"/>
      <c r="K991" s="727"/>
      <c r="L991" s="727"/>
      <c r="M991" s="727"/>
      <c r="N991" s="727"/>
      <c r="O991" s="727"/>
      <c r="P991" s="727"/>
      <c r="Q991" s="727"/>
      <c r="R991" s="727"/>
      <c r="S991" s="727"/>
      <c r="T991" s="727"/>
      <c r="U991" s="727"/>
      <c r="V991" s="727"/>
      <c r="W991" s="727"/>
      <c r="X991" s="727"/>
    </row>
    <row r="992" spans="1:24">
      <c r="A992" s="727"/>
      <c r="B992" s="727"/>
      <c r="C992" s="727"/>
      <c r="D992" s="738"/>
      <c r="E992" s="727"/>
      <c r="F992" s="727"/>
      <c r="G992" s="727"/>
      <c r="H992" s="727"/>
      <c r="I992" s="727"/>
      <c r="J992" s="727"/>
      <c r="K992" s="727"/>
      <c r="L992" s="727"/>
      <c r="M992" s="727"/>
      <c r="N992" s="727"/>
      <c r="O992" s="727"/>
      <c r="P992" s="727"/>
      <c r="Q992" s="727"/>
      <c r="R992" s="727"/>
      <c r="S992" s="727"/>
      <c r="T992" s="727"/>
      <c r="U992" s="727"/>
      <c r="V992" s="727"/>
      <c r="W992" s="727"/>
      <c r="X992" s="727"/>
    </row>
    <row r="993" spans="1:24">
      <c r="A993" s="727"/>
      <c r="B993" s="727"/>
      <c r="C993" s="727"/>
      <c r="D993" s="738"/>
      <c r="E993" s="727"/>
      <c r="F993" s="727"/>
      <c r="G993" s="727"/>
      <c r="H993" s="727"/>
      <c r="I993" s="727"/>
      <c r="J993" s="727"/>
      <c r="K993" s="727"/>
      <c r="L993" s="727"/>
      <c r="M993" s="727"/>
      <c r="N993" s="727"/>
      <c r="O993" s="727"/>
      <c r="P993" s="727"/>
      <c r="Q993" s="727"/>
      <c r="R993" s="727"/>
      <c r="S993" s="727"/>
      <c r="T993" s="727"/>
      <c r="U993" s="727"/>
      <c r="V993" s="727"/>
      <c r="W993" s="727"/>
      <c r="X993" s="727"/>
    </row>
    <row r="994" spans="1:24">
      <c r="A994" s="727"/>
      <c r="B994" s="727"/>
      <c r="C994" s="727"/>
      <c r="D994" s="738"/>
      <c r="E994" s="727"/>
      <c r="F994" s="727"/>
      <c r="G994" s="727"/>
      <c r="H994" s="727"/>
      <c r="I994" s="727"/>
      <c r="J994" s="727"/>
      <c r="K994" s="727"/>
      <c r="L994" s="727"/>
      <c r="M994" s="727"/>
      <c r="N994" s="727"/>
      <c r="O994" s="727"/>
      <c r="P994" s="727"/>
      <c r="Q994" s="727"/>
      <c r="R994" s="727"/>
      <c r="S994" s="727"/>
      <c r="T994" s="727"/>
      <c r="U994" s="727"/>
      <c r="V994" s="727"/>
      <c r="W994" s="727"/>
      <c r="X994" s="727"/>
    </row>
    <row r="995" spans="1:24">
      <c r="A995" s="727"/>
      <c r="B995" s="727"/>
      <c r="C995" s="727"/>
      <c r="D995" s="738"/>
      <c r="E995" s="727"/>
      <c r="F995" s="727"/>
      <c r="G995" s="727"/>
      <c r="H995" s="727"/>
      <c r="I995" s="727"/>
      <c r="J995" s="727"/>
      <c r="K995" s="727"/>
      <c r="L995" s="727"/>
      <c r="M995" s="727"/>
      <c r="N995" s="727"/>
      <c r="O995" s="727"/>
      <c r="P995" s="727"/>
      <c r="Q995" s="727"/>
      <c r="R995" s="727"/>
      <c r="S995" s="727"/>
      <c r="T995" s="727"/>
      <c r="U995" s="727"/>
      <c r="V995" s="727"/>
      <c r="W995" s="727"/>
      <c r="X995" s="727"/>
    </row>
    <row r="996" spans="1:24">
      <c r="A996" s="727"/>
      <c r="B996" s="727"/>
      <c r="C996" s="727"/>
      <c r="D996" s="738"/>
      <c r="E996" s="727"/>
      <c r="F996" s="727"/>
      <c r="G996" s="727"/>
      <c r="H996" s="727"/>
      <c r="I996" s="727"/>
      <c r="J996" s="727"/>
      <c r="K996" s="727"/>
      <c r="L996" s="727"/>
      <c r="M996" s="727"/>
      <c r="N996" s="727"/>
      <c r="O996" s="727"/>
      <c r="P996" s="727"/>
      <c r="Q996" s="727"/>
      <c r="R996" s="727"/>
      <c r="S996" s="727"/>
      <c r="T996" s="727"/>
      <c r="U996" s="727"/>
      <c r="V996" s="727"/>
      <c r="W996" s="727"/>
      <c r="X996" s="727"/>
    </row>
    <row r="997" spans="1:24">
      <c r="A997" s="727"/>
      <c r="B997" s="727"/>
      <c r="C997" s="727"/>
      <c r="D997" s="738"/>
      <c r="E997" s="727"/>
      <c r="F997" s="727"/>
      <c r="G997" s="727"/>
      <c r="H997" s="727"/>
      <c r="I997" s="727"/>
      <c r="J997" s="727"/>
      <c r="K997" s="727"/>
      <c r="L997" s="727"/>
      <c r="M997" s="727"/>
      <c r="N997" s="727"/>
      <c r="O997" s="727"/>
      <c r="P997" s="727"/>
      <c r="Q997" s="727"/>
      <c r="R997" s="727"/>
      <c r="S997" s="727"/>
      <c r="T997" s="727"/>
      <c r="U997" s="727"/>
      <c r="V997" s="727"/>
      <c r="W997" s="727"/>
      <c r="X997" s="727"/>
    </row>
    <row r="998" spans="1:24">
      <c r="A998" s="727"/>
      <c r="B998" s="727"/>
      <c r="C998" s="727"/>
      <c r="D998" s="738"/>
      <c r="E998" s="727"/>
      <c r="F998" s="727"/>
      <c r="G998" s="727"/>
      <c r="H998" s="727"/>
      <c r="I998" s="727"/>
      <c r="J998" s="727"/>
      <c r="K998" s="727"/>
      <c r="L998" s="727"/>
      <c r="M998" s="727"/>
      <c r="N998" s="727"/>
      <c r="O998" s="727"/>
      <c r="P998" s="727"/>
      <c r="Q998" s="727"/>
      <c r="R998" s="727"/>
      <c r="S998" s="727"/>
      <c r="T998" s="727"/>
      <c r="U998" s="727"/>
      <c r="V998" s="727"/>
      <c r="W998" s="727"/>
      <c r="X998" s="727"/>
    </row>
    <row r="999" spans="1:24">
      <c r="A999" s="727"/>
      <c r="B999" s="727"/>
      <c r="C999" s="727"/>
      <c r="D999" s="738"/>
      <c r="E999" s="727"/>
      <c r="F999" s="727"/>
      <c r="G999" s="727"/>
      <c r="H999" s="727"/>
      <c r="I999" s="727"/>
      <c r="J999" s="727"/>
      <c r="K999" s="727"/>
      <c r="L999" s="727"/>
      <c r="M999" s="727"/>
      <c r="N999" s="727"/>
      <c r="O999" s="727"/>
      <c r="P999" s="727"/>
      <c r="Q999" s="727"/>
      <c r="R999" s="727"/>
      <c r="S999" s="727"/>
      <c r="T999" s="727"/>
      <c r="U999" s="727"/>
      <c r="V999" s="727"/>
      <c r="W999" s="727"/>
      <c r="X999" s="727"/>
    </row>
    <row r="1000" spans="1:24">
      <c r="A1000" s="727"/>
      <c r="B1000" s="727"/>
      <c r="C1000" s="727"/>
      <c r="D1000" s="738"/>
      <c r="E1000" s="727"/>
      <c r="F1000" s="727"/>
      <c r="G1000" s="727"/>
      <c r="H1000" s="727"/>
      <c r="I1000" s="727"/>
      <c r="J1000" s="727"/>
      <c r="K1000" s="727"/>
      <c r="L1000" s="727"/>
      <c r="M1000" s="727"/>
      <c r="N1000" s="727"/>
      <c r="O1000" s="727"/>
      <c r="P1000" s="727"/>
      <c r="Q1000" s="727"/>
      <c r="R1000" s="727"/>
      <c r="S1000" s="727"/>
      <c r="T1000" s="727"/>
      <c r="U1000" s="727"/>
      <c r="V1000" s="727"/>
      <c r="W1000" s="727"/>
      <c r="X1000" s="727"/>
    </row>
  </sheetData>
  <mergeCells count="4">
    <mergeCell ref="A3:C3"/>
    <mergeCell ref="B5:C5"/>
    <mergeCell ref="B1:D1"/>
    <mergeCell ref="B2:D2"/>
  </mergeCells>
  <hyperlinks>
    <hyperlink ref="B4" location="Содержание!A1" display="К содержанию"/>
  </hyperlinks>
  <pageMargins left="0.78740157480314965" right="0.78740157480314965" top="0.35433070866141736" bottom="0.35433070866141736"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8"/>
  <sheetViews>
    <sheetView workbookViewId="0">
      <selection activeCell="A3" sqref="A3"/>
    </sheetView>
  </sheetViews>
  <sheetFormatPr defaultColWidth="14.42578125" defaultRowHeight="15" customHeight="1"/>
  <cols>
    <col min="1" max="1" width="8.28515625" customWidth="1"/>
    <col min="2" max="2" width="8.5703125" customWidth="1"/>
    <col min="3" max="3" width="9" customWidth="1"/>
    <col min="4" max="4" width="11.28515625" customWidth="1"/>
    <col min="5" max="5" width="7.85546875" customWidth="1"/>
    <col min="6" max="6" width="11.42578125" customWidth="1"/>
    <col min="7" max="7" width="7.5703125" customWidth="1"/>
    <col min="8" max="8" width="10.42578125" customWidth="1"/>
    <col min="9" max="9" width="5.5703125" customWidth="1"/>
    <col min="10" max="10" width="7.85546875" customWidth="1"/>
    <col min="11" max="11" width="8.85546875" customWidth="1"/>
    <col min="12" max="12" width="7.5703125" customWidth="1"/>
    <col min="13" max="13" width="11.28515625" customWidth="1"/>
    <col min="14" max="14" width="8.42578125" customWidth="1"/>
    <col min="15" max="15" width="10.5703125" customWidth="1"/>
    <col min="16" max="16" width="8" customWidth="1"/>
    <col min="17" max="17" width="10.85546875" customWidth="1"/>
    <col min="18" max="18" width="9.140625" customWidth="1"/>
    <col min="19" max="26" width="11.42578125" customWidth="1"/>
  </cols>
  <sheetData>
    <row r="1" spans="1:26" ht="19.5" customHeight="1">
      <c r="A1" s="1136" t="s">
        <v>7780</v>
      </c>
      <c r="B1" s="1136"/>
      <c r="C1" s="1136"/>
      <c r="D1" s="1136"/>
      <c r="E1" s="1136"/>
      <c r="F1" s="1136"/>
      <c r="G1" s="1136"/>
      <c r="H1" s="1136"/>
      <c r="I1" s="1136"/>
      <c r="J1" s="1136"/>
      <c r="K1" s="1136"/>
      <c r="L1" s="1136"/>
      <c r="M1" s="1136"/>
      <c r="N1" s="1136"/>
      <c r="O1" s="1136"/>
      <c r="P1" s="1136"/>
      <c r="Q1" s="1136"/>
      <c r="R1" s="535"/>
      <c r="S1" s="4"/>
      <c r="T1" s="4"/>
      <c r="U1" s="4"/>
      <c r="V1" s="4"/>
      <c r="W1" s="4"/>
      <c r="X1" s="4"/>
      <c r="Y1" s="4"/>
      <c r="Z1" s="4"/>
    </row>
    <row r="2" spans="1:26" ht="26.25" customHeight="1">
      <c r="A2" s="1136" t="s">
        <v>7781</v>
      </c>
      <c r="B2" s="1136"/>
      <c r="C2" s="1136"/>
      <c r="D2" s="1136"/>
      <c r="E2" s="1136"/>
      <c r="F2" s="1136"/>
      <c r="G2" s="1136"/>
      <c r="H2" s="1136"/>
      <c r="I2" s="1136"/>
      <c r="J2" s="1136"/>
      <c r="K2" s="1136"/>
      <c r="L2" s="1136"/>
      <c r="M2" s="1136"/>
      <c r="N2" s="1136"/>
      <c r="O2" s="1136"/>
      <c r="P2" s="1136"/>
      <c r="Q2" s="1136"/>
      <c r="R2" s="535"/>
      <c r="S2" s="4"/>
      <c r="T2" s="4"/>
      <c r="U2" s="4"/>
      <c r="V2" s="4"/>
      <c r="W2" s="4"/>
      <c r="X2" s="4"/>
      <c r="Y2" s="4"/>
      <c r="Z2" s="4"/>
    </row>
    <row r="3" spans="1:26" s="783" customFormat="1" ht="12.75" customHeight="1">
      <c r="A3" s="765"/>
      <c r="B3" s="535"/>
      <c r="C3" s="763"/>
      <c r="D3" s="1155"/>
      <c r="E3" s="763"/>
      <c r="F3" s="1155"/>
      <c r="G3" s="763"/>
      <c r="H3" s="1155"/>
      <c r="I3" s="762"/>
      <c r="J3" s="535"/>
      <c r="K3" s="535"/>
      <c r="L3" s="763"/>
      <c r="M3" s="1155"/>
      <c r="N3" s="763"/>
      <c r="O3" s="1155"/>
      <c r="P3" s="763"/>
      <c r="Q3" s="1155"/>
      <c r="R3" s="535"/>
      <c r="S3" s="4"/>
      <c r="T3" s="4"/>
      <c r="U3" s="4"/>
      <c r="V3" s="4"/>
      <c r="W3" s="4"/>
      <c r="X3" s="4"/>
      <c r="Y3" s="4"/>
      <c r="Z3" s="4"/>
    </row>
    <row r="4" spans="1:26" ht="12.75" customHeight="1">
      <c r="A4" s="1157" t="s">
        <v>7782</v>
      </c>
      <c r="B4" s="1157"/>
      <c r="C4" s="763"/>
      <c r="D4" s="764"/>
      <c r="E4" s="763"/>
      <c r="F4" s="764"/>
      <c r="G4" s="763"/>
      <c r="H4" s="766"/>
      <c r="I4" s="767"/>
      <c r="J4" s="535"/>
      <c r="K4" s="535"/>
      <c r="L4" s="763"/>
      <c r="M4" s="764"/>
      <c r="N4" s="763"/>
      <c r="O4" s="764"/>
      <c r="P4" s="763"/>
      <c r="Q4" s="764"/>
      <c r="R4" s="535"/>
      <c r="S4" s="4"/>
      <c r="T4" s="4"/>
      <c r="U4" s="4"/>
      <c r="V4" s="4"/>
      <c r="W4" s="4"/>
      <c r="X4" s="4"/>
      <c r="Y4" s="4"/>
      <c r="Z4" s="4"/>
    </row>
    <row r="5" spans="1:26" ht="12.75" customHeight="1">
      <c r="A5" s="1136" t="s">
        <v>7701</v>
      </c>
      <c r="B5" s="878"/>
      <c r="C5" s="878"/>
      <c r="D5" s="878"/>
      <c r="E5" s="878"/>
      <c r="F5" s="878"/>
      <c r="G5" s="878"/>
      <c r="H5" s="878"/>
      <c r="I5" s="878"/>
      <c r="J5" s="878"/>
      <c r="K5" s="878"/>
      <c r="L5" s="878"/>
      <c r="M5" s="878"/>
      <c r="N5" s="878"/>
      <c r="O5" s="878"/>
      <c r="P5" s="878"/>
      <c r="Q5" s="878"/>
      <c r="R5" s="535"/>
      <c r="S5" s="4"/>
      <c r="T5" s="4"/>
      <c r="U5" s="4"/>
      <c r="V5" s="4"/>
      <c r="W5" s="4"/>
      <c r="X5" s="4"/>
      <c r="Y5" s="4"/>
      <c r="Z5" s="4"/>
    </row>
    <row r="6" spans="1:26" ht="12.75" customHeight="1">
      <c r="A6" s="878"/>
      <c r="B6" s="878"/>
      <c r="C6" s="878"/>
      <c r="D6" s="878"/>
      <c r="E6" s="878"/>
      <c r="F6" s="878"/>
      <c r="G6" s="878"/>
      <c r="H6" s="878"/>
      <c r="I6" s="878"/>
      <c r="J6" s="878"/>
      <c r="K6" s="878"/>
      <c r="L6" s="878"/>
      <c r="M6" s="878"/>
      <c r="N6" s="878"/>
      <c r="O6" s="878"/>
      <c r="P6" s="878"/>
      <c r="Q6" s="878"/>
      <c r="R6" s="535"/>
      <c r="S6" s="4"/>
      <c r="T6" s="4"/>
      <c r="U6" s="4"/>
      <c r="V6" s="4"/>
      <c r="W6" s="4"/>
      <c r="X6" s="4"/>
      <c r="Y6" s="4"/>
      <c r="Z6" s="4"/>
    </row>
    <row r="7" spans="1:26" ht="12.75" customHeight="1">
      <c r="A7" s="1137" t="s">
        <v>7699</v>
      </c>
      <c r="B7" s="878"/>
      <c r="C7" s="878"/>
      <c r="D7" s="878"/>
      <c r="E7" s="878"/>
      <c r="F7" s="878"/>
      <c r="G7" s="878"/>
      <c r="H7" s="878"/>
      <c r="I7" s="878"/>
      <c r="J7" s="878"/>
      <c r="K7" s="878"/>
      <c r="L7" s="878"/>
      <c r="M7" s="878"/>
      <c r="N7" s="878"/>
      <c r="O7" s="878"/>
      <c r="P7" s="878"/>
      <c r="Q7" s="878"/>
      <c r="R7" s="535"/>
      <c r="S7" s="4"/>
      <c r="T7" s="4"/>
      <c r="U7" s="4"/>
      <c r="V7" s="4"/>
      <c r="W7" s="4"/>
      <c r="X7" s="4"/>
      <c r="Y7" s="4"/>
      <c r="Z7" s="4"/>
    </row>
    <row r="8" spans="1:26" ht="12.75" customHeight="1">
      <c r="A8" s="535"/>
      <c r="B8" s="535"/>
      <c r="C8" s="763"/>
      <c r="D8" s="764"/>
      <c r="E8" s="763"/>
      <c r="F8" s="764"/>
      <c r="G8" s="763"/>
      <c r="H8" s="764"/>
      <c r="I8" s="762"/>
      <c r="J8" s="535"/>
      <c r="K8" s="535"/>
      <c r="L8" s="763"/>
      <c r="M8" s="764"/>
      <c r="N8" s="763"/>
      <c r="O8" s="764"/>
      <c r="P8" s="1138"/>
      <c r="Q8" s="878"/>
      <c r="R8" s="535"/>
      <c r="S8" s="4"/>
      <c r="T8" s="4"/>
      <c r="U8" s="4"/>
      <c r="V8" s="4"/>
      <c r="W8" s="4"/>
      <c r="X8" s="4"/>
      <c r="Y8" s="4"/>
      <c r="Z8" s="4"/>
    </row>
    <row r="9" spans="1:26" ht="12.75" customHeight="1">
      <c r="A9" s="1134" t="s">
        <v>7700</v>
      </c>
      <c r="B9" s="1025"/>
      <c r="C9" s="1135" t="s">
        <v>7702</v>
      </c>
      <c r="D9" s="889"/>
      <c r="E9" s="1135" t="s">
        <v>7703</v>
      </c>
      <c r="F9" s="889"/>
      <c r="G9" s="1135" t="s">
        <v>7704</v>
      </c>
      <c r="H9" s="889"/>
      <c r="I9" s="769"/>
      <c r="J9" s="1134" t="s">
        <v>7700</v>
      </c>
      <c r="K9" s="1025"/>
      <c r="L9" s="1135" t="s">
        <v>7702</v>
      </c>
      <c r="M9" s="889"/>
      <c r="N9" s="1135" t="s">
        <v>7703</v>
      </c>
      <c r="O9" s="889"/>
      <c r="P9" s="1135" t="s">
        <v>7704</v>
      </c>
      <c r="Q9" s="889"/>
      <c r="R9" s="535"/>
      <c r="S9" s="4"/>
      <c r="T9" s="4"/>
      <c r="U9" s="4"/>
      <c r="V9" s="4"/>
      <c r="W9" s="4"/>
      <c r="X9" s="4"/>
      <c r="Y9" s="4"/>
      <c r="Z9" s="4"/>
    </row>
    <row r="10" spans="1:26" ht="12.75" customHeight="1">
      <c r="A10" s="1026"/>
      <c r="B10" s="1022"/>
      <c r="C10" s="770" t="s">
        <v>7705</v>
      </c>
      <c r="D10" s="771" t="s">
        <v>7706</v>
      </c>
      <c r="E10" s="770" t="s">
        <v>7705</v>
      </c>
      <c r="F10" s="771" t="s">
        <v>7706</v>
      </c>
      <c r="G10" s="770" t="s">
        <v>7705</v>
      </c>
      <c r="H10" s="771" t="s">
        <v>7706</v>
      </c>
      <c r="I10" s="769"/>
      <c r="J10" s="1026"/>
      <c r="K10" s="1022"/>
      <c r="L10" s="770" t="s">
        <v>7705</v>
      </c>
      <c r="M10" s="771" t="s">
        <v>7706</v>
      </c>
      <c r="N10" s="770" t="s">
        <v>7705</v>
      </c>
      <c r="O10" s="771" t="s">
        <v>7706</v>
      </c>
      <c r="P10" s="770" t="s">
        <v>7705</v>
      </c>
      <c r="Q10" s="771" t="s">
        <v>7706</v>
      </c>
      <c r="R10" s="535"/>
      <c r="S10" s="4"/>
      <c r="T10" s="4"/>
      <c r="U10" s="4"/>
      <c r="V10" s="4"/>
      <c r="W10" s="4"/>
      <c r="X10" s="4"/>
      <c r="Y10" s="4"/>
      <c r="Z10" s="4"/>
    </row>
    <row r="11" spans="1:26" ht="12.75" customHeight="1">
      <c r="A11" s="1133">
        <v>1.36</v>
      </c>
      <c r="B11" s="105">
        <v>1.36</v>
      </c>
      <c r="C11" s="772">
        <f t="shared" ref="C11:C74" si="0">(1.36-0.16)*(B11-0.16)*(2.2-0.16)</f>
        <v>2.9376000000000007</v>
      </c>
      <c r="D11" s="773">
        <v>95592.420000000013</v>
      </c>
      <c r="E11" s="772">
        <f t="shared" ref="E11:E74" si="1">(1.36-0.16)*(B11-0.16)*(2.46-0.16)</f>
        <v>3.3120000000000007</v>
      </c>
      <c r="F11" s="774">
        <v>114474.65882256416</v>
      </c>
      <c r="G11" s="772">
        <f t="shared" ref="G11:G74" si="2">(1.36-0.16)*(B11-0.16)*(2.72-0.16)</f>
        <v>3.6864000000000012</v>
      </c>
      <c r="H11" s="774">
        <v>123308.34793137942</v>
      </c>
      <c r="I11" s="769"/>
      <c r="J11" s="1133">
        <v>1.66</v>
      </c>
      <c r="K11" s="772">
        <v>1.66</v>
      </c>
      <c r="L11" s="772">
        <f t="shared" ref="L11:L73" si="3">(1.66-0.16)*(K11-0.16)*(2.2-0.16)</f>
        <v>4.59</v>
      </c>
      <c r="M11" s="774">
        <v>129546.17243426152</v>
      </c>
      <c r="N11" s="772">
        <f t="shared" ref="N11:N73" si="4">(1.66-0.16)*(K11-0.16)*(2.46-0.16)</f>
        <v>5.1749999999999998</v>
      </c>
      <c r="O11" s="774">
        <v>140071.17611621507</v>
      </c>
      <c r="P11" s="772">
        <f t="shared" ref="P11:P73" si="5">(1.66-0.16)*(K11-0.16)*(2.72-0.16)</f>
        <v>5.76</v>
      </c>
      <c r="Q11" s="774">
        <v>150725.51606420381</v>
      </c>
      <c r="R11" s="535"/>
      <c r="S11" s="4"/>
      <c r="T11" s="4"/>
      <c r="U11" s="4"/>
      <c r="V11" s="4"/>
      <c r="W11" s="4"/>
      <c r="X11" s="4"/>
      <c r="Y11" s="4"/>
      <c r="Z11" s="4"/>
    </row>
    <row r="12" spans="1:26" ht="12.75" customHeight="1">
      <c r="A12" s="894"/>
      <c r="B12" s="105">
        <v>1.66</v>
      </c>
      <c r="C12" s="772">
        <f t="shared" si="0"/>
        <v>3.6720000000000006</v>
      </c>
      <c r="D12" s="774">
        <v>113606.98516895344</v>
      </c>
      <c r="E12" s="772">
        <f t="shared" si="1"/>
        <v>4.1400000000000006</v>
      </c>
      <c r="F12" s="774">
        <v>126815.16396093855</v>
      </c>
      <c r="G12" s="772">
        <f t="shared" si="2"/>
        <v>4.6080000000000005</v>
      </c>
      <c r="H12" s="774">
        <v>136637.8265799105</v>
      </c>
      <c r="I12" s="769"/>
      <c r="J12" s="894"/>
      <c r="K12" s="772">
        <v>1.96</v>
      </c>
      <c r="L12" s="772">
        <f t="shared" si="3"/>
        <v>5.5080000000000009</v>
      </c>
      <c r="M12" s="774">
        <v>142019.70117336969</v>
      </c>
      <c r="N12" s="772">
        <f t="shared" si="4"/>
        <v>6.21</v>
      </c>
      <c r="O12" s="774">
        <v>153456.41951753903</v>
      </c>
      <c r="P12" s="772">
        <f t="shared" si="5"/>
        <v>6.9120000000000008</v>
      </c>
      <c r="Q12" s="774">
        <v>165016.11332777483</v>
      </c>
      <c r="R12" s="535"/>
      <c r="S12" s="4"/>
      <c r="T12" s="4"/>
      <c r="U12" s="4"/>
      <c r="V12" s="4"/>
      <c r="W12" s="4"/>
      <c r="X12" s="4"/>
      <c r="Y12" s="4"/>
      <c r="Z12" s="4"/>
    </row>
    <row r="13" spans="1:26" ht="12.75" customHeight="1">
      <c r="A13" s="894"/>
      <c r="B13" s="105">
        <v>1.96</v>
      </c>
      <c r="C13" s="772">
        <f t="shared" si="0"/>
        <v>4.4064000000000014</v>
      </c>
      <c r="D13" s="773">
        <v>114504.39000000001</v>
      </c>
      <c r="E13" s="772">
        <f t="shared" si="1"/>
        <v>4.9680000000000009</v>
      </c>
      <c r="F13" s="774">
        <v>139099.26122209613</v>
      </c>
      <c r="G13" s="772">
        <f t="shared" si="2"/>
        <v>5.5296000000000012</v>
      </c>
      <c r="H13" s="774">
        <v>149747.53004396797</v>
      </c>
      <c r="I13" s="769"/>
      <c r="J13" s="894"/>
      <c r="K13" s="772">
        <v>2.2599999999999998</v>
      </c>
      <c r="L13" s="772">
        <f t="shared" si="3"/>
        <v>6.4259999999999993</v>
      </c>
      <c r="M13" s="774">
        <v>154495.35017913399</v>
      </c>
      <c r="N13" s="772">
        <f t="shared" si="4"/>
        <v>7.2449999999999983</v>
      </c>
      <c r="O13" s="774">
        <v>166837.42238555042</v>
      </c>
      <c r="P13" s="772">
        <f t="shared" si="5"/>
        <v>8.0639999999999983</v>
      </c>
      <c r="Q13" s="774">
        <v>179183.73512527943</v>
      </c>
      <c r="R13" s="535"/>
      <c r="S13" s="4"/>
      <c r="T13" s="4"/>
      <c r="U13" s="4"/>
      <c r="V13" s="4"/>
      <c r="W13" s="4"/>
      <c r="X13" s="4"/>
      <c r="Y13" s="4"/>
      <c r="Z13" s="4"/>
    </row>
    <row r="14" spans="1:26" ht="12.75" customHeight="1">
      <c r="A14" s="894"/>
      <c r="B14" s="105">
        <v>2.2599999999999998</v>
      </c>
      <c r="C14" s="772">
        <f t="shared" si="0"/>
        <v>5.1408000000000005</v>
      </c>
      <c r="D14" s="774">
        <v>140071.01510687574</v>
      </c>
      <c r="E14" s="772">
        <f t="shared" si="1"/>
        <v>5.7959999999999994</v>
      </c>
      <c r="F14" s="774">
        <v>151378.23049441588</v>
      </c>
      <c r="G14" s="772">
        <f t="shared" si="2"/>
        <v>6.4512</v>
      </c>
      <c r="H14" s="774">
        <v>162939.28132943151</v>
      </c>
      <c r="I14" s="769"/>
      <c r="J14" s="894"/>
      <c r="K14" s="772">
        <v>2.56</v>
      </c>
      <c r="L14" s="772">
        <f t="shared" si="3"/>
        <v>7.3439999999999994</v>
      </c>
      <c r="M14" s="774">
        <v>166970.9991848983</v>
      </c>
      <c r="N14" s="772">
        <f t="shared" si="4"/>
        <v>8.2799999999999994</v>
      </c>
      <c r="O14" s="774">
        <v>180220.54552021809</v>
      </c>
      <c r="P14" s="772">
        <f t="shared" si="5"/>
        <v>9.2159999999999993</v>
      </c>
      <c r="Q14" s="774">
        <v>187569.99612281471</v>
      </c>
      <c r="R14" s="535"/>
      <c r="S14" s="4"/>
      <c r="T14" s="4"/>
      <c r="U14" s="4"/>
      <c r="V14" s="4"/>
      <c r="W14" s="4"/>
      <c r="X14" s="4"/>
      <c r="Y14" s="4"/>
      <c r="Z14" s="4"/>
    </row>
    <row r="15" spans="1:26" ht="12.75" customHeight="1">
      <c r="A15" s="894"/>
      <c r="B15" s="105">
        <v>2.56</v>
      </c>
      <c r="C15" s="772">
        <f t="shared" si="0"/>
        <v>5.8752000000000004</v>
      </c>
      <c r="D15" s="774">
        <v>151328.56200000001</v>
      </c>
      <c r="E15" s="772">
        <f t="shared" si="1"/>
        <v>6.6240000000000006</v>
      </c>
      <c r="F15" s="774">
        <v>163718.73563279028</v>
      </c>
      <c r="G15" s="772">
        <f t="shared" si="2"/>
        <v>7.3728000000000007</v>
      </c>
      <c r="H15" s="774">
        <v>176192.56848094967</v>
      </c>
      <c r="I15" s="769"/>
      <c r="J15" s="894"/>
      <c r="K15" s="772">
        <v>2.86</v>
      </c>
      <c r="L15" s="772">
        <f t="shared" si="3"/>
        <v>8.2620000000000005</v>
      </c>
      <c r="M15" s="774">
        <v>179444.52792400631</v>
      </c>
      <c r="N15" s="772">
        <f t="shared" si="4"/>
        <v>9.3149999999999995</v>
      </c>
      <c r="O15" s="774">
        <v>193474.33238885039</v>
      </c>
      <c r="P15" s="772">
        <f t="shared" si="5"/>
        <v>10.368</v>
      </c>
      <c r="Q15" s="774">
        <v>207510.49765366348</v>
      </c>
      <c r="R15" s="535"/>
      <c r="S15" s="4"/>
      <c r="T15" s="4"/>
      <c r="U15" s="4"/>
      <c r="V15" s="4"/>
      <c r="W15" s="4"/>
      <c r="X15" s="4"/>
      <c r="Y15" s="4"/>
      <c r="Z15" s="4"/>
    </row>
    <row r="16" spans="1:26" ht="12.75" customHeight="1">
      <c r="A16" s="894"/>
      <c r="B16" s="105">
        <v>2.86</v>
      </c>
      <c r="C16" s="772">
        <f t="shared" si="0"/>
        <v>6.6096000000000004</v>
      </c>
      <c r="D16" s="774">
        <v>162682.88188753714</v>
      </c>
      <c r="E16" s="772">
        <f t="shared" si="1"/>
        <v>7.452</v>
      </c>
      <c r="F16" s="774">
        <v>176059.24077116462</v>
      </c>
      <c r="G16" s="772">
        <f t="shared" si="2"/>
        <v>8.2944000000000013</v>
      </c>
      <c r="H16" s="774">
        <v>189366.37180548068</v>
      </c>
      <c r="I16" s="769"/>
      <c r="J16" s="894"/>
      <c r="K16" s="772">
        <v>3.16</v>
      </c>
      <c r="L16" s="772">
        <f t="shared" si="3"/>
        <v>9.18</v>
      </c>
      <c r="M16" s="774">
        <v>192004.98759602327</v>
      </c>
      <c r="N16" s="772">
        <f t="shared" si="4"/>
        <v>10.35</v>
      </c>
      <c r="O16" s="774">
        <v>206859.57579017442</v>
      </c>
      <c r="P16" s="772">
        <f t="shared" si="5"/>
        <v>11.52</v>
      </c>
      <c r="Q16" s="774">
        <v>221930.43118326974</v>
      </c>
      <c r="R16" s="535"/>
      <c r="S16" s="4"/>
      <c r="T16" s="4"/>
      <c r="U16" s="4"/>
      <c r="V16" s="4"/>
      <c r="W16" s="4"/>
      <c r="X16" s="4"/>
      <c r="Y16" s="4"/>
      <c r="Z16" s="4"/>
    </row>
    <row r="17" spans="1:26" ht="12.75" customHeight="1">
      <c r="A17" s="894"/>
      <c r="B17" s="105">
        <v>3.16</v>
      </c>
      <c r="C17" s="772">
        <f t="shared" si="0"/>
        <v>7.3440000000000012</v>
      </c>
      <c r="D17" s="774">
        <v>173990.09727507737</v>
      </c>
      <c r="E17" s="772">
        <f t="shared" si="1"/>
        <v>8.2800000000000011</v>
      </c>
      <c r="F17" s="774">
        <v>188402.30990395806</v>
      </c>
      <c r="G17" s="772">
        <f t="shared" si="2"/>
        <v>9.2160000000000011</v>
      </c>
      <c r="H17" s="774">
        <v>202699.1427839862</v>
      </c>
      <c r="I17" s="769"/>
      <c r="J17" s="894"/>
      <c r="K17" s="772">
        <v>3.46</v>
      </c>
      <c r="L17" s="772">
        <f t="shared" si="3"/>
        <v>10.097999999999999</v>
      </c>
      <c r="M17" s="774">
        <v>204389.46513556608</v>
      </c>
      <c r="N17" s="772">
        <f t="shared" si="4"/>
        <v>11.384999999999998</v>
      </c>
      <c r="O17" s="774">
        <v>220238.45839152942</v>
      </c>
      <c r="P17" s="772">
        <f t="shared" si="5"/>
        <v>12.671999999999999</v>
      </c>
      <c r="Q17" s="774">
        <v>236350.36471287592</v>
      </c>
      <c r="R17" s="535"/>
      <c r="S17" s="4"/>
      <c r="T17" s="4"/>
      <c r="U17" s="4"/>
      <c r="V17" s="4"/>
      <c r="W17" s="4"/>
      <c r="X17" s="4"/>
      <c r="Y17" s="4"/>
      <c r="Z17" s="4"/>
    </row>
    <row r="18" spans="1:26" ht="12.75" customHeight="1">
      <c r="A18" s="894"/>
      <c r="B18" s="105">
        <v>3.46</v>
      </c>
      <c r="C18" s="772">
        <f t="shared" si="0"/>
        <v>8.0784000000000002</v>
      </c>
      <c r="D18" s="774">
        <v>185297.31266261757</v>
      </c>
      <c r="E18" s="772">
        <f t="shared" si="1"/>
        <v>9.1080000000000005</v>
      </c>
      <c r="F18" s="774">
        <v>200742.81504233237</v>
      </c>
      <c r="G18" s="772">
        <f t="shared" si="2"/>
        <v>10.137600000000001</v>
      </c>
      <c r="H18" s="774">
        <v>215952.42993550436</v>
      </c>
      <c r="I18" s="769"/>
      <c r="J18" s="894"/>
      <c r="K18" s="772">
        <v>3.76</v>
      </c>
      <c r="L18" s="772">
        <f t="shared" si="3"/>
        <v>11.015999999999998</v>
      </c>
      <c r="M18" s="774">
        <v>216862.99387467405</v>
      </c>
      <c r="N18" s="772">
        <f t="shared" si="4"/>
        <v>12.419999999999998</v>
      </c>
      <c r="O18" s="774">
        <v>233617.34099288445</v>
      </c>
      <c r="P18" s="772">
        <f t="shared" si="5"/>
        <v>13.823999999999998</v>
      </c>
      <c r="Q18" s="774">
        <v>251077.73690764818</v>
      </c>
      <c r="R18" s="535"/>
      <c r="S18" s="4"/>
      <c r="T18" s="4"/>
      <c r="U18" s="4"/>
      <c r="V18" s="4"/>
      <c r="W18" s="4"/>
      <c r="X18" s="4"/>
      <c r="Y18" s="4"/>
      <c r="Z18" s="4"/>
    </row>
    <row r="19" spans="1:26" ht="12.75" customHeight="1">
      <c r="A19" s="894"/>
      <c r="B19" s="105">
        <v>3.76</v>
      </c>
      <c r="C19" s="772">
        <f t="shared" si="0"/>
        <v>8.8128000000000011</v>
      </c>
      <c r="D19" s="774">
        <v>196601.96405573885</v>
      </c>
      <c r="E19" s="772">
        <f t="shared" si="1"/>
        <v>9.9359999999999999</v>
      </c>
      <c r="F19" s="774">
        <v>213085.88417512571</v>
      </c>
      <c r="G19" s="772">
        <f t="shared" si="2"/>
        <v>11.059200000000001</v>
      </c>
      <c r="H19" s="774">
        <v>229205.71708702255</v>
      </c>
      <c r="I19" s="769"/>
      <c r="J19" s="894"/>
      <c r="K19" s="772">
        <v>4.0599999999999996</v>
      </c>
      <c r="L19" s="772">
        <f t="shared" si="3"/>
        <v>11.933999999999999</v>
      </c>
      <c r="M19" s="774">
        <v>229336.52261378217</v>
      </c>
      <c r="N19" s="772">
        <f t="shared" si="4"/>
        <v>13.454999999999998</v>
      </c>
      <c r="O19" s="774">
        <v>247000.46412755208</v>
      </c>
      <c r="P19" s="772">
        <f t="shared" si="5"/>
        <v>14.975999999999999</v>
      </c>
      <c r="Q19" s="774">
        <v>265190.23177208856</v>
      </c>
      <c r="R19" s="535"/>
      <c r="S19" s="4"/>
      <c r="T19" s="4"/>
      <c r="U19" s="4"/>
      <c r="V19" s="4"/>
      <c r="W19" s="4"/>
      <c r="X19" s="4"/>
      <c r="Y19" s="4"/>
      <c r="Z19" s="4"/>
    </row>
    <row r="20" spans="1:26" ht="12.75" customHeight="1">
      <c r="A20" s="894"/>
      <c r="B20" s="105">
        <v>4.0599999999999996</v>
      </c>
      <c r="C20" s="772">
        <f t="shared" si="0"/>
        <v>9.5472000000000001</v>
      </c>
      <c r="D20" s="774">
        <v>207909.17944327908</v>
      </c>
      <c r="E20" s="772">
        <f t="shared" si="1"/>
        <v>10.763999999999999</v>
      </c>
      <c r="F20" s="774">
        <v>225428.95330791909</v>
      </c>
      <c r="G20" s="772">
        <f t="shared" si="2"/>
        <v>11.9808</v>
      </c>
      <c r="H20" s="774">
        <v>242459.00423854083</v>
      </c>
      <c r="I20" s="769"/>
      <c r="J20" s="894"/>
      <c r="K20" s="772">
        <v>4.3600000000000003</v>
      </c>
      <c r="L20" s="772">
        <f t="shared" si="3"/>
        <v>12.852000000000002</v>
      </c>
      <c r="M20" s="774">
        <v>241810.05135289015</v>
      </c>
      <c r="N20" s="772">
        <f t="shared" si="4"/>
        <v>14.49</v>
      </c>
      <c r="O20" s="774">
        <v>260383.58726221981</v>
      </c>
      <c r="P20" s="772">
        <f t="shared" si="5"/>
        <v>16.128000000000004</v>
      </c>
      <c r="Q20" s="774">
        <v>279612.2855683511</v>
      </c>
      <c r="R20" s="535"/>
      <c r="S20" s="4"/>
      <c r="T20" s="4"/>
      <c r="U20" s="4"/>
      <c r="V20" s="4"/>
      <c r="W20" s="4"/>
      <c r="X20" s="4"/>
      <c r="Y20" s="4"/>
      <c r="Z20" s="4"/>
    </row>
    <row r="21" spans="1:26" ht="12.75" customHeight="1">
      <c r="A21" s="894"/>
      <c r="B21" s="105">
        <v>4.3600000000000003</v>
      </c>
      <c r="C21" s="772">
        <f t="shared" si="0"/>
        <v>10.281600000000003</v>
      </c>
      <c r="D21" s="774">
        <v>219213.83083640033</v>
      </c>
      <c r="E21" s="772">
        <f t="shared" si="1"/>
        <v>11.592000000000001</v>
      </c>
      <c r="F21" s="774">
        <v>237772.02244071235</v>
      </c>
      <c r="G21" s="772">
        <f t="shared" si="2"/>
        <v>12.902400000000002</v>
      </c>
      <c r="H21" s="774">
        <v>255712.29139005908</v>
      </c>
      <c r="I21" s="769"/>
      <c r="J21" s="894"/>
      <c r="K21" s="772">
        <v>4.66</v>
      </c>
      <c r="L21" s="772">
        <f t="shared" si="3"/>
        <v>13.77</v>
      </c>
      <c r="M21" s="774">
        <v>254283.58009199813</v>
      </c>
      <c r="N21" s="772">
        <f t="shared" si="4"/>
        <v>15.524999999999999</v>
      </c>
      <c r="O21" s="774">
        <v>273764.59013023105</v>
      </c>
      <c r="P21" s="772">
        <f t="shared" si="5"/>
        <v>17.28</v>
      </c>
      <c r="Q21" s="774">
        <v>294032.21909795731</v>
      </c>
      <c r="R21" s="535"/>
      <c r="S21" s="4"/>
      <c r="T21" s="4"/>
      <c r="U21" s="4"/>
      <c r="V21" s="4"/>
      <c r="W21" s="4"/>
      <c r="X21" s="4"/>
      <c r="Y21" s="4"/>
      <c r="Z21" s="4"/>
    </row>
    <row r="22" spans="1:26" ht="12.75" customHeight="1">
      <c r="A22" s="894"/>
      <c r="B22" s="105">
        <v>4.66</v>
      </c>
      <c r="C22" s="772">
        <f t="shared" si="0"/>
        <v>11.016000000000002</v>
      </c>
      <c r="D22" s="774">
        <v>230521.04622394056</v>
      </c>
      <c r="E22" s="772">
        <f t="shared" si="1"/>
        <v>12.42</v>
      </c>
      <c r="F22" s="774">
        <v>250112.52757908672</v>
      </c>
      <c r="G22" s="772">
        <f t="shared" si="2"/>
        <v>13.824000000000002</v>
      </c>
      <c r="H22" s="774">
        <v>268968.1425359961</v>
      </c>
      <c r="I22" s="769"/>
      <c r="J22" s="894"/>
      <c r="K22" s="772">
        <v>4.96</v>
      </c>
      <c r="L22" s="772">
        <f t="shared" si="3"/>
        <v>14.687999999999999</v>
      </c>
      <c r="M22" s="774">
        <v>266761.34936441883</v>
      </c>
      <c r="N22" s="772">
        <f t="shared" si="4"/>
        <v>16.559999999999999</v>
      </c>
      <c r="O22" s="774">
        <v>287145.59299824235</v>
      </c>
      <c r="P22" s="772">
        <f t="shared" si="5"/>
        <v>18.431999999999999</v>
      </c>
      <c r="Q22" s="774">
        <v>306146.39316087635</v>
      </c>
      <c r="R22" s="535"/>
      <c r="S22" s="4"/>
      <c r="T22" s="4"/>
      <c r="U22" s="4"/>
      <c r="V22" s="4"/>
      <c r="W22" s="4"/>
      <c r="X22" s="4"/>
      <c r="Y22" s="4"/>
      <c r="Z22" s="4"/>
    </row>
    <row r="23" spans="1:26" ht="12.75" customHeight="1">
      <c r="A23" s="894"/>
      <c r="B23" s="105">
        <v>4.96</v>
      </c>
      <c r="C23" s="772">
        <f t="shared" si="0"/>
        <v>11.750400000000001</v>
      </c>
      <c r="D23" s="774">
        <v>241828.26161148082</v>
      </c>
      <c r="E23" s="772">
        <f t="shared" si="1"/>
        <v>13.248000000000001</v>
      </c>
      <c r="F23" s="774">
        <v>262455.59671188006</v>
      </c>
      <c r="G23" s="772">
        <f t="shared" si="2"/>
        <v>14.745600000000001</v>
      </c>
      <c r="H23" s="774">
        <v>282221.42968751449</v>
      </c>
      <c r="I23" s="769"/>
      <c r="J23" s="894"/>
      <c r="K23" s="772">
        <v>5.26</v>
      </c>
      <c r="L23" s="772">
        <f t="shared" si="3"/>
        <v>15.606</v>
      </c>
      <c r="M23" s="774">
        <v>279234.87810352683</v>
      </c>
      <c r="N23" s="772">
        <f t="shared" si="4"/>
        <v>17.594999999999999</v>
      </c>
      <c r="O23" s="774">
        <v>300526.59586625377</v>
      </c>
      <c r="P23" s="772">
        <f t="shared" si="5"/>
        <v>19.584</v>
      </c>
      <c r="Q23" s="774">
        <v>318256.12519428082</v>
      </c>
      <c r="R23" s="535"/>
      <c r="S23" s="4"/>
      <c r="T23" s="4"/>
      <c r="U23" s="4"/>
      <c r="V23" s="4"/>
      <c r="W23" s="4"/>
      <c r="X23" s="4"/>
      <c r="Y23" s="4"/>
      <c r="Z23" s="4"/>
    </row>
    <row r="24" spans="1:26" ht="12.75" customHeight="1">
      <c r="A24" s="894"/>
      <c r="B24" s="105">
        <v>5.26</v>
      </c>
      <c r="C24" s="772">
        <f t="shared" si="0"/>
        <v>12.4848</v>
      </c>
      <c r="D24" s="774">
        <v>253132.91300460199</v>
      </c>
      <c r="E24" s="772">
        <f t="shared" si="1"/>
        <v>14.075999999999999</v>
      </c>
      <c r="F24" s="774">
        <v>274796.1018502544</v>
      </c>
      <c r="G24" s="772">
        <f t="shared" si="2"/>
        <v>15.667200000000001</v>
      </c>
      <c r="H24" s="774">
        <v>295472.15284461359</v>
      </c>
      <c r="I24" s="769"/>
      <c r="J24" s="894"/>
      <c r="K24" s="772">
        <v>5.56</v>
      </c>
      <c r="L24" s="772">
        <f t="shared" si="3"/>
        <v>16.524000000000001</v>
      </c>
      <c r="M24" s="774">
        <v>291708.40684263495</v>
      </c>
      <c r="N24" s="772">
        <f t="shared" si="4"/>
        <v>18.63</v>
      </c>
      <c r="O24" s="774">
        <v>313909.71900092141</v>
      </c>
      <c r="P24" s="772">
        <f t="shared" si="5"/>
        <v>20.736000000000001</v>
      </c>
      <c r="Q24" s="774">
        <v>325748.59380083677</v>
      </c>
      <c r="R24" s="535"/>
      <c r="S24" s="4"/>
      <c r="T24" s="4"/>
      <c r="U24" s="4"/>
      <c r="V24" s="4"/>
      <c r="W24" s="4"/>
      <c r="X24" s="4"/>
      <c r="Y24" s="4"/>
      <c r="Z24" s="4"/>
    </row>
    <row r="25" spans="1:26" ht="12.75" customHeight="1">
      <c r="A25" s="894"/>
      <c r="B25" s="105">
        <v>5.56</v>
      </c>
      <c r="C25" s="772">
        <f t="shared" si="0"/>
        <v>13.219200000000001</v>
      </c>
      <c r="D25" s="774">
        <v>264440.12839214224</v>
      </c>
      <c r="E25" s="772">
        <f t="shared" si="1"/>
        <v>14.904</v>
      </c>
      <c r="F25" s="774">
        <v>287136.6069886288</v>
      </c>
      <c r="G25" s="772">
        <f t="shared" si="2"/>
        <v>16.588800000000003</v>
      </c>
      <c r="H25" s="774">
        <v>308725.43999613199</v>
      </c>
      <c r="I25" s="769"/>
      <c r="J25" s="894"/>
      <c r="K25" s="772">
        <v>5.86</v>
      </c>
      <c r="L25" s="772">
        <f t="shared" si="3"/>
        <v>17.442</v>
      </c>
      <c r="M25" s="774">
        <v>304179.81531508657</v>
      </c>
      <c r="N25" s="772">
        <f t="shared" si="4"/>
        <v>19.664999999999999</v>
      </c>
      <c r="O25" s="774">
        <v>327290.72186893283</v>
      </c>
      <c r="P25" s="772">
        <f t="shared" si="5"/>
        <v>21.888000000000002</v>
      </c>
      <c r="Q25" s="774">
        <v>351718.4984129743</v>
      </c>
      <c r="R25" s="535"/>
      <c r="S25" s="4"/>
      <c r="T25" s="4"/>
      <c r="U25" s="4"/>
      <c r="V25" s="4"/>
      <c r="W25" s="4"/>
      <c r="X25" s="4"/>
      <c r="Y25" s="4"/>
      <c r="Z25" s="4"/>
    </row>
    <row r="26" spans="1:26" ht="12.75" customHeight="1">
      <c r="A26" s="894"/>
      <c r="B26" s="105">
        <v>5.86</v>
      </c>
      <c r="C26" s="772">
        <f t="shared" si="0"/>
        <v>13.953600000000003</v>
      </c>
      <c r="D26" s="774">
        <v>275744.77978526353</v>
      </c>
      <c r="E26" s="772">
        <f t="shared" si="1"/>
        <v>15.732000000000003</v>
      </c>
      <c r="F26" s="774">
        <v>299479.67612142209</v>
      </c>
      <c r="G26" s="772">
        <f t="shared" si="2"/>
        <v>17.510400000000004</v>
      </c>
      <c r="H26" s="774">
        <v>321978.72714765021</v>
      </c>
      <c r="I26" s="769"/>
      <c r="J26" s="894"/>
      <c r="K26" s="772">
        <v>6.16</v>
      </c>
      <c r="L26" s="772">
        <f t="shared" si="3"/>
        <v>18.36</v>
      </c>
      <c r="M26" s="774">
        <v>316653.34405419457</v>
      </c>
      <c r="N26" s="772">
        <f t="shared" si="4"/>
        <v>20.7</v>
      </c>
      <c r="O26" s="774">
        <v>340669.6044702878</v>
      </c>
      <c r="P26" s="772">
        <f t="shared" si="5"/>
        <v>23.04</v>
      </c>
      <c r="Q26" s="774">
        <v>366138.40302511159</v>
      </c>
      <c r="R26" s="535"/>
      <c r="S26" s="4"/>
      <c r="T26" s="4"/>
      <c r="U26" s="4"/>
      <c r="V26" s="4"/>
      <c r="W26" s="4"/>
      <c r="X26" s="4"/>
      <c r="Y26" s="4"/>
      <c r="Z26" s="4"/>
    </row>
    <row r="27" spans="1:26" ht="12.75" customHeight="1">
      <c r="A27" s="894"/>
      <c r="B27" s="105">
        <v>6.16</v>
      </c>
      <c r="C27" s="772">
        <f t="shared" si="0"/>
        <v>14.688000000000002</v>
      </c>
      <c r="D27" s="774">
        <v>287051.99517280376</v>
      </c>
      <c r="E27" s="772">
        <f t="shared" si="1"/>
        <v>16.560000000000002</v>
      </c>
      <c r="F27" s="774">
        <v>311822.74525421549</v>
      </c>
      <c r="G27" s="772">
        <f t="shared" si="2"/>
        <v>18.432000000000002</v>
      </c>
      <c r="H27" s="774">
        <v>335234.57829358731</v>
      </c>
      <c r="I27" s="769"/>
      <c r="J27" s="894"/>
      <c r="K27" s="772">
        <v>6.46</v>
      </c>
      <c r="L27" s="772">
        <f t="shared" si="3"/>
        <v>19.277999999999999</v>
      </c>
      <c r="M27" s="774">
        <v>329126.87279330264</v>
      </c>
      <c r="N27" s="772">
        <f t="shared" si="4"/>
        <v>21.734999999999996</v>
      </c>
      <c r="O27" s="774">
        <v>354050.60733829922</v>
      </c>
      <c r="P27" s="772">
        <f t="shared" si="5"/>
        <v>24.192</v>
      </c>
      <c r="Q27" s="774">
        <v>380560.87163166795</v>
      </c>
      <c r="R27" s="535"/>
      <c r="S27" s="4"/>
      <c r="T27" s="4"/>
      <c r="U27" s="4"/>
      <c r="V27" s="4"/>
      <c r="W27" s="4"/>
      <c r="X27" s="4"/>
      <c r="Y27" s="4"/>
      <c r="Z27" s="4"/>
    </row>
    <row r="28" spans="1:26" ht="12.75" customHeight="1">
      <c r="A28" s="894"/>
      <c r="B28" s="105">
        <v>6.46</v>
      </c>
      <c r="C28" s="772">
        <f t="shared" si="0"/>
        <v>15.422400000000001</v>
      </c>
      <c r="D28" s="774">
        <v>298359.21056034387</v>
      </c>
      <c r="E28" s="772">
        <f t="shared" si="1"/>
        <v>17.387999999999998</v>
      </c>
      <c r="F28" s="774">
        <v>324165.81438700896</v>
      </c>
      <c r="G28" s="772">
        <f t="shared" si="2"/>
        <v>19.3536</v>
      </c>
      <c r="H28" s="774">
        <v>348487.86544510565</v>
      </c>
      <c r="I28" s="769"/>
      <c r="J28" s="894"/>
      <c r="K28" s="772">
        <v>6.76</v>
      </c>
      <c r="L28" s="772">
        <f t="shared" si="3"/>
        <v>20.195999999999998</v>
      </c>
      <c r="M28" s="774">
        <v>341600.4015324107</v>
      </c>
      <c r="N28" s="772">
        <f t="shared" si="4"/>
        <v>22.769999999999996</v>
      </c>
      <c r="O28" s="774">
        <v>367435.78420109692</v>
      </c>
      <c r="P28" s="772">
        <f t="shared" si="5"/>
        <v>25.343999999999998</v>
      </c>
      <c r="Q28" s="774">
        <v>394980.77624380548</v>
      </c>
      <c r="R28" s="535"/>
      <c r="S28" s="4"/>
      <c r="T28" s="4"/>
      <c r="U28" s="4"/>
      <c r="V28" s="4"/>
      <c r="W28" s="4"/>
      <c r="X28" s="4"/>
      <c r="Y28" s="4"/>
      <c r="Z28" s="4"/>
    </row>
    <row r="29" spans="1:26" ht="12.75" customHeight="1">
      <c r="A29" s="894"/>
      <c r="B29" s="105">
        <v>6.76</v>
      </c>
      <c r="C29" s="772">
        <f t="shared" si="0"/>
        <v>16.1568</v>
      </c>
      <c r="D29" s="774">
        <v>309663.86195346521</v>
      </c>
      <c r="E29" s="772">
        <f t="shared" si="1"/>
        <v>18.216000000000001</v>
      </c>
      <c r="F29" s="774">
        <v>336506.31952538318</v>
      </c>
      <c r="G29" s="772">
        <f t="shared" si="2"/>
        <v>20.275200000000002</v>
      </c>
      <c r="H29" s="774">
        <v>361738.58860220475</v>
      </c>
      <c r="I29" s="769"/>
      <c r="J29" s="894"/>
      <c r="K29" s="772">
        <v>7.06</v>
      </c>
      <c r="L29" s="772">
        <f t="shared" si="3"/>
        <v>21.114000000000001</v>
      </c>
      <c r="M29" s="774">
        <v>354073.93027151859</v>
      </c>
      <c r="N29" s="772">
        <f t="shared" si="4"/>
        <v>23.804999999999996</v>
      </c>
      <c r="O29" s="774">
        <v>380817.27107356227</v>
      </c>
      <c r="P29" s="772">
        <f t="shared" si="5"/>
        <v>26.495999999999999</v>
      </c>
      <c r="Q29" s="774">
        <v>409400.68085594277</v>
      </c>
      <c r="R29" s="535"/>
      <c r="S29" s="4"/>
      <c r="T29" s="4"/>
      <c r="U29" s="4"/>
      <c r="V29" s="4"/>
      <c r="W29" s="4"/>
      <c r="X29" s="4"/>
      <c r="Y29" s="4"/>
      <c r="Z29" s="4"/>
    </row>
    <row r="30" spans="1:26" ht="12.75" customHeight="1">
      <c r="A30" s="894"/>
      <c r="B30" s="105">
        <v>7.06</v>
      </c>
      <c r="C30" s="772">
        <f t="shared" si="0"/>
        <v>16.891200000000001</v>
      </c>
      <c r="D30" s="774">
        <v>320971.07734100544</v>
      </c>
      <c r="E30" s="772">
        <f t="shared" si="1"/>
        <v>19.044</v>
      </c>
      <c r="F30" s="774">
        <v>348849.38865817664</v>
      </c>
      <c r="G30" s="772">
        <f t="shared" si="2"/>
        <v>21.196800000000003</v>
      </c>
      <c r="H30" s="774">
        <v>374991.87575372297</v>
      </c>
      <c r="I30" s="769"/>
      <c r="J30" s="894"/>
      <c r="K30" s="772">
        <v>7.36</v>
      </c>
      <c r="L30" s="772">
        <f t="shared" si="3"/>
        <v>22.032000000000004</v>
      </c>
      <c r="M30" s="774">
        <v>366551.69954393938</v>
      </c>
      <c r="N30" s="772">
        <f t="shared" si="4"/>
        <v>24.84</v>
      </c>
      <c r="O30" s="774">
        <v>394196.19395160867</v>
      </c>
      <c r="P30" s="772">
        <f t="shared" si="5"/>
        <v>27.648000000000003</v>
      </c>
      <c r="Q30" s="774">
        <v>423823.14946249931</v>
      </c>
      <c r="R30" s="535"/>
      <c r="S30" s="4"/>
      <c r="T30" s="4"/>
      <c r="U30" s="4"/>
      <c r="V30" s="4"/>
      <c r="W30" s="4"/>
      <c r="X30" s="4"/>
      <c r="Y30" s="4"/>
      <c r="Z30" s="4"/>
    </row>
    <row r="31" spans="1:26" ht="12.75" customHeight="1">
      <c r="A31" s="894"/>
      <c r="B31" s="105">
        <v>7.36</v>
      </c>
      <c r="C31" s="772">
        <f t="shared" si="0"/>
        <v>17.625600000000006</v>
      </c>
      <c r="D31" s="774">
        <v>332275.72873412678</v>
      </c>
      <c r="E31" s="772">
        <f t="shared" si="1"/>
        <v>19.872000000000003</v>
      </c>
      <c r="F31" s="774">
        <v>361189.89379655075</v>
      </c>
      <c r="G31" s="772">
        <f t="shared" si="2"/>
        <v>22.118400000000005</v>
      </c>
      <c r="H31" s="774">
        <v>388247.72689966019</v>
      </c>
      <c r="I31" s="769"/>
      <c r="J31" s="894"/>
      <c r="K31" s="772">
        <v>7.66</v>
      </c>
      <c r="L31" s="772">
        <f t="shared" si="3"/>
        <v>22.95</v>
      </c>
      <c r="M31" s="774">
        <v>379025.22828304733</v>
      </c>
      <c r="N31" s="772">
        <f t="shared" si="4"/>
        <v>25.874999999999996</v>
      </c>
      <c r="O31" s="774">
        <v>407580.24481849332</v>
      </c>
      <c r="P31" s="772">
        <f t="shared" si="5"/>
        <v>28.8</v>
      </c>
      <c r="Q31" s="774">
        <v>438243.05407463672</v>
      </c>
      <c r="R31" s="535"/>
      <c r="S31" s="4"/>
      <c r="T31" s="4"/>
      <c r="U31" s="4"/>
      <c r="V31" s="4"/>
      <c r="W31" s="4"/>
      <c r="X31" s="4"/>
      <c r="Y31" s="4"/>
      <c r="Z31" s="4"/>
    </row>
    <row r="32" spans="1:26" ht="12.75" customHeight="1">
      <c r="A32" s="894"/>
      <c r="B32" s="105">
        <v>7.66</v>
      </c>
      <c r="C32" s="772">
        <f t="shared" si="0"/>
        <v>18.360000000000003</v>
      </c>
      <c r="D32" s="774">
        <v>343582.94412166689</v>
      </c>
      <c r="E32" s="772">
        <f t="shared" si="1"/>
        <v>20.700000000000003</v>
      </c>
      <c r="F32" s="774">
        <v>373530.39893492515</v>
      </c>
      <c r="G32" s="772">
        <f t="shared" si="2"/>
        <v>23.040000000000006</v>
      </c>
      <c r="H32" s="774">
        <v>401501.01405117835</v>
      </c>
      <c r="I32" s="769"/>
      <c r="J32" s="894"/>
      <c r="K32" s="772">
        <v>7.96</v>
      </c>
      <c r="L32" s="772">
        <f t="shared" si="3"/>
        <v>23.867999999999999</v>
      </c>
      <c r="M32" s="774">
        <v>391498.75702215539</v>
      </c>
      <c r="N32" s="772">
        <f t="shared" si="4"/>
        <v>26.909999999999997</v>
      </c>
      <c r="O32" s="774">
        <v>420961.73169095867</v>
      </c>
      <c r="P32" s="772">
        <f t="shared" si="5"/>
        <v>29.951999999999998</v>
      </c>
      <c r="Q32" s="774">
        <v>452662.95868677401</v>
      </c>
      <c r="R32" s="535"/>
      <c r="S32" s="4"/>
      <c r="T32" s="4"/>
      <c r="U32" s="4"/>
      <c r="V32" s="4"/>
      <c r="W32" s="4"/>
      <c r="X32" s="4"/>
      <c r="Y32" s="4"/>
      <c r="Z32" s="4"/>
    </row>
    <row r="33" spans="1:26" ht="12.75" customHeight="1">
      <c r="A33" s="894"/>
      <c r="B33" s="105">
        <v>7.96</v>
      </c>
      <c r="C33" s="772">
        <f t="shared" si="0"/>
        <v>19.094400000000004</v>
      </c>
      <c r="D33" s="774">
        <v>354890.15950920712</v>
      </c>
      <c r="E33" s="772">
        <f t="shared" si="1"/>
        <v>21.528000000000002</v>
      </c>
      <c r="F33" s="774">
        <v>385873.46806771861</v>
      </c>
      <c r="G33" s="772">
        <f t="shared" si="2"/>
        <v>23.961600000000004</v>
      </c>
      <c r="H33" s="774">
        <v>414754.30120269657</v>
      </c>
      <c r="I33" s="769"/>
      <c r="J33" s="894"/>
      <c r="K33" s="772">
        <v>8.26</v>
      </c>
      <c r="L33" s="772">
        <f t="shared" si="3"/>
        <v>24.785999999999998</v>
      </c>
      <c r="M33" s="774">
        <v>403970.165494607</v>
      </c>
      <c r="N33" s="772">
        <f t="shared" si="4"/>
        <v>27.944999999999993</v>
      </c>
      <c r="O33" s="774">
        <v>434340.65456900466</v>
      </c>
      <c r="P33" s="772">
        <f t="shared" si="5"/>
        <v>31.103999999999996</v>
      </c>
      <c r="Q33" s="774">
        <v>467085.42729333066</v>
      </c>
      <c r="R33" s="535"/>
      <c r="S33" s="4"/>
      <c r="T33" s="4"/>
      <c r="U33" s="4"/>
      <c r="V33" s="4"/>
      <c r="W33" s="4"/>
      <c r="X33" s="4"/>
      <c r="Y33" s="4"/>
      <c r="Z33" s="4"/>
    </row>
    <row r="34" spans="1:26" ht="12.75" customHeight="1">
      <c r="A34" s="894"/>
      <c r="B34" s="105">
        <v>8.26</v>
      </c>
      <c r="C34" s="772">
        <f t="shared" si="0"/>
        <v>19.828800000000001</v>
      </c>
      <c r="D34" s="774">
        <v>366194.81090232829</v>
      </c>
      <c r="E34" s="772">
        <f t="shared" si="1"/>
        <v>22.355999999999998</v>
      </c>
      <c r="F34" s="774">
        <v>398216.53720051207</v>
      </c>
      <c r="G34" s="772">
        <f t="shared" si="2"/>
        <v>24.883200000000002</v>
      </c>
      <c r="H34" s="774">
        <v>428005.02435979585</v>
      </c>
      <c r="I34" s="769"/>
      <c r="J34" s="894"/>
      <c r="K34" s="772">
        <v>8.56</v>
      </c>
      <c r="L34" s="772">
        <f t="shared" si="3"/>
        <v>25.704000000000004</v>
      </c>
      <c r="M34" s="774">
        <v>416443.69423371501</v>
      </c>
      <c r="N34" s="772">
        <f t="shared" si="4"/>
        <v>28.98</v>
      </c>
      <c r="O34" s="774">
        <v>447722.14144147042</v>
      </c>
      <c r="P34" s="772">
        <f t="shared" si="5"/>
        <v>32.256000000000007</v>
      </c>
      <c r="Q34" s="774">
        <v>481507.89589988702</v>
      </c>
      <c r="R34" s="535"/>
      <c r="S34" s="4"/>
      <c r="T34" s="4"/>
      <c r="U34" s="4"/>
      <c r="V34" s="4"/>
      <c r="W34" s="4"/>
      <c r="X34" s="4"/>
      <c r="Y34" s="4"/>
      <c r="Z34" s="4"/>
    </row>
    <row r="35" spans="1:26" ht="12.75" customHeight="1">
      <c r="A35" s="894"/>
      <c r="B35" s="105">
        <v>8.56</v>
      </c>
      <c r="C35" s="772">
        <f t="shared" si="0"/>
        <v>20.563200000000005</v>
      </c>
      <c r="D35" s="774">
        <v>377502.02628986858</v>
      </c>
      <c r="E35" s="772">
        <f t="shared" si="1"/>
        <v>23.184000000000001</v>
      </c>
      <c r="F35" s="774">
        <v>410559.60633330536</v>
      </c>
      <c r="G35" s="772">
        <f t="shared" si="2"/>
        <v>25.804800000000004</v>
      </c>
      <c r="H35" s="774">
        <v>441260.87550573301</v>
      </c>
      <c r="I35" s="769"/>
      <c r="J35" s="894"/>
      <c r="K35" s="772">
        <v>8.86</v>
      </c>
      <c r="L35" s="772">
        <f t="shared" si="3"/>
        <v>26.622</v>
      </c>
      <c r="M35" s="774">
        <v>428917.22297282313</v>
      </c>
      <c r="N35" s="772">
        <f t="shared" si="4"/>
        <v>30.014999999999993</v>
      </c>
      <c r="O35" s="774">
        <v>461106.19230835472</v>
      </c>
      <c r="P35" s="772">
        <f t="shared" si="5"/>
        <v>33.408000000000001</v>
      </c>
      <c r="Q35" s="774">
        <v>495927.80051202432</v>
      </c>
      <c r="R35" s="535"/>
      <c r="S35" s="4"/>
      <c r="T35" s="4"/>
      <c r="U35" s="4"/>
      <c r="V35" s="4"/>
      <c r="W35" s="4"/>
      <c r="X35" s="4"/>
      <c r="Y35" s="4"/>
      <c r="Z35" s="4"/>
    </row>
    <row r="36" spans="1:26" ht="12.75" customHeight="1">
      <c r="A36" s="894"/>
      <c r="B36" s="105">
        <v>8.86</v>
      </c>
      <c r="C36" s="772">
        <f t="shared" si="0"/>
        <v>21.297600000000003</v>
      </c>
      <c r="D36" s="774">
        <v>388806.67768298986</v>
      </c>
      <c r="E36" s="772">
        <f t="shared" si="1"/>
        <v>24.012</v>
      </c>
      <c r="F36" s="774">
        <v>422900.11147167976</v>
      </c>
      <c r="G36" s="772">
        <f t="shared" si="2"/>
        <v>26.726400000000005</v>
      </c>
      <c r="H36" s="774">
        <v>454514.16265725135</v>
      </c>
      <c r="I36" s="769"/>
      <c r="J36" s="894"/>
      <c r="K36" s="772">
        <v>9.16</v>
      </c>
      <c r="L36" s="772">
        <f t="shared" si="3"/>
        <v>27.54</v>
      </c>
      <c r="M36" s="774">
        <v>441390.75171193108</v>
      </c>
      <c r="N36" s="772">
        <f t="shared" si="4"/>
        <v>31.049999999999997</v>
      </c>
      <c r="O36" s="774">
        <v>474487.67918082001</v>
      </c>
      <c r="P36" s="772">
        <f t="shared" si="5"/>
        <v>34.56</v>
      </c>
      <c r="Q36" s="774">
        <v>510350.26911858079</v>
      </c>
      <c r="R36" s="535"/>
      <c r="S36" s="4"/>
      <c r="T36" s="4"/>
      <c r="U36" s="4"/>
      <c r="V36" s="4"/>
      <c r="W36" s="4"/>
      <c r="X36" s="4"/>
      <c r="Y36" s="4"/>
      <c r="Z36" s="4"/>
    </row>
    <row r="37" spans="1:26" ht="12.75" customHeight="1">
      <c r="A37" s="894"/>
      <c r="B37" s="105">
        <v>9.16</v>
      </c>
      <c r="C37" s="772">
        <f t="shared" si="0"/>
        <v>22.032000000000004</v>
      </c>
      <c r="D37" s="774">
        <v>400113.89307053009</v>
      </c>
      <c r="E37" s="772">
        <f t="shared" si="1"/>
        <v>24.84</v>
      </c>
      <c r="F37" s="774">
        <v>435243.18060447299</v>
      </c>
      <c r="G37" s="772">
        <f t="shared" si="2"/>
        <v>27.648000000000003</v>
      </c>
      <c r="H37" s="774">
        <v>467767.44980876974</v>
      </c>
      <c r="I37" s="769"/>
      <c r="J37" s="894"/>
      <c r="K37" s="772">
        <v>9.4600000000000009</v>
      </c>
      <c r="L37" s="772">
        <f t="shared" si="3"/>
        <v>28.458000000000002</v>
      </c>
      <c r="M37" s="774">
        <v>453866.40071769536</v>
      </c>
      <c r="N37" s="772">
        <f t="shared" si="4"/>
        <v>32.085000000000001</v>
      </c>
      <c r="O37" s="774">
        <v>482004.45951366727</v>
      </c>
      <c r="P37" s="772">
        <f t="shared" si="5"/>
        <v>35.712000000000003</v>
      </c>
      <c r="Q37" s="774">
        <v>524770.17373071832</v>
      </c>
      <c r="R37" s="535"/>
      <c r="S37" s="4"/>
      <c r="T37" s="4"/>
      <c r="U37" s="4"/>
      <c r="V37" s="4"/>
      <c r="W37" s="4"/>
      <c r="X37" s="4"/>
      <c r="Y37" s="4"/>
      <c r="Z37" s="4"/>
    </row>
    <row r="38" spans="1:26" ht="12.75" customHeight="1">
      <c r="A38" s="894"/>
      <c r="B38" s="105">
        <v>9.4600000000000009</v>
      </c>
      <c r="C38" s="772">
        <f t="shared" si="0"/>
        <v>22.766400000000004</v>
      </c>
      <c r="D38" s="774">
        <v>411421.10845807032</v>
      </c>
      <c r="E38" s="772">
        <f t="shared" si="1"/>
        <v>25.668000000000003</v>
      </c>
      <c r="F38" s="774">
        <v>447583.68574284733</v>
      </c>
      <c r="G38" s="772">
        <f t="shared" si="2"/>
        <v>28.569600000000005</v>
      </c>
      <c r="H38" s="774">
        <v>481020.73696028761</v>
      </c>
      <c r="I38" s="769"/>
      <c r="J38" s="894"/>
      <c r="K38" s="772">
        <v>9.76</v>
      </c>
      <c r="L38" s="772">
        <f t="shared" si="3"/>
        <v>29.375999999999998</v>
      </c>
      <c r="M38" s="774">
        <v>466339.92945680348</v>
      </c>
      <c r="N38" s="772">
        <f t="shared" si="4"/>
        <v>33.119999999999997</v>
      </c>
      <c r="O38" s="774">
        <v>487866.99681838171</v>
      </c>
      <c r="P38" s="772">
        <f t="shared" si="5"/>
        <v>36.863999999999997</v>
      </c>
      <c r="Q38" s="774">
        <v>539190.07834285579</v>
      </c>
      <c r="R38" s="535"/>
      <c r="S38" s="4"/>
      <c r="T38" s="4"/>
      <c r="U38" s="4"/>
      <c r="V38" s="4"/>
      <c r="W38" s="4"/>
      <c r="X38" s="4"/>
      <c r="Y38" s="4"/>
      <c r="Z38" s="4"/>
    </row>
    <row r="39" spans="1:26" ht="12.75" customHeight="1">
      <c r="A39" s="894"/>
      <c r="B39" s="105">
        <v>9.76</v>
      </c>
      <c r="C39" s="772">
        <f t="shared" si="0"/>
        <v>23.500800000000002</v>
      </c>
      <c r="D39" s="774">
        <v>422725.75985119154</v>
      </c>
      <c r="E39" s="772">
        <f t="shared" si="1"/>
        <v>26.496000000000002</v>
      </c>
      <c r="F39" s="774">
        <v>459924.19088122167</v>
      </c>
      <c r="G39" s="772">
        <f t="shared" si="2"/>
        <v>29.491200000000003</v>
      </c>
      <c r="H39" s="774">
        <v>494274.02411180589</v>
      </c>
      <c r="I39" s="769"/>
      <c r="J39" s="894"/>
      <c r="K39" s="772">
        <v>10.06</v>
      </c>
      <c r="L39" s="772">
        <f t="shared" si="3"/>
        <v>30.294000000000004</v>
      </c>
      <c r="M39" s="774">
        <v>478815.57846256794</v>
      </c>
      <c r="N39" s="772">
        <f t="shared" si="4"/>
        <v>34.155000000000001</v>
      </c>
      <c r="O39" s="774">
        <v>514632.13979821623</v>
      </c>
      <c r="P39" s="772">
        <f t="shared" si="5"/>
        <v>38.016000000000005</v>
      </c>
      <c r="Q39" s="774">
        <v>553612.54694941221</v>
      </c>
      <c r="R39" s="535"/>
      <c r="S39" s="4"/>
      <c r="T39" s="4"/>
      <c r="U39" s="4"/>
      <c r="V39" s="4"/>
      <c r="W39" s="4"/>
      <c r="X39" s="4"/>
      <c r="Y39" s="4"/>
      <c r="Z39" s="4"/>
    </row>
    <row r="40" spans="1:26" ht="12.75" customHeight="1">
      <c r="A40" s="894"/>
      <c r="B40" s="105">
        <v>10.06</v>
      </c>
      <c r="C40" s="772">
        <f t="shared" si="0"/>
        <v>24.235200000000006</v>
      </c>
      <c r="D40" s="774">
        <v>434032.97523873177</v>
      </c>
      <c r="E40" s="772">
        <f t="shared" si="1"/>
        <v>27.324000000000005</v>
      </c>
      <c r="F40" s="774">
        <v>472267.26001401508</v>
      </c>
      <c r="G40" s="772">
        <f t="shared" si="2"/>
        <v>30.412800000000008</v>
      </c>
      <c r="H40" s="774">
        <v>507527.31126332417</v>
      </c>
      <c r="I40" s="769"/>
      <c r="J40" s="894"/>
      <c r="K40" s="772">
        <v>10.36</v>
      </c>
      <c r="L40" s="772">
        <f t="shared" si="3"/>
        <v>31.212</v>
      </c>
      <c r="M40" s="774">
        <v>491289.10720167588</v>
      </c>
      <c r="N40" s="772">
        <f t="shared" si="4"/>
        <v>35.19</v>
      </c>
      <c r="O40" s="774">
        <v>528013.62667068164</v>
      </c>
      <c r="P40" s="772">
        <f t="shared" si="5"/>
        <v>39.167999999999999</v>
      </c>
      <c r="Q40" s="774">
        <v>568032.45156154968</v>
      </c>
      <c r="R40" s="535"/>
      <c r="S40" s="4"/>
      <c r="T40" s="4"/>
      <c r="U40" s="4"/>
      <c r="V40" s="4"/>
      <c r="W40" s="4"/>
      <c r="X40" s="4"/>
      <c r="Y40" s="4"/>
      <c r="Z40" s="4"/>
    </row>
    <row r="41" spans="1:26" ht="12.75" customHeight="1">
      <c r="A41" s="894"/>
      <c r="B41" s="105">
        <v>10.36</v>
      </c>
      <c r="C41" s="772">
        <f t="shared" si="0"/>
        <v>24.9696</v>
      </c>
      <c r="D41" s="774">
        <v>445337.62663185305</v>
      </c>
      <c r="E41" s="772">
        <f t="shared" si="1"/>
        <v>28.151999999999997</v>
      </c>
      <c r="F41" s="774">
        <v>484607.76515238959</v>
      </c>
      <c r="G41" s="772">
        <f t="shared" si="2"/>
        <v>31.334400000000002</v>
      </c>
      <c r="H41" s="774">
        <v>520780.59841484239</v>
      </c>
      <c r="I41" s="769"/>
      <c r="J41" s="894"/>
      <c r="K41" s="772">
        <v>10.66</v>
      </c>
      <c r="L41" s="772">
        <f t="shared" si="3"/>
        <v>32.130000000000003</v>
      </c>
      <c r="M41" s="774">
        <v>503696.90767443803</v>
      </c>
      <c r="N41" s="772">
        <f t="shared" si="4"/>
        <v>36.224999999999994</v>
      </c>
      <c r="O41" s="774">
        <v>541392.54954872804</v>
      </c>
      <c r="P41" s="772">
        <f t="shared" si="5"/>
        <v>40.32</v>
      </c>
      <c r="Q41" s="774">
        <v>582452.35617368715</v>
      </c>
      <c r="R41" s="535"/>
      <c r="S41" s="4"/>
      <c r="T41" s="4"/>
      <c r="U41" s="4"/>
      <c r="V41" s="4"/>
      <c r="W41" s="4"/>
      <c r="X41" s="4"/>
      <c r="Y41" s="4"/>
      <c r="Z41" s="4"/>
    </row>
    <row r="42" spans="1:26" ht="12.75" customHeight="1">
      <c r="A42" s="894"/>
      <c r="B42" s="105">
        <v>10.66</v>
      </c>
      <c r="C42" s="772">
        <f t="shared" si="0"/>
        <v>25.704000000000004</v>
      </c>
      <c r="D42" s="774">
        <v>456644.84201939311</v>
      </c>
      <c r="E42" s="772">
        <f t="shared" si="1"/>
        <v>28.98</v>
      </c>
      <c r="F42" s="774">
        <v>496953.39827960188</v>
      </c>
      <c r="G42" s="772">
        <f t="shared" si="2"/>
        <v>32.256000000000007</v>
      </c>
      <c r="H42" s="774">
        <v>534033.88556636055</v>
      </c>
      <c r="I42" s="769"/>
      <c r="J42" s="894"/>
      <c r="K42" s="772">
        <v>10.96</v>
      </c>
      <c r="L42" s="772">
        <f t="shared" si="3"/>
        <v>33.048000000000009</v>
      </c>
      <c r="M42" s="774">
        <v>516234.04441323568</v>
      </c>
      <c r="N42" s="772">
        <f t="shared" si="4"/>
        <v>37.260000000000005</v>
      </c>
      <c r="O42" s="774">
        <v>554774.03642119339</v>
      </c>
      <c r="P42" s="772">
        <f t="shared" si="5"/>
        <v>41.472000000000008</v>
      </c>
      <c r="Q42" s="774">
        <v>596874.82478024345</v>
      </c>
      <c r="R42" s="535"/>
      <c r="S42" s="4"/>
      <c r="T42" s="4"/>
      <c r="U42" s="4"/>
      <c r="V42" s="4"/>
      <c r="W42" s="4"/>
      <c r="X42" s="4"/>
      <c r="Y42" s="4"/>
      <c r="Z42" s="4"/>
    </row>
    <row r="43" spans="1:26" ht="12.75" customHeight="1">
      <c r="A43" s="894"/>
      <c r="B43" s="105">
        <v>10.96</v>
      </c>
      <c r="C43" s="772">
        <f t="shared" si="0"/>
        <v>26.438400000000005</v>
      </c>
      <c r="D43" s="774">
        <v>467952.0574069334</v>
      </c>
      <c r="E43" s="772">
        <f t="shared" si="1"/>
        <v>29.808000000000003</v>
      </c>
      <c r="F43" s="774">
        <v>509293.90341797628</v>
      </c>
      <c r="G43" s="772">
        <f t="shared" si="2"/>
        <v>33.177600000000005</v>
      </c>
      <c r="H43" s="774">
        <v>547287.17271787871</v>
      </c>
      <c r="I43" s="769"/>
      <c r="J43" s="894"/>
      <c r="K43" s="772">
        <v>11.26</v>
      </c>
      <c r="L43" s="772">
        <f t="shared" si="3"/>
        <v>33.966000000000001</v>
      </c>
      <c r="M43" s="774">
        <v>528707.57315234339</v>
      </c>
      <c r="N43" s="772">
        <f t="shared" si="4"/>
        <v>38.294999999999995</v>
      </c>
      <c r="O43" s="774">
        <v>568158.0872880778</v>
      </c>
      <c r="P43" s="772">
        <f t="shared" si="5"/>
        <v>42.623999999999995</v>
      </c>
      <c r="Q43" s="774">
        <v>611294.72939238045</v>
      </c>
      <c r="R43" s="535"/>
      <c r="S43" s="4"/>
      <c r="T43" s="4"/>
      <c r="U43" s="4"/>
      <c r="V43" s="4"/>
      <c r="W43" s="4"/>
      <c r="X43" s="4"/>
      <c r="Y43" s="4"/>
      <c r="Z43" s="4"/>
    </row>
    <row r="44" spans="1:26" ht="12.75" customHeight="1">
      <c r="A44" s="894"/>
      <c r="B44" s="105">
        <v>11.26</v>
      </c>
      <c r="C44" s="772">
        <f t="shared" si="0"/>
        <v>27.172800000000006</v>
      </c>
      <c r="D44" s="774">
        <v>479256.70880005468</v>
      </c>
      <c r="E44" s="772">
        <f t="shared" si="1"/>
        <v>30.636000000000003</v>
      </c>
      <c r="F44" s="774">
        <v>521636.97255076934</v>
      </c>
      <c r="G44" s="772">
        <f t="shared" si="2"/>
        <v>34.099200000000003</v>
      </c>
      <c r="H44" s="774">
        <v>560543.02386381605</v>
      </c>
      <c r="I44" s="769"/>
      <c r="J44" s="894"/>
      <c r="K44" s="772">
        <v>11.56</v>
      </c>
      <c r="L44" s="772">
        <f t="shared" si="3"/>
        <v>34.884</v>
      </c>
      <c r="M44" s="774">
        <v>541183.22215810791</v>
      </c>
      <c r="N44" s="772">
        <f t="shared" si="4"/>
        <v>39.33</v>
      </c>
      <c r="O44" s="774">
        <v>581537.01016612432</v>
      </c>
      <c r="P44" s="772">
        <f t="shared" si="5"/>
        <v>43.776000000000003</v>
      </c>
      <c r="Q44" s="774">
        <v>625714.63400451839</v>
      </c>
      <c r="R44" s="535"/>
      <c r="S44" s="4"/>
      <c r="T44" s="4"/>
      <c r="U44" s="4"/>
      <c r="V44" s="4"/>
      <c r="W44" s="4"/>
      <c r="X44" s="4"/>
      <c r="Y44" s="4"/>
      <c r="Z44" s="4"/>
    </row>
    <row r="45" spans="1:26" ht="12.75" customHeight="1">
      <c r="A45" s="894"/>
      <c r="B45" s="105">
        <v>11.56</v>
      </c>
      <c r="C45" s="772">
        <f t="shared" si="0"/>
        <v>27.907200000000007</v>
      </c>
      <c r="D45" s="774">
        <v>490563.92418759485</v>
      </c>
      <c r="E45" s="772">
        <f t="shared" si="1"/>
        <v>31.464000000000006</v>
      </c>
      <c r="F45" s="774">
        <v>533977.47768914385</v>
      </c>
      <c r="G45" s="772">
        <f t="shared" si="2"/>
        <v>35.020800000000008</v>
      </c>
      <c r="H45" s="774">
        <v>573793.7470209155</v>
      </c>
      <c r="I45" s="769"/>
      <c r="J45" s="894"/>
      <c r="K45" s="772">
        <v>11.86</v>
      </c>
      <c r="L45" s="772">
        <f t="shared" si="3"/>
        <v>35.801999999999992</v>
      </c>
      <c r="M45" s="774">
        <v>553656.75089721603</v>
      </c>
      <c r="N45" s="772">
        <f t="shared" si="4"/>
        <v>40.364999999999988</v>
      </c>
      <c r="O45" s="774">
        <v>594918.49703858956</v>
      </c>
      <c r="P45" s="772">
        <f t="shared" si="5"/>
        <v>44.92799999999999</v>
      </c>
      <c r="Q45" s="774">
        <v>640134.53861665586</v>
      </c>
      <c r="R45" s="535"/>
      <c r="S45" s="4"/>
      <c r="T45" s="4"/>
      <c r="U45" s="4"/>
      <c r="V45" s="4"/>
      <c r="W45" s="4"/>
      <c r="X45" s="4"/>
      <c r="Y45" s="4"/>
      <c r="Z45" s="4"/>
    </row>
    <row r="46" spans="1:26" ht="12.75" customHeight="1">
      <c r="A46" s="894"/>
      <c r="B46" s="105">
        <v>11.86</v>
      </c>
      <c r="C46" s="772">
        <f t="shared" si="0"/>
        <v>28.641600000000004</v>
      </c>
      <c r="D46" s="774">
        <v>501868.57558071631</v>
      </c>
      <c r="E46" s="772">
        <f t="shared" si="1"/>
        <v>32.292000000000002</v>
      </c>
      <c r="F46" s="774">
        <v>546320.54682193731</v>
      </c>
      <c r="G46" s="772">
        <f t="shared" si="2"/>
        <v>35.942400000000006</v>
      </c>
      <c r="H46" s="774">
        <v>587047.03417243343</v>
      </c>
      <c r="I46" s="769"/>
      <c r="J46" s="894"/>
      <c r="K46" s="772">
        <v>12.16</v>
      </c>
      <c r="L46" s="772">
        <f t="shared" si="3"/>
        <v>36.72</v>
      </c>
      <c r="M46" s="774">
        <v>566130.2796363238</v>
      </c>
      <c r="N46" s="772">
        <f t="shared" si="4"/>
        <v>41.4</v>
      </c>
      <c r="O46" s="774">
        <v>608299.98391105479</v>
      </c>
      <c r="P46" s="772">
        <f t="shared" si="5"/>
        <v>46.08</v>
      </c>
      <c r="Q46" s="774">
        <v>654557.00722321228</v>
      </c>
      <c r="R46" s="535"/>
      <c r="S46" s="4"/>
      <c r="T46" s="4"/>
      <c r="U46" s="4"/>
      <c r="V46" s="4"/>
      <c r="W46" s="4"/>
      <c r="X46" s="4"/>
      <c r="Y46" s="4"/>
      <c r="Z46" s="4"/>
    </row>
    <row r="47" spans="1:26" ht="12.75" customHeight="1">
      <c r="A47" s="894"/>
      <c r="B47" s="105">
        <v>12.16</v>
      </c>
      <c r="C47" s="772">
        <f t="shared" si="0"/>
        <v>29.376000000000005</v>
      </c>
      <c r="D47" s="774">
        <v>513175.7909682563</v>
      </c>
      <c r="E47" s="772">
        <f t="shared" si="1"/>
        <v>33.120000000000005</v>
      </c>
      <c r="F47" s="774">
        <v>558661.05196031148</v>
      </c>
      <c r="G47" s="772">
        <f t="shared" si="2"/>
        <v>36.864000000000004</v>
      </c>
      <c r="H47" s="774">
        <v>600300.32132395182</v>
      </c>
      <c r="I47" s="769"/>
      <c r="J47" s="894"/>
      <c r="K47" s="772">
        <v>12.46</v>
      </c>
      <c r="L47" s="772">
        <f t="shared" si="3"/>
        <v>37.638000000000005</v>
      </c>
      <c r="M47" s="774">
        <v>578603.80837543192</v>
      </c>
      <c r="N47" s="772">
        <f t="shared" si="4"/>
        <v>42.435000000000002</v>
      </c>
      <c r="O47" s="774">
        <v>621684.03477793955</v>
      </c>
      <c r="P47" s="772">
        <f t="shared" si="5"/>
        <v>47.232000000000006</v>
      </c>
      <c r="Q47" s="774">
        <v>668979.47582976858</v>
      </c>
      <c r="R47" s="535"/>
      <c r="S47" s="4"/>
      <c r="T47" s="4"/>
      <c r="U47" s="4"/>
      <c r="V47" s="4"/>
      <c r="W47" s="4"/>
      <c r="X47" s="4"/>
      <c r="Y47" s="4"/>
      <c r="Z47" s="4"/>
    </row>
    <row r="48" spans="1:26" ht="12.75" customHeight="1">
      <c r="A48" s="894"/>
      <c r="B48" s="105">
        <v>12.46</v>
      </c>
      <c r="C48" s="772">
        <f t="shared" si="0"/>
        <v>30.110400000000006</v>
      </c>
      <c r="D48" s="774">
        <v>524483.00635579659</v>
      </c>
      <c r="E48" s="772">
        <f t="shared" si="1"/>
        <v>33.948000000000008</v>
      </c>
      <c r="F48" s="774">
        <v>571001.557098686</v>
      </c>
      <c r="G48" s="772">
        <f t="shared" si="2"/>
        <v>37.785600000000009</v>
      </c>
      <c r="H48" s="774">
        <v>613556.17246988905</v>
      </c>
      <c r="I48" s="769"/>
      <c r="J48" s="894"/>
      <c r="K48" s="772">
        <v>12.76</v>
      </c>
      <c r="L48" s="772">
        <f t="shared" si="3"/>
        <v>38.555999999999997</v>
      </c>
      <c r="M48" s="774">
        <v>591077.33711453993</v>
      </c>
      <c r="N48" s="772">
        <f t="shared" si="4"/>
        <v>43.469999999999992</v>
      </c>
      <c r="O48" s="774">
        <v>635062.95765598584</v>
      </c>
      <c r="P48" s="772">
        <f t="shared" si="5"/>
        <v>48.384</v>
      </c>
      <c r="Q48" s="774">
        <v>683399.38044190593</v>
      </c>
      <c r="R48" s="535"/>
      <c r="S48" s="4"/>
      <c r="T48" s="4"/>
      <c r="U48" s="4"/>
      <c r="V48" s="4"/>
      <c r="W48" s="4"/>
      <c r="X48" s="4"/>
      <c r="Y48" s="4"/>
      <c r="Z48" s="4"/>
    </row>
    <row r="49" spans="1:26" ht="12.75" customHeight="1">
      <c r="A49" s="894"/>
      <c r="B49" s="105">
        <v>12.76</v>
      </c>
      <c r="C49" s="772">
        <f t="shared" si="0"/>
        <v>30.844800000000003</v>
      </c>
      <c r="D49" s="774">
        <v>535787.65774891793</v>
      </c>
      <c r="E49" s="772">
        <f t="shared" si="1"/>
        <v>34.775999999999996</v>
      </c>
      <c r="F49" s="774">
        <v>583347.19022589806</v>
      </c>
      <c r="G49" s="772">
        <f t="shared" si="2"/>
        <v>38.7072</v>
      </c>
      <c r="H49" s="774">
        <v>626809.45962140721</v>
      </c>
      <c r="I49" s="769"/>
      <c r="J49" s="894"/>
      <c r="K49" s="772">
        <v>13.06</v>
      </c>
      <c r="L49" s="772">
        <f t="shared" si="3"/>
        <v>39.474000000000004</v>
      </c>
      <c r="M49" s="774">
        <v>603550.86585364793</v>
      </c>
      <c r="N49" s="772">
        <f t="shared" si="4"/>
        <v>44.505000000000003</v>
      </c>
      <c r="O49" s="774">
        <v>648444.44452845142</v>
      </c>
      <c r="P49" s="772">
        <f t="shared" si="5"/>
        <v>49.536000000000001</v>
      </c>
      <c r="Q49" s="774">
        <v>697821.84904846223</v>
      </c>
      <c r="R49" s="535"/>
      <c r="S49" s="4"/>
      <c r="T49" s="4"/>
      <c r="U49" s="4"/>
      <c r="V49" s="4"/>
      <c r="W49" s="4"/>
      <c r="X49" s="4"/>
      <c r="Y49" s="4"/>
      <c r="Z49" s="4"/>
    </row>
    <row r="50" spans="1:26" ht="12.75" customHeight="1">
      <c r="A50" s="894"/>
      <c r="B50" s="105">
        <v>13.06</v>
      </c>
      <c r="C50" s="772">
        <f t="shared" si="0"/>
        <v>31.579200000000004</v>
      </c>
      <c r="D50" s="774">
        <v>547094.87313645799</v>
      </c>
      <c r="E50" s="772">
        <f t="shared" si="1"/>
        <v>35.603999999999999</v>
      </c>
      <c r="F50" s="774">
        <v>595695.38734752941</v>
      </c>
      <c r="G50" s="772">
        <f t="shared" si="2"/>
        <v>39.628800000000005</v>
      </c>
      <c r="H50" s="774">
        <v>640060.18277850654</v>
      </c>
      <c r="I50" s="769"/>
      <c r="J50" s="894"/>
      <c r="K50" s="772">
        <v>13.36</v>
      </c>
      <c r="L50" s="772">
        <f t="shared" si="3"/>
        <v>40.391999999999996</v>
      </c>
      <c r="M50" s="774">
        <v>616024.39459275606</v>
      </c>
      <c r="N50" s="772">
        <f t="shared" si="4"/>
        <v>45.539999999999992</v>
      </c>
      <c r="O50" s="774">
        <v>661825.93140091666</v>
      </c>
      <c r="P50" s="772">
        <f t="shared" si="5"/>
        <v>50.687999999999995</v>
      </c>
      <c r="Q50" s="774">
        <v>712241.75366060017</v>
      </c>
      <c r="R50" s="535"/>
      <c r="S50" s="4"/>
      <c r="T50" s="4"/>
      <c r="U50" s="4"/>
      <c r="V50" s="4"/>
      <c r="W50" s="4"/>
      <c r="X50" s="4"/>
      <c r="Y50" s="4"/>
      <c r="Z50" s="4"/>
    </row>
    <row r="51" spans="1:26" ht="12.75" customHeight="1">
      <c r="A51" s="894"/>
      <c r="B51" s="105">
        <v>13.36</v>
      </c>
      <c r="C51" s="772">
        <f t="shared" si="0"/>
        <v>32.313600000000001</v>
      </c>
      <c r="D51" s="774">
        <v>558399.52452957933</v>
      </c>
      <c r="E51" s="772">
        <f t="shared" si="1"/>
        <v>36.432000000000002</v>
      </c>
      <c r="F51" s="774">
        <v>608030.76449706603</v>
      </c>
      <c r="G51" s="772">
        <f t="shared" si="2"/>
        <v>40.550400000000003</v>
      </c>
      <c r="H51" s="774">
        <v>653313.46993002482</v>
      </c>
      <c r="I51" s="769"/>
      <c r="J51" s="894"/>
      <c r="K51" s="772">
        <v>13.66</v>
      </c>
      <c r="L51" s="772">
        <f t="shared" si="3"/>
        <v>41.31</v>
      </c>
      <c r="M51" s="774">
        <v>628500.04359852034</v>
      </c>
      <c r="N51" s="772">
        <f t="shared" si="4"/>
        <v>46.574999999999996</v>
      </c>
      <c r="O51" s="774">
        <v>675209.98226780072</v>
      </c>
      <c r="P51" s="772">
        <f t="shared" si="5"/>
        <v>51.84</v>
      </c>
      <c r="Q51" s="774">
        <v>726661.6582727374</v>
      </c>
      <c r="R51" s="535"/>
      <c r="S51" s="4"/>
      <c r="T51" s="4"/>
      <c r="U51" s="4"/>
      <c r="V51" s="4"/>
      <c r="W51" s="4"/>
      <c r="X51" s="4"/>
      <c r="Y51" s="4"/>
      <c r="Z51" s="4"/>
    </row>
    <row r="52" spans="1:26" ht="12.75" customHeight="1">
      <c r="A52" s="894"/>
      <c r="B52" s="105">
        <v>13.66</v>
      </c>
      <c r="C52" s="772">
        <f t="shared" si="0"/>
        <v>33.048000000000009</v>
      </c>
      <c r="D52" s="774">
        <v>569709.30391153856</v>
      </c>
      <c r="E52" s="772">
        <f t="shared" si="1"/>
        <v>37.260000000000005</v>
      </c>
      <c r="F52" s="774">
        <v>620371.2696354402</v>
      </c>
      <c r="G52" s="772">
        <f t="shared" si="2"/>
        <v>41.472000000000008</v>
      </c>
      <c r="H52" s="774">
        <v>666569.32107596169</v>
      </c>
      <c r="I52" s="769"/>
      <c r="J52" s="894"/>
      <c r="K52" s="772">
        <v>13.96</v>
      </c>
      <c r="L52" s="772">
        <f t="shared" si="3"/>
        <v>42.228000000000009</v>
      </c>
      <c r="M52" s="774">
        <v>640973.57233762834</v>
      </c>
      <c r="N52" s="772">
        <f t="shared" si="4"/>
        <v>47.61</v>
      </c>
      <c r="O52" s="774">
        <v>688588.90514584747</v>
      </c>
      <c r="P52" s="772">
        <f t="shared" si="5"/>
        <v>52.992000000000012</v>
      </c>
      <c r="Q52" s="774">
        <v>741084.12687929347</v>
      </c>
      <c r="R52" s="535"/>
      <c r="S52" s="4"/>
      <c r="T52" s="4"/>
      <c r="U52" s="4"/>
      <c r="V52" s="4"/>
      <c r="W52" s="4"/>
      <c r="X52" s="4"/>
      <c r="Y52" s="4"/>
      <c r="Z52" s="4"/>
    </row>
    <row r="53" spans="1:26" ht="12.75" customHeight="1">
      <c r="A53" s="894"/>
      <c r="B53" s="105">
        <v>13.96</v>
      </c>
      <c r="C53" s="772">
        <f t="shared" si="0"/>
        <v>33.782400000000003</v>
      </c>
      <c r="D53" s="774">
        <v>581016.51929907862</v>
      </c>
      <c r="E53" s="772">
        <f t="shared" si="1"/>
        <v>38.088000000000001</v>
      </c>
      <c r="F53" s="774">
        <v>632716.90276265249</v>
      </c>
      <c r="G53" s="772">
        <f t="shared" si="2"/>
        <v>42.393600000000006</v>
      </c>
      <c r="H53" s="774">
        <v>679822.60822747985</v>
      </c>
      <c r="I53" s="769"/>
      <c r="J53" s="894"/>
      <c r="K53" s="772">
        <v>14.26</v>
      </c>
      <c r="L53" s="772">
        <f t="shared" si="3"/>
        <v>43.146000000000001</v>
      </c>
      <c r="M53" s="774">
        <v>653447.10107673658</v>
      </c>
      <c r="N53" s="772">
        <f t="shared" si="4"/>
        <v>48.644999999999996</v>
      </c>
      <c r="O53" s="774">
        <v>701970.39201831259</v>
      </c>
      <c r="P53" s="772">
        <f t="shared" si="5"/>
        <v>54.143999999999998</v>
      </c>
      <c r="Q53" s="774">
        <v>755504.03149143094</v>
      </c>
      <c r="R53" s="535"/>
      <c r="S53" s="4"/>
      <c r="T53" s="4"/>
      <c r="U53" s="4"/>
      <c r="V53" s="4"/>
      <c r="W53" s="4"/>
      <c r="X53" s="4"/>
      <c r="Y53" s="4"/>
      <c r="Z53" s="4"/>
    </row>
    <row r="54" spans="1:26" ht="12.75" customHeight="1">
      <c r="A54" s="894"/>
      <c r="B54" s="105">
        <v>14.26</v>
      </c>
      <c r="C54" s="772">
        <f t="shared" si="0"/>
        <v>34.516800000000003</v>
      </c>
      <c r="D54" s="774">
        <v>592321.17069219996</v>
      </c>
      <c r="E54" s="772">
        <f t="shared" si="1"/>
        <v>38.916000000000004</v>
      </c>
      <c r="F54" s="774">
        <v>645054.84390660794</v>
      </c>
      <c r="G54" s="772">
        <f t="shared" si="2"/>
        <v>43.315200000000004</v>
      </c>
      <c r="H54" s="774">
        <v>693075.8953789979</v>
      </c>
      <c r="I54" s="769"/>
      <c r="J54" s="894"/>
      <c r="K54" s="772">
        <v>14.56</v>
      </c>
      <c r="L54" s="772">
        <f t="shared" si="3"/>
        <v>44.064000000000007</v>
      </c>
      <c r="M54" s="774">
        <v>665920.62981584447</v>
      </c>
      <c r="N54" s="772">
        <f t="shared" si="4"/>
        <v>49.68</v>
      </c>
      <c r="O54" s="774">
        <v>715351.87889077817</v>
      </c>
      <c r="P54" s="772">
        <f t="shared" si="5"/>
        <v>55.296000000000006</v>
      </c>
      <c r="Q54" s="774">
        <v>769923.93610356865</v>
      </c>
      <c r="R54" s="535"/>
      <c r="S54" s="4"/>
      <c r="T54" s="4"/>
      <c r="U54" s="4"/>
      <c r="V54" s="4"/>
      <c r="W54" s="4"/>
      <c r="X54" s="4"/>
      <c r="Y54" s="4"/>
      <c r="Z54" s="4"/>
    </row>
    <row r="55" spans="1:26" ht="12.75" customHeight="1">
      <c r="A55" s="894"/>
      <c r="B55" s="105">
        <v>14.56</v>
      </c>
      <c r="C55" s="772">
        <f t="shared" si="0"/>
        <v>35.251200000000011</v>
      </c>
      <c r="D55" s="774">
        <v>603628.38607974048</v>
      </c>
      <c r="E55" s="772">
        <f t="shared" si="1"/>
        <v>39.744000000000007</v>
      </c>
      <c r="F55" s="774">
        <v>657395.34904498258</v>
      </c>
      <c r="G55" s="772">
        <f t="shared" si="2"/>
        <v>44.236800000000009</v>
      </c>
      <c r="H55" s="774">
        <v>706326.61853609746</v>
      </c>
      <c r="I55" s="769"/>
      <c r="J55" s="894"/>
      <c r="K55" s="772">
        <v>14.86</v>
      </c>
      <c r="L55" s="772">
        <f t="shared" si="3"/>
        <v>44.981999999999992</v>
      </c>
      <c r="M55" s="774">
        <v>678394.15855495236</v>
      </c>
      <c r="N55" s="772">
        <f t="shared" si="4"/>
        <v>50.714999999999989</v>
      </c>
      <c r="O55" s="774">
        <v>728735.92975766247</v>
      </c>
      <c r="P55" s="772">
        <f t="shared" si="5"/>
        <v>56.447999999999993</v>
      </c>
      <c r="Q55" s="774">
        <v>784346.40471012506</v>
      </c>
      <c r="R55" s="535"/>
      <c r="S55" s="4"/>
      <c r="T55" s="4"/>
      <c r="U55" s="4"/>
      <c r="V55" s="4"/>
      <c r="W55" s="4"/>
      <c r="X55" s="4"/>
      <c r="Y55" s="4"/>
      <c r="Z55" s="4"/>
    </row>
    <row r="56" spans="1:26" ht="12.75" customHeight="1">
      <c r="A56" s="894"/>
      <c r="B56" s="105">
        <v>14.86</v>
      </c>
      <c r="C56" s="772">
        <f t="shared" si="0"/>
        <v>35.985600000000005</v>
      </c>
      <c r="D56" s="774">
        <v>614933.03747286147</v>
      </c>
      <c r="E56" s="772">
        <f t="shared" si="1"/>
        <v>40.571999999999996</v>
      </c>
      <c r="F56" s="774">
        <v>669740.98217219464</v>
      </c>
      <c r="G56" s="772">
        <f t="shared" si="2"/>
        <v>45.1584</v>
      </c>
      <c r="H56" s="774">
        <v>719582.4696820348</v>
      </c>
      <c r="I56" s="769"/>
      <c r="J56" s="894"/>
      <c r="K56" s="772">
        <v>15.16</v>
      </c>
      <c r="L56" s="772">
        <f t="shared" si="3"/>
        <v>45.9</v>
      </c>
      <c r="M56" s="774">
        <v>690865.56702740444</v>
      </c>
      <c r="N56" s="772">
        <f t="shared" si="4"/>
        <v>51.749999999999993</v>
      </c>
      <c r="O56" s="774">
        <v>742114.85263570864</v>
      </c>
      <c r="P56" s="772">
        <f t="shared" si="5"/>
        <v>57.6</v>
      </c>
      <c r="Q56" s="774">
        <v>798766.30932226242</v>
      </c>
      <c r="R56" s="535"/>
      <c r="S56" s="4"/>
      <c r="T56" s="4"/>
      <c r="U56" s="4"/>
      <c r="V56" s="4"/>
      <c r="W56" s="4"/>
      <c r="X56" s="4"/>
      <c r="Y56" s="4"/>
      <c r="Z56" s="4"/>
    </row>
    <row r="57" spans="1:26" ht="12.75" customHeight="1">
      <c r="A57" s="894"/>
      <c r="B57" s="105">
        <v>15.16</v>
      </c>
      <c r="C57" s="772">
        <f t="shared" si="0"/>
        <v>36.720000000000006</v>
      </c>
      <c r="D57" s="774">
        <v>626240.25286040176</v>
      </c>
      <c r="E57" s="772">
        <f t="shared" si="1"/>
        <v>41.400000000000006</v>
      </c>
      <c r="F57" s="774">
        <v>682081.48731056892</v>
      </c>
      <c r="G57" s="772">
        <f t="shared" si="2"/>
        <v>46.080000000000013</v>
      </c>
      <c r="H57" s="774">
        <v>732835.75683355285</v>
      </c>
      <c r="I57" s="769"/>
      <c r="J57" s="894"/>
      <c r="K57" s="772">
        <v>15.46</v>
      </c>
      <c r="L57" s="772">
        <f t="shared" si="3"/>
        <v>46.818000000000005</v>
      </c>
      <c r="M57" s="774">
        <v>703341.21603316849</v>
      </c>
      <c r="N57" s="772">
        <f t="shared" si="4"/>
        <v>52.785000000000004</v>
      </c>
      <c r="O57" s="774">
        <v>755496.33950817434</v>
      </c>
      <c r="P57" s="772">
        <f t="shared" si="5"/>
        <v>58.75200000000001</v>
      </c>
      <c r="Q57" s="774">
        <v>813186.21393439989</v>
      </c>
      <c r="R57" s="535"/>
      <c r="S57" s="4"/>
      <c r="T57" s="4"/>
      <c r="U57" s="4"/>
      <c r="V57" s="4"/>
      <c r="W57" s="4"/>
      <c r="X57" s="4"/>
      <c r="Y57" s="4"/>
      <c r="Z57" s="4"/>
    </row>
    <row r="58" spans="1:26" ht="12.75" customHeight="1">
      <c r="A58" s="894"/>
      <c r="B58" s="105">
        <v>15.46</v>
      </c>
      <c r="C58" s="772">
        <f t="shared" si="0"/>
        <v>37.454400000000007</v>
      </c>
      <c r="D58" s="774">
        <v>637547.46824794158</v>
      </c>
      <c r="E58" s="772">
        <f t="shared" si="1"/>
        <v>42.228000000000002</v>
      </c>
      <c r="F58" s="774">
        <v>694424.55644336215</v>
      </c>
      <c r="G58" s="772">
        <f t="shared" si="2"/>
        <v>47.00160000000001</v>
      </c>
      <c r="H58" s="774">
        <v>746089.04398507054</v>
      </c>
      <c r="I58" s="769"/>
      <c r="J58" s="894"/>
      <c r="K58" s="772">
        <v>15.76</v>
      </c>
      <c r="L58" s="772">
        <f t="shared" si="3"/>
        <v>47.735999999999997</v>
      </c>
      <c r="M58" s="774">
        <v>715816.86503893277</v>
      </c>
      <c r="N58" s="772">
        <f t="shared" si="4"/>
        <v>53.819999999999993</v>
      </c>
      <c r="O58" s="774">
        <v>768877.82638063969</v>
      </c>
      <c r="P58" s="772">
        <f t="shared" si="5"/>
        <v>59.903999999999996</v>
      </c>
      <c r="Q58" s="774">
        <v>827608.68254095619</v>
      </c>
      <c r="R58" s="535"/>
      <c r="S58" s="4"/>
      <c r="T58" s="4"/>
      <c r="U58" s="4"/>
      <c r="V58" s="4"/>
      <c r="W58" s="4"/>
      <c r="X58" s="4"/>
      <c r="Y58" s="4"/>
      <c r="Z58" s="4"/>
    </row>
    <row r="59" spans="1:26" ht="12.75" customHeight="1">
      <c r="A59" s="894"/>
      <c r="B59" s="105">
        <v>15.76</v>
      </c>
      <c r="C59" s="772">
        <f t="shared" si="0"/>
        <v>38.188800000000008</v>
      </c>
      <c r="D59" s="774">
        <v>648852.11964106292</v>
      </c>
      <c r="E59" s="772">
        <f t="shared" si="1"/>
        <v>43.056000000000004</v>
      </c>
      <c r="F59" s="774">
        <v>706765.06158173678</v>
      </c>
      <c r="G59" s="772">
        <f t="shared" si="2"/>
        <v>47.923200000000008</v>
      </c>
      <c r="H59" s="774">
        <v>759342.33113658929</v>
      </c>
      <c r="I59" s="769"/>
      <c r="J59" s="894"/>
      <c r="K59" s="772">
        <v>16.059999999999999</v>
      </c>
      <c r="L59" s="772">
        <f t="shared" si="3"/>
        <v>48.653999999999996</v>
      </c>
      <c r="M59" s="774">
        <v>728290.39377804112</v>
      </c>
      <c r="N59" s="772">
        <f t="shared" si="4"/>
        <v>54.85499999999999</v>
      </c>
      <c r="O59" s="774">
        <v>782259.31325310515</v>
      </c>
      <c r="P59" s="772">
        <f t="shared" si="5"/>
        <v>61.055999999999997</v>
      </c>
      <c r="Q59" s="774">
        <v>842031.15114751249</v>
      </c>
      <c r="R59" s="535"/>
      <c r="S59" s="4"/>
      <c r="T59" s="4"/>
      <c r="U59" s="4"/>
      <c r="V59" s="4"/>
      <c r="W59" s="4"/>
      <c r="X59" s="4"/>
      <c r="Y59" s="4"/>
      <c r="Z59" s="4"/>
    </row>
    <row r="60" spans="1:26" ht="12.75" customHeight="1">
      <c r="A60" s="894"/>
      <c r="B60" s="105">
        <v>16.059999999999999</v>
      </c>
      <c r="C60" s="772">
        <f t="shared" si="0"/>
        <v>38.923200000000001</v>
      </c>
      <c r="D60" s="774">
        <v>660159.33502860332</v>
      </c>
      <c r="E60" s="772">
        <f t="shared" si="1"/>
        <v>43.884</v>
      </c>
      <c r="F60" s="774">
        <v>719108.13071453013</v>
      </c>
      <c r="G60" s="772">
        <f t="shared" si="2"/>
        <v>48.844800000000006</v>
      </c>
      <c r="H60" s="774">
        <v>772593.05429368874</v>
      </c>
      <c r="I60" s="769"/>
      <c r="J60" s="894"/>
      <c r="K60" s="772">
        <v>16.36</v>
      </c>
      <c r="L60" s="772">
        <f t="shared" si="3"/>
        <v>49.571999999999996</v>
      </c>
      <c r="M60" s="774">
        <v>740763.92251714878</v>
      </c>
      <c r="N60" s="772">
        <f t="shared" si="4"/>
        <v>55.889999999999986</v>
      </c>
      <c r="O60" s="774">
        <v>795640.80012557062</v>
      </c>
      <c r="P60" s="772">
        <f t="shared" si="5"/>
        <v>62.207999999999991</v>
      </c>
      <c r="Q60" s="774">
        <v>856451.05575965007</v>
      </c>
      <c r="R60" s="535"/>
      <c r="S60" s="4"/>
      <c r="T60" s="4"/>
      <c r="U60" s="4"/>
      <c r="V60" s="4"/>
      <c r="W60" s="4"/>
      <c r="X60" s="4"/>
      <c r="Y60" s="4"/>
      <c r="Z60" s="4"/>
    </row>
    <row r="61" spans="1:26" ht="12.75" customHeight="1">
      <c r="A61" s="894"/>
      <c r="B61" s="105">
        <v>16.36</v>
      </c>
      <c r="C61" s="772">
        <f t="shared" si="0"/>
        <v>39.657600000000002</v>
      </c>
      <c r="D61" s="774">
        <v>671463.98642172432</v>
      </c>
      <c r="E61" s="772">
        <f t="shared" si="1"/>
        <v>44.711999999999996</v>
      </c>
      <c r="F61" s="774">
        <v>731448.63585290464</v>
      </c>
      <c r="G61" s="772">
        <f t="shared" si="2"/>
        <v>49.766400000000004</v>
      </c>
      <c r="H61" s="774">
        <v>785848.90543962584</v>
      </c>
      <c r="I61" s="769"/>
      <c r="J61" s="894"/>
      <c r="K61" s="772">
        <v>16.66</v>
      </c>
      <c r="L61" s="772">
        <f t="shared" si="3"/>
        <v>50.49</v>
      </c>
      <c r="M61" s="774">
        <v>753237.4512562569</v>
      </c>
      <c r="N61" s="772">
        <f t="shared" si="4"/>
        <v>56.924999999999997</v>
      </c>
      <c r="O61" s="774">
        <v>809022.28699803608</v>
      </c>
      <c r="P61" s="772">
        <f t="shared" si="5"/>
        <v>63.36</v>
      </c>
      <c r="Q61" s="774">
        <v>870873.52436620637</v>
      </c>
      <c r="R61" s="535"/>
      <c r="S61" s="4"/>
      <c r="T61" s="4"/>
      <c r="U61" s="4"/>
      <c r="V61" s="4"/>
      <c r="W61" s="4"/>
      <c r="X61" s="4"/>
      <c r="Y61" s="4"/>
      <c r="Z61" s="4"/>
    </row>
    <row r="62" spans="1:26" ht="12.75" customHeight="1">
      <c r="A62" s="894"/>
      <c r="B62" s="105">
        <v>16.66</v>
      </c>
      <c r="C62" s="772">
        <f t="shared" si="0"/>
        <v>40.39200000000001</v>
      </c>
      <c r="D62" s="774">
        <v>682771.20180926484</v>
      </c>
      <c r="E62" s="772">
        <f t="shared" si="1"/>
        <v>45.540000000000006</v>
      </c>
      <c r="F62" s="774">
        <v>743789.14099127881</v>
      </c>
      <c r="G62" s="772">
        <f t="shared" si="2"/>
        <v>50.688000000000009</v>
      </c>
      <c r="H62" s="774">
        <v>799102.192591144</v>
      </c>
      <c r="I62" s="769"/>
      <c r="J62" s="894"/>
      <c r="K62" s="772">
        <v>16.96</v>
      </c>
      <c r="L62" s="772">
        <f t="shared" si="3"/>
        <v>51.408000000000008</v>
      </c>
      <c r="M62" s="774">
        <v>765710.97999536491</v>
      </c>
      <c r="N62" s="772">
        <f t="shared" si="4"/>
        <v>57.96</v>
      </c>
      <c r="O62" s="774">
        <v>822403.77387050132</v>
      </c>
      <c r="P62" s="772">
        <f t="shared" si="5"/>
        <v>64.512000000000015</v>
      </c>
      <c r="Q62" s="774">
        <v>885293.42897834408</v>
      </c>
      <c r="R62" s="535"/>
      <c r="S62" s="4"/>
      <c r="T62" s="4"/>
      <c r="U62" s="4"/>
      <c r="V62" s="4"/>
      <c r="W62" s="4"/>
      <c r="X62" s="4"/>
      <c r="Y62" s="4"/>
      <c r="Z62" s="4"/>
    </row>
    <row r="63" spans="1:26" ht="12.75" customHeight="1">
      <c r="A63" s="894"/>
      <c r="B63" s="105">
        <v>16.96</v>
      </c>
      <c r="C63" s="772">
        <f t="shared" si="0"/>
        <v>41.126400000000011</v>
      </c>
      <c r="D63" s="774">
        <v>694078.41719680501</v>
      </c>
      <c r="E63" s="772">
        <f t="shared" si="1"/>
        <v>46.368000000000002</v>
      </c>
      <c r="F63" s="774">
        <v>756134.77411849098</v>
      </c>
      <c r="G63" s="772">
        <f t="shared" si="2"/>
        <v>51.609600000000007</v>
      </c>
      <c r="H63" s="774">
        <v>812355.47974266228</v>
      </c>
      <c r="I63" s="769"/>
      <c r="J63" s="894"/>
      <c r="K63" s="772">
        <v>17.260000000000002</v>
      </c>
      <c r="L63" s="772">
        <f t="shared" si="3"/>
        <v>52.326000000000008</v>
      </c>
      <c r="M63" s="774">
        <v>778184.50873447303</v>
      </c>
      <c r="N63" s="772">
        <f t="shared" si="4"/>
        <v>58.994999999999997</v>
      </c>
      <c r="O63" s="774">
        <v>835785.26074296655</v>
      </c>
      <c r="P63" s="772">
        <f t="shared" si="5"/>
        <v>65.664000000000001</v>
      </c>
      <c r="Q63" s="774">
        <v>899713.33359048131</v>
      </c>
      <c r="R63" s="535"/>
      <c r="S63" s="4"/>
      <c r="T63" s="4"/>
      <c r="U63" s="4"/>
      <c r="V63" s="4"/>
      <c r="W63" s="4"/>
      <c r="X63" s="4"/>
      <c r="Y63" s="4"/>
      <c r="Z63" s="4"/>
    </row>
    <row r="64" spans="1:26" ht="12.75" customHeight="1">
      <c r="A64" s="894"/>
      <c r="B64" s="105">
        <v>17.260000000000002</v>
      </c>
      <c r="C64" s="772">
        <f t="shared" si="0"/>
        <v>41.860800000000005</v>
      </c>
      <c r="D64" s="774">
        <v>705383.06858992635</v>
      </c>
      <c r="E64" s="772">
        <f t="shared" si="1"/>
        <v>47.196000000000005</v>
      </c>
      <c r="F64" s="774">
        <v>768475.27925686573</v>
      </c>
      <c r="G64" s="772">
        <f t="shared" si="2"/>
        <v>52.531200000000013</v>
      </c>
      <c r="H64" s="774">
        <v>825608.76689418056</v>
      </c>
      <c r="I64" s="769"/>
      <c r="J64" s="894"/>
      <c r="K64" s="772">
        <v>17.559999999999999</v>
      </c>
      <c r="L64" s="772">
        <f t="shared" si="3"/>
        <v>53.244</v>
      </c>
      <c r="M64" s="774">
        <v>790655.91720692453</v>
      </c>
      <c r="N64" s="772">
        <f t="shared" si="4"/>
        <v>60.029999999999987</v>
      </c>
      <c r="O64" s="774">
        <v>849166.74761543225</v>
      </c>
      <c r="P64" s="772">
        <f t="shared" si="5"/>
        <v>66.816000000000003</v>
      </c>
      <c r="Q64" s="774">
        <v>914135.80219703761</v>
      </c>
      <c r="R64" s="535"/>
      <c r="S64" s="4"/>
      <c r="T64" s="4"/>
      <c r="U64" s="4"/>
      <c r="V64" s="4"/>
      <c r="W64" s="4"/>
      <c r="X64" s="4"/>
      <c r="Y64" s="4"/>
      <c r="Z64" s="4"/>
    </row>
    <row r="65" spans="1:26" ht="12.75" customHeight="1">
      <c r="A65" s="894"/>
      <c r="B65" s="105">
        <v>17.559999999999999</v>
      </c>
      <c r="C65" s="772">
        <f t="shared" si="0"/>
        <v>42.595200000000006</v>
      </c>
      <c r="D65" s="774">
        <v>716690.2839774664</v>
      </c>
      <c r="E65" s="772">
        <f t="shared" si="1"/>
        <v>48.024000000000001</v>
      </c>
      <c r="F65" s="774">
        <v>780818.34838965908</v>
      </c>
      <c r="G65" s="772">
        <f t="shared" si="2"/>
        <v>53.452800000000011</v>
      </c>
      <c r="H65" s="774">
        <v>838864.61804011755</v>
      </c>
      <c r="I65" s="769"/>
      <c r="J65" s="894"/>
      <c r="K65" s="772">
        <v>17.86</v>
      </c>
      <c r="L65" s="772">
        <f t="shared" si="3"/>
        <v>54.161999999999992</v>
      </c>
      <c r="M65" s="774">
        <v>803133.68647934543</v>
      </c>
      <c r="N65" s="772">
        <f t="shared" si="4"/>
        <v>61.064999999999991</v>
      </c>
      <c r="O65" s="774">
        <v>862548.23448789748</v>
      </c>
      <c r="P65" s="772">
        <f t="shared" si="5"/>
        <v>67.967999999999989</v>
      </c>
      <c r="Q65" s="774">
        <v>928555.70680917485</v>
      </c>
      <c r="R65" s="535"/>
      <c r="S65" s="4"/>
      <c r="T65" s="4"/>
      <c r="U65" s="4"/>
      <c r="V65" s="4"/>
      <c r="W65" s="4"/>
      <c r="X65" s="4"/>
      <c r="Y65" s="4"/>
      <c r="Z65" s="4"/>
    </row>
    <row r="66" spans="1:26" ht="12.75" customHeight="1">
      <c r="A66" s="894"/>
      <c r="B66" s="105">
        <v>17.86</v>
      </c>
      <c r="C66" s="772">
        <f t="shared" si="0"/>
        <v>43.329600000000006</v>
      </c>
      <c r="D66" s="774">
        <v>727994.93537058821</v>
      </c>
      <c r="E66" s="772">
        <f t="shared" si="1"/>
        <v>48.852000000000004</v>
      </c>
      <c r="F66" s="774">
        <v>793158.85352803336</v>
      </c>
      <c r="G66" s="772">
        <f t="shared" si="2"/>
        <v>54.374400000000009</v>
      </c>
      <c r="H66" s="774">
        <v>852115.34119721688</v>
      </c>
      <c r="I66" s="769"/>
      <c r="J66" s="894"/>
      <c r="K66" s="772">
        <v>18.16</v>
      </c>
      <c r="L66" s="772">
        <f t="shared" si="3"/>
        <v>55.08</v>
      </c>
      <c r="M66" s="774">
        <v>815607.21521845344</v>
      </c>
      <c r="N66" s="772">
        <f t="shared" si="4"/>
        <v>62.099999999999994</v>
      </c>
      <c r="O66" s="774">
        <v>875932.28535478178</v>
      </c>
      <c r="P66" s="772">
        <f t="shared" si="5"/>
        <v>69.12</v>
      </c>
      <c r="Q66" s="774">
        <v>942975.61142131267</v>
      </c>
      <c r="R66" s="535"/>
      <c r="S66" s="4"/>
      <c r="T66" s="4"/>
      <c r="U66" s="4"/>
      <c r="V66" s="4"/>
      <c r="W66" s="4"/>
      <c r="X66" s="4"/>
      <c r="Y66" s="4"/>
      <c r="Z66" s="4"/>
    </row>
    <row r="67" spans="1:26" ht="12.75" customHeight="1">
      <c r="A67" s="894"/>
      <c r="B67" s="105">
        <v>18.16</v>
      </c>
      <c r="C67" s="772">
        <f t="shared" si="0"/>
        <v>44.064000000000007</v>
      </c>
      <c r="D67" s="774">
        <v>739302.15075812768</v>
      </c>
      <c r="E67" s="772">
        <f t="shared" si="1"/>
        <v>49.68</v>
      </c>
      <c r="F67" s="774">
        <v>805501.92266082659</v>
      </c>
      <c r="G67" s="772">
        <f t="shared" si="2"/>
        <v>55.296000000000006</v>
      </c>
      <c r="H67" s="774">
        <v>865368.62834873481</v>
      </c>
      <c r="I67" s="769"/>
      <c r="J67" s="894"/>
      <c r="K67" s="772">
        <v>18.46</v>
      </c>
      <c r="L67" s="772">
        <f t="shared" si="3"/>
        <v>55.998000000000005</v>
      </c>
      <c r="M67" s="774">
        <v>828080.74395756132</v>
      </c>
      <c r="N67" s="772">
        <f t="shared" si="4"/>
        <v>63.135000000000005</v>
      </c>
      <c r="O67" s="774">
        <v>889311.20823282795</v>
      </c>
      <c r="P67" s="772">
        <f t="shared" si="5"/>
        <v>70.272000000000006</v>
      </c>
      <c r="Q67" s="774">
        <v>957398.0800278692</v>
      </c>
      <c r="R67" s="535"/>
      <c r="S67" s="4"/>
      <c r="T67" s="4"/>
      <c r="U67" s="4"/>
      <c r="V67" s="4"/>
      <c r="W67" s="4"/>
      <c r="X67" s="4"/>
      <c r="Y67" s="4"/>
      <c r="Z67" s="4"/>
    </row>
    <row r="68" spans="1:26" ht="12.75" customHeight="1">
      <c r="A68" s="894"/>
      <c r="B68" s="105">
        <v>18.46</v>
      </c>
      <c r="C68" s="772">
        <f t="shared" si="0"/>
        <v>44.798400000000008</v>
      </c>
      <c r="D68" s="774">
        <v>750609.36614566843</v>
      </c>
      <c r="E68" s="772">
        <f t="shared" si="1"/>
        <v>50.50800000000001</v>
      </c>
      <c r="F68" s="774">
        <v>817842.4277992011</v>
      </c>
      <c r="G68" s="772">
        <f t="shared" si="2"/>
        <v>56.217600000000012</v>
      </c>
      <c r="H68" s="774">
        <v>878621.91550025321</v>
      </c>
      <c r="I68" s="769"/>
      <c r="J68" s="894"/>
      <c r="K68" s="772">
        <v>18.760000000000002</v>
      </c>
      <c r="L68" s="772">
        <f t="shared" si="3"/>
        <v>56.916000000000004</v>
      </c>
      <c r="M68" s="774">
        <v>840554.27269666956</v>
      </c>
      <c r="N68" s="772">
        <f t="shared" si="4"/>
        <v>64.17</v>
      </c>
      <c r="O68" s="774">
        <v>902692.6951052933</v>
      </c>
      <c r="P68" s="772">
        <f t="shared" si="5"/>
        <v>71.424000000000007</v>
      </c>
      <c r="Q68" s="774">
        <v>971817.98464000656</v>
      </c>
      <c r="R68" s="535"/>
      <c r="S68" s="4"/>
      <c r="T68" s="4"/>
      <c r="U68" s="4"/>
      <c r="V68" s="4"/>
      <c r="W68" s="4"/>
      <c r="X68" s="4"/>
      <c r="Y68" s="4"/>
      <c r="Z68" s="4"/>
    </row>
    <row r="69" spans="1:26" ht="12.75" customHeight="1">
      <c r="A69" s="894"/>
      <c r="B69" s="105">
        <v>18.760000000000002</v>
      </c>
      <c r="C69" s="772">
        <f t="shared" si="0"/>
        <v>45.532800000000009</v>
      </c>
      <c r="D69" s="774">
        <v>761914.01753878954</v>
      </c>
      <c r="E69" s="772">
        <f t="shared" si="1"/>
        <v>51.336000000000006</v>
      </c>
      <c r="F69" s="774">
        <v>830185.49693199445</v>
      </c>
      <c r="G69" s="772">
        <f t="shared" si="2"/>
        <v>57.13920000000001</v>
      </c>
      <c r="H69" s="774">
        <v>891877.76664619055</v>
      </c>
      <c r="I69" s="769"/>
      <c r="J69" s="894"/>
      <c r="K69" s="772">
        <v>19.059999999999999</v>
      </c>
      <c r="L69" s="772">
        <f t="shared" si="3"/>
        <v>57.833999999999996</v>
      </c>
      <c r="M69" s="774">
        <v>853027.80143577757</v>
      </c>
      <c r="N69" s="772">
        <f t="shared" si="4"/>
        <v>65.204999999999984</v>
      </c>
      <c r="O69" s="774">
        <v>916074.18197775912</v>
      </c>
      <c r="P69" s="772">
        <f t="shared" si="5"/>
        <v>72.575999999999993</v>
      </c>
      <c r="Q69" s="774">
        <v>986240.45324656274</v>
      </c>
      <c r="R69" s="535"/>
      <c r="S69" s="4"/>
      <c r="T69" s="4"/>
      <c r="U69" s="4"/>
      <c r="V69" s="4"/>
      <c r="W69" s="4"/>
      <c r="X69" s="4"/>
      <c r="Y69" s="4"/>
      <c r="Z69" s="4"/>
    </row>
    <row r="70" spans="1:26" ht="12.75" customHeight="1">
      <c r="A70" s="894"/>
      <c r="B70" s="105">
        <v>19.059999999999999</v>
      </c>
      <c r="C70" s="772">
        <f t="shared" si="0"/>
        <v>46.26720000000001</v>
      </c>
      <c r="D70" s="774">
        <v>773221.23292632971</v>
      </c>
      <c r="E70" s="772">
        <f t="shared" si="1"/>
        <v>52.164000000000001</v>
      </c>
      <c r="F70" s="774">
        <v>980981.70069330989</v>
      </c>
      <c r="G70" s="772">
        <f t="shared" si="2"/>
        <v>58.060800000000008</v>
      </c>
      <c r="H70" s="774">
        <v>905131.05379770882</v>
      </c>
      <c r="I70" s="769"/>
      <c r="J70" s="894"/>
      <c r="K70" s="772">
        <v>19.36</v>
      </c>
      <c r="L70" s="772">
        <f t="shared" si="3"/>
        <v>58.751999999999995</v>
      </c>
      <c r="M70" s="774">
        <v>865501.33017488534</v>
      </c>
      <c r="N70" s="772">
        <f t="shared" si="4"/>
        <v>66.239999999999995</v>
      </c>
      <c r="O70" s="774">
        <v>929455.66885022435</v>
      </c>
      <c r="P70" s="772">
        <f t="shared" si="5"/>
        <v>73.727999999999994</v>
      </c>
      <c r="Q70" s="774">
        <v>1000660.3578587004</v>
      </c>
      <c r="R70" s="535"/>
      <c r="S70" s="4"/>
      <c r="T70" s="4"/>
      <c r="U70" s="4"/>
      <c r="V70" s="4"/>
      <c r="W70" s="4"/>
      <c r="X70" s="4"/>
      <c r="Y70" s="4"/>
      <c r="Z70" s="4"/>
    </row>
    <row r="71" spans="1:26" ht="12.75" customHeight="1">
      <c r="A71" s="894"/>
      <c r="B71" s="105">
        <v>19.36</v>
      </c>
      <c r="C71" s="772">
        <f t="shared" si="0"/>
        <v>47.001600000000003</v>
      </c>
      <c r="D71" s="774">
        <v>784525.88431945117</v>
      </c>
      <c r="E71" s="772">
        <f t="shared" si="1"/>
        <v>52.992000000000004</v>
      </c>
      <c r="F71" s="774">
        <v>854869.0712031622</v>
      </c>
      <c r="G71" s="772">
        <f t="shared" si="2"/>
        <v>58.982400000000005</v>
      </c>
      <c r="H71" s="774">
        <v>918381.77695480827</v>
      </c>
      <c r="I71" s="769"/>
      <c r="J71" s="894"/>
      <c r="K71" s="772">
        <v>19.66</v>
      </c>
      <c r="L71" s="772">
        <f t="shared" si="3"/>
        <v>59.67</v>
      </c>
      <c r="M71" s="774">
        <v>877972.7386473373</v>
      </c>
      <c r="N71" s="772">
        <f t="shared" si="4"/>
        <v>67.274999999999991</v>
      </c>
      <c r="O71" s="774">
        <v>942837.15572268993</v>
      </c>
      <c r="P71" s="772">
        <f t="shared" si="5"/>
        <v>74.88</v>
      </c>
      <c r="Q71" s="774">
        <v>1015080.2624708378</v>
      </c>
      <c r="R71" s="535"/>
      <c r="S71" s="4"/>
      <c r="T71" s="4"/>
      <c r="U71" s="4"/>
      <c r="V71" s="4"/>
      <c r="W71" s="4"/>
      <c r="X71" s="4"/>
      <c r="Y71" s="4"/>
      <c r="Z71" s="4"/>
    </row>
    <row r="72" spans="1:26" ht="12.75" customHeight="1">
      <c r="A72" s="894"/>
      <c r="B72" s="105">
        <v>19.66</v>
      </c>
      <c r="C72" s="772">
        <f t="shared" si="0"/>
        <v>47.736000000000004</v>
      </c>
      <c r="D72" s="774">
        <v>795833.09970699123</v>
      </c>
      <c r="E72" s="772">
        <f t="shared" si="1"/>
        <v>53.82</v>
      </c>
      <c r="F72" s="774">
        <v>867212.14033595542</v>
      </c>
      <c r="G72" s="772">
        <f t="shared" si="2"/>
        <v>59.904000000000003</v>
      </c>
      <c r="H72" s="774">
        <v>931635.06410632632</v>
      </c>
      <c r="I72" s="769"/>
      <c r="J72" s="894"/>
      <c r="K72" s="772">
        <v>19.96</v>
      </c>
      <c r="L72" s="772">
        <f t="shared" si="3"/>
        <v>60.588000000000008</v>
      </c>
      <c r="M72" s="774">
        <v>890446.26738644508</v>
      </c>
      <c r="N72" s="772">
        <f t="shared" si="4"/>
        <v>68.31</v>
      </c>
      <c r="O72" s="774">
        <v>956218.64259515482</v>
      </c>
      <c r="P72" s="772">
        <f t="shared" si="5"/>
        <v>76.032000000000011</v>
      </c>
      <c r="Q72" s="774">
        <v>1029502.7310773943</v>
      </c>
      <c r="R72" s="535"/>
      <c r="S72" s="4"/>
      <c r="T72" s="4"/>
      <c r="U72" s="4"/>
      <c r="V72" s="4"/>
      <c r="W72" s="4"/>
      <c r="X72" s="4"/>
      <c r="Y72" s="4"/>
      <c r="Z72" s="4"/>
    </row>
    <row r="73" spans="1:26" ht="12.75" customHeight="1">
      <c r="A73" s="894"/>
      <c r="B73" s="105">
        <v>19.96</v>
      </c>
      <c r="C73" s="772">
        <f t="shared" si="0"/>
        <v>48.470400000000012</v>
      </c>
      <c r="D73" s="774">
        <v>807140.31509453128</v>
      </c>
      <c r="E73" s="772">
        <f t="shared" si="1"/>
        <v>54.64800000000001</v>
      </c>
      <c r="F73" s="774">
        <v>879552.64547432947</v>
      </c>
      <c r="G73" s="772">
        <f t="shared" si="2"/>
        <v>60.825600000000016</v>
      </c>
      <c r="H73" s="774">
        <v>944890.91525226331</v>
      </c>
      <c r="I73" s="769"/>
      <c r="J73" s="884"/>
      <c r="K73" s="772">
        <v>20.260000000000002</v>
      </c>
      <c r="L73" s="772">
        <f t="shared" si="3"/>
        <v>61.506000000000007</v>
      </c>
      <c r="M73" s="774">
        <v>902921.91639220971</v>
      </c>
      <c r="N73" s="772">
        <f t="shared" si="4"/>
        <v>69.344999999999999</v>
      </c>
      <c r="O73" s="774">
        <v>969600.1294676204</v>
      </c>
      <c r="P73" s="772">
        <f t="shared" si="5"/>
        <v>77.184000000000012</v>
      </c>
      <c r="Q73" s="774">
        <v>1043925.1996839503</v>
      </c>
      <c r="R73" s="535"/>
      <c r="S73" s="4"/>
      <c r="T73" s="4"/>
      <c r="U73" s="4"/>
      <c r="V73" s="4"/>
      <c r="W73" s="4"/>
      <c r="X73" s="4"/>
      <c r="Y73" s="4"/>
      <c r="Z73" s="4"/>
    </row>
    <row r="74" spans="1:26" ht="12.75" customHeight="1">
      <c r="A74" s="884"/>
      <c r="B74" s="105">
        <v>20.260000000000002</v>
      </c>
      <c r="C74" s="772">
        <f t="shared" si="0"/>
        <v>49.204800000000013</v>
      </c>
      <c r="D74" s="774">
        <v>818444.96648765274</v>
      </c>
      <c r="E74" s="772">
        <f t="shared" si="1"/>
        <v>55.476000000000006</v>
      </c>
      <c r="F74" s="774">
        <v>891893.15061270446</v>
      </c>
      <c r="G74" s="772">
        <f t="shared" si="2"/>
        <v>61.747200000000014</v>
      </c>
      <c r="H74" s="774">
        <v>958146.76639820065</v>
      </c>
      <c r="I74" s="769"/>
      <c r="J74" s="536"/>
      <c r="K74" s="536"/>
      <c r="L74" s="537"/>
      <c r="M74" s="768"/>
      <c r="N74" s="537"/>
      <c r="O74" s="768"/>
      <c r="P74" s="537"/>
      <c r="Q74" s="768"/>
      <c r="R74" s="535"/>
      <c r="S74" s="4"/>
      <c r="T74" s="4"/>
      <c r="U74" s="4"/>
      <c r="V74" s="4"/>
      <c r="W74" s="4"/>
      <c r="X74" s="4"/>
      <c r="Y74" s="4"/>
      <c r="Z74" s="4"/>
    </row>
    <row r="75" spans="1:26" ht="12.75" customHeight="1">
      <c r="A75" s="775"/>
      <c r="B75" s="536"/>
      <c r="C75" s="537"/>
      <c r="D75" s="768"/>
      <c r="E75" s="537"/>
      <c r="F75" s="768"/>
      <c r="G75" s="537"/>
      <c r="H75" s="768"/>
      <c r="I75" s="769"/>
      <c r="J75" s="536"/>
      <c r="K75" s="536"/>
      <c r="L75" s="537"/>
      <c r="M75" s="768"/>
      <c r="N75" s="537"/>
      <c r="O75" s="768"/>
      <c r="P75" s="537"/>
      <c r="Q75" s="768"/>
      <c r="R75" s="535"/>
      <c r="S75" s="4"/>
      <c r="T75" s="4"/>
      <c r="U75" s="4"/>
      <c r="V75" s="4"/>
      <c r="W75" s="4"/>
      <c r="X75" s="4"/>
      <c r="Y75" s="4"/>
      <c r="Z75" s="4"/>
    </row>
    <row r="76" spans="1:26" ht="12.75" customHeight="1">
      <c r="A76" s="775"/>
      <c r="B76" s="535"/>
      <c r="C76" s="763"/>
      <c r="D76" s="768"/>
      <c r="E76" s="763"/>
      <c r="F76" s="768"/>
      <c r="G76" s="763"/>
      <c r="H76" s="768"/>
      <c r="I76" s="762"/>
      <c r="J76" s="535"/>
      <c r="K76" s="535"/>
      <c r="L76" s="763"/>
      <c r="M76" s="768"/>
      <c r="N76" s="763"/>
      <c r="O76" s="768"/>
      <c r="P76" s="763"/>
      <c r="Q76" s="768"/>
      <c r="R76" s="535"/>
      <c r="S76" s="4"/>
      <c r="T76" s="4"/>
      <c r="U76" s="4"/>
      <c r="V76" s="4"/>
      <c r="W76" s="4"/>
      <c r="X76" s="4"/>
      <c r="Y76" s="4"/>
      <c r="Z76" s="4"/>
    </row>
    <row r="77" spans="1:26" ht="12.75" customHeight="1">
      <c r="A77" s="1134" t="s">
        <v>7700</v>
      </c>
      <c r="B77" s="1025"/>
      <c r="C77" s="1135" t="s">
        <v>7702</v>
      </c>
      <c r="D77" s="889"/>
      <c r="E77" s="1135" t="s">
        <v>7703</v>
      </c>
      <c r="F77" s="889"/>
      <c r="G77" s="1135" t="s">
        <v>7704</v>
      </c>
      <c r="H77" s="889"/>
      <c r="I77" s="776"/>
      <c r="J77" s="1134" t="s">
        <v>7700</v>
      </c>
      <c r="K77" s="1025"/>
      <c r="L77" s="1135" t="s">
        <v>7702</v>
      </c>
      <c r="M77" s="889"/>
      <c r="N77" s="1135" t="s">
        <v>7703</v>
      </c>
      <c r="O77" s="889"/>
      <c r="P77" s="1135" t="s">
        <v>7704</v>
      </c>
      <c r="Q77" s="889"/>
      <c r="R77" s="777"/>
      <c r="S77" s="4"/>
      <c r="T77" s="4"/>
      <c r="U77" s="4"/>
      <c r="V77" s="4"/>
      <c r="W77" s="4"/>
      <c r="X77" s="4"/>
      <c r="Y77" s="4"/>
      <c r="Z77" s="4"/>
    </row>
    <row r="78" spans="1:26" ht="12.75" customHeight="1">
      <c r="A78" s="1026"/>
      <c r="B78" s="1022"/>
      <c r="C78" s="770" t="s">
        <v>7705</v>
      </c>
      <c r="D78" s="778" t="s">
        <v>7706</v>
      </c>
      <c r="E78" s="770" t="s">
        <v>7705</v>
      </c>
      <c r="F78" s="778" t="s">
        <v>7706</v>
      </c>
      <c r="G78" s="770" t="s">
        <v>7705</v>
      </c>
      <c r="H78" s="778" t="s">
        <v>7706</v>
      </c>
      <c r="I78" s="776"/>
      <c r="J78" s="1026"/>
      <c r="K78" s="1022"/>
      <c r="L78" s="770" t="s">
        <v>7705</v>
      </c>
      <c r="M78" s="778" t="s">
        <v>7706</v>
      </c>
      <c r="N78" s="770" t="s">
        <v>7705</v>
      </c>
      <c r="O78" s="778" t="s">
        <v>7706</v>
      </c>
      <c r="P78" s="770" t="s">
        <v>7705</v>
      </c>
      <c r="Q78" s="778" t="s">
        <v>7706</v>
      </c>
      <c r="R78" s="777"/>
      <c r="S78" s="4"/>
      <c r="T78" s="4"/>
      <c r="U78" s="4"/>
      <c r="V78" s="4"/>
      <c r="W78" s="4"/>
      <c r="X78" s="4"/>
      <c r="Y78" s="4"/>
      <c r="Z78" s="4"/>
    </row>
    <row r="79" spans="1:26" ht="12.75" customHeight="1">
      <c r="A79" s="1133">
        <v>1.96</v>
      </c>
      <c r="B79" s="105">
        <v>1.96</v>
      </c>
      <c r="C79" s="772">
        <f t="shared" ref="C79:C140" si="6">(1.96-0.16)*(B79-0.16)*(2.2-0.16)</f>
        <v>6.6096000000000004</v>
      </c>
      <c r="D79" s="773">
        <v>139457.01</v>
      </c>
      <c r="E79" s="772">
        <f t="shared" ref="E79:E140" si="7">(1.96-0.16)*(B79-0.16)*(2.46-0.16)</f>
        <v>7.452</v>
      </c>
      <c r="F79" s="774">
        <v>167746.77086495032</v>
      </c>
      <c r="G79" s="772">
        <f t="shared" ref="G79:G140" si="8">(1.96-0.16)*(B79-0.16)*(2.72-0.16)</f>
        <v>8.2944000000000013</v>
      </c>
      <c r="H79" s="774">
        <v>176755.60371310959</v>
      </c>
      <c r="I79" s="769"/>
      <c r="J79" s="1133">
        <v>2.2599999999999998</v>
      </c>
      <c r="K79" s="772">
        <v>2.2599999999999998</v>
      </c>
      <c r="L79" s="772">
        <f t="shared" ref="L79:L139" si="9">(2.26-0.16)*(K79-0.16)*(2.2-0.16)</f>
        <v>8.996399999999996</v>
      </c>
      <c r="M79" s="774">
        <v>180750.85875000001</v>
      </c>
      <c r="N79" s="772">
        <f t="shared" ref="N79:N139" si="10">(2.26-0.16)*(K79-0.16)*(2.46-0.16)</f>
        <v>10.142999999999995</v>
      </c>
      <c r="O79" s="774">
        <v>197501.92609678791</v>
      </c>
      <c r="P79" s="772">
        <f t="shared" ref="P79:P139" si="11">(2.26-0.16)*(K79-0.16)*(2.72-0.16)</f>
        <v>11.289599999999997</v>
      </c>
      <c r="Q79" s="774">
        <v>204604.66755166516</v>
      </c>
      <c r="R79" s="535"/>
      <c r="S79" s="4"/>
      <c r="T79" s="4"/>
      <c r="U79" s="4"/>
      <c r="V79" s="4"/>
      <c r="W79" s="4"/>
      <c r="X79" s="4"/>
      <c r="Y79" s="4"/>
      <c r="Z79" s="4"/>
    </row>
    <row r="80" spans="1:26" ht="12.75" customHeight="1">
      <c r="A80" s="894"/>
      <c r="B80" s="105">
        <v>2.2599999999999998</v>
      </c>
      <c r="C80" s="772">
        <f t="shared" si="6"/>
        <v>7.7111999999999989</v>
      </c>
      <c r="D80" s="773">
        <v>151573.87533750004</v>
      </c>
      <c r="E80" s="772">
        <f t="shared" si="7"/>
        <v>8.6939999999999973</v>
      </c>
      <c r="F80" s="774">
        <v>182169.23947150665</v>
      </c>
      <c r="G80" s="772">
        <f t="shared" si="8"/>
        <v>9.6767999999999983</v>
      </c>
      <c r="H80" s="774">
        <v>195425.09061744384</v>
      </c>
      <c r="I80" s="769"/>
      <c r="J80" s="894"/>
      <c r="K80" s="772">
        <v>2.56</v>
      </c>
      <c r="L80" s="772">
        <f t="shared" si="9"/>
        <v>10.281599999999999</v>
      </c>
      <c r="M80" s="774">
        <v>197894.21724288625</v>
      </c>
      <c r="N80" s="772">
        <f t="shared" si="10"/>
        <v>11.591999999999997</v>
      </c>
      <c r="O80" s="774">
        <v>212834.61272206923</v>
      </c>
      <c r="P80" s="772">
        <f t="shared" si="11"/>
        <v>12.902399999999998</v>
      </c>
      <c r="Q80" s="774">
        <v>227780.13619009012</v>
      </c>
      <c r="R80" s="535"/>
      <c r="S80" s="4"/>
      <c r="T80" s="4"/>
      <c r="U80" s="4"/>
      <c r="V80" s="4"/>
      <c r="W80" s="4"/>
      <c r="X80" s="4"/>
      <c r="Y80" s="4"/>
      <c r="Z80" s="4"/>
    </row>
    <row r="81" spans="1:26" ht="12.75" customHeight="1">
      <c r="A81" s="894"/>
      <c r="B81" s="105">
        <v>2.56</v>
      </c>
      <c r="C81" s="772">
        <f t="shared" si="6"/>
        <v>8.8128000000000011</v>
      </c>
      <c r="D81" s="773">
        <v>165149.98500000002</v>
      </c>
      <c r="E81" s="772">
        <f t="shared" si="7"/>
        <v>9.9359999999999999</v>
      </c>
      <c r="F81" s="774">
        <v>196460.94436269696</v>
      </c>
      <c r="G81" s="772">
        <f t="shared" si="8"/>
        <v>11.059200000000001</v>
      </c>
      <c r="H81" s="774">
        <v>210627.013527359</v>
      </c>
      <c r="I81" s="769"/>
      <c r="J81" s="894"/>
      <c r="K81" s="772">
        <v>2.86</v>
      </c>
      <c r="L81" s="772">
        <f t="shared" si="9"/>
        <v>11.566799999999997</v>
      </c>
      <c r="M81" s="774">
        <v>212314.12185502375</v>
      </c>
      <c r="N81" s="772">
        <f t="shared" si="10"/>
        <v>13.040999999999995</v>
      </c>
      <c r="O81" s="774">
        <v>228298.06306271671</v>
      </c>
      <c r="P81" s="772">
        <f t="shared" si="11"/>
        <v>14.515199999999995</v>
      </c>
      <c r="Q81" s="774">
        <v>244148.67656062456</v>
      </c>
      <c r="R81" s="535"/>
      <c r="S81" s="4"/>
      <c r="T81" s="4"/>
      <c r="U81" s="4"/>
      <c r="V81" s="4"/>
      <c r="W81" s="4"/>
      <c r="X81" s="4"/>
      <c r="Y81" s="4"/>
      <c r="Z81" s="4"/>
    </row>
    <row r="82" spans="1:26" ht="12.75" customHeight="1">
      <c r="A82" s="894"/>
      <c r="B82" s="105">
        <v>2.86</v>
      </c>
      <c r="C82" s="772">
        <f t="shared" si="6"/>
        <v>9.9143999999999988</v>
      </c>
      <c r="D82" s="774">
        <v>182438.77682843158</v>
      </c>
      <c r="E82" s="772">
        <f t="shared" si="7"/>
        <v>11.177999999999997</v>
      </c>
      <c r="F82" s="774">
        <v>210752.64925388727</v>
      </c>
      <c r="G82" s="772">
        <f t="shared" si="8"/>
        <v>12.441599999999999</v>
      </c>
      <c r="H82" s="774">
        <v>225959.70015264035</v>
      </c>
      <c r="I82" s="769"/>
      <c r="J82" s="894"/>
      <c r="K82" s="772">
        <v>3.16</v>
      </c>
      <c r="L82" s="772">
        <f t="shared" si="9"/>
        <v>12.851999999999999</v>
      </c>
      <c r="M82" s="774">
        <v>226867.35417694625</v>
      </c>
      <c r="N82" s="772">
        <f t="shared" si="10"/>
        <v>14.489999999999997</v>
      </c>
      <c r="O82" s="774">
        <v>243474.34602844232</v>
      </c>
      <c r="P82" s="772">
        <f t="shared" si="11"/>
        <v>16.127999999999997</v>
      </c>
      <c r="Q82" s="774">
        <v>260391.58120463064</v>
      </c>
      <c r="R82" s="535"/>
      <c r="S82" s="4"/>
      <c r="T82" s="4"/>
      <c r="U82" s="4"/>
      <c r="V82" s="4"/>
      <c r="W82" s="4"/>
      <c r="X82" s="4"/>
      <c r="Y82" s="4"/>
      <c r="Z82" s="4"/>
    </row>
    <row r="83" spans="1:26" ht="12.75" customHeight="1">
      <c r="A83" s="894"/>
      <c r="B83" s="105">
        <v>3.16</v>
      </c>
      <c r="C83" s="772">
        <f t="shared" si="6"/>
        <v>11.016000000000002</v>
      </c>
      <c r="D83" s="773">
        <v>189362.65425000002</v>
      </c>
      <c r="E83" s="772">
        <f t="shared" si="7"/>
        <v>12.42</v>
      </c>
      <c r="F83" s="774">
        <v>225308.44557022874</v>
      </c>
      <c r="G83" s="772">
        <f t="shared" si="8"/>
        <v>13.824000000000002</v>
      </c>
      <c r="H83" s="774">
        <v>241033.42334160832</v>
      </c>
      <c r="I83" s="769"/>
      <c r="J83" s="894"/>
      <c r="K83" s="772">
        <v>3.46</v>
      </c>
      <c r="L83" s="772">
        <f t="shared" si="9"/>
        <v>14.137199999999998</v>
      </c>
      <c r="M83" s="774">
        <v>241418.02250444988</v>
      </c>
      <c r="N83" s="772">
        <f t="shared" si="10"/>
        <v>15.938999999999997</v>
      </c>
      <c r="O83" s="774">
        <v>258963.43631327921</v>
      </c>
      <c r="P83" s="772">
        <f t="shared" si="11"/>
        <v>17.740799999999997</v>
      </c>
      <c r="Q83" s="774">
        <v>276634.48584863677</v>
      </c>
      <c r="R83" s="535"/>
      <c r="S83" s="4"/>
      <c r="T83" s="4"/>
      <c r="U83" s="4"/>
      <c r="V83" s="4"/>
      <c r="W83" s="4"/>
      <c r="X83" s="4"/>
      <c r="Y83" s="4"/>
      <c r="Z83" s="4"/>
    </row>
    <row r="84" spans="1:26" ht="12.75" customHeight="1">
      <c r="A84" s="894"/>
      <c r="B84" s="105">
        <v>3.46</v>
      </c>
      <c r="C84" s="772">
        <f t="shared" si="6"/>
        <v>12.117599999999999</v>
      </c>
      <c r="D84" s="774">
        <v>222841.88293920516</v>
      </c>
      <c r="E84" s="772">
        <f t="shared" si="7"/>
        <v>13.661999999999997</v>
      </c>
      <c r="F84" s="774">
        <v>239600.15046141896</v>
      </c>
      <c r="G84" s="772">
        <f t="shared" si="8"/>
        <v>15.206399999999999</v>
      </c>
      <c r="H84" s="774">
        <v>256366.10996688961</v>
      </c>
      <c r="I84" s="769"/>
      <c r="J84" s="894"/>
      <c r="K84" s="772">
        <v>3.76</v>
      </c>
      <c r="L84" s="772">
        <f t="shared" si="9"/>
        <v>15.422399999999996</v>
      </c>
      <c r="M84" s="774">
        <v>255845.61909984407</v>
      </c>
      <c r="N84" s="772">
        <f t="shared" si="10"/>
        <v>17.387999999999995</v>
      </c>
      <c r="O84" s="774">
        <v>274296.12293856055</v>
      </c>
      <c r="P84" s="772">
        <f t="shared" si="11"/>
        <v>19.353599999999997</v>
      </c>
      <c r="Q84" s="774">
        <v>284787.26250380528</v>
      </c>
      <c r="R84" s="535"/>
      <c r="S84" s="4"/>
      <c r="T84" s="4"/>
      <c r="U84" s="4"/>
      <c r="V84" s="4"/>
      <c r="W84" s="4"/>
      <c r="X84" s="4"/>
      <c r="Y84" s="4"/>
      <c r="Z84" s="4"/>
    </row>
    <row r="85" spans="1:26" ht="12.75" customHeight="1">
      <c r="A85" s="894"/>
      <c r="B85" s="105">
        <v>3.76</v>
      </c>
      <c r="C85" s="772">
        <f t="shared" si="6"/>
        <v>13.219199999999999</v>
      </c>
      <c r="D85" s="774">
        <v>236356.69752145559</v>
      </c>
      <c r="E85" s="772">
        <f t="shared" si="7"/>
        <v>14.903999999999998</v>
      </c>
      <c r="F85" s="774">
        <v>254027.74705681321</v>
      </c>
      <c r="G85" s="772">
        <f t="shared" si="8"/>
        <v>16.588799999999999</v>
      </c>
      <c r="H85" s="774">
        <v>271437.26916143869</v>
      </c>
      <c r="I85" s="769"/>
      <c r="J85" s="894"/>
      <c r="K85" s="772">
        <v>4.0599999999999996</v>
      </c>
      <c r="L85" s="772">
        <f t="shared" si="9"/>
        <v>16.707599999999996</v>
      </c>
      <c r="M85" s="774">
        <v>270396.28742734762</v>
      </c>
      <c r="N85" s="772">
        <f t="shared" si="10"/>
        <v>18.836999999999993</v>
      </c>
      <c r="O85" s="774">
        <v>278088.27068417775</v>
      </c>
      <c r="P85" s="772">
        <f t="shared" si="11"/>
        <v>20.966399999999993</v>
      </c>
      <c r="Q85" s="774">
        <v>289628.80956384173</v>
      </c>
      <c r="R85" s="535"/>
      <c r="S85" s="4"/>
      <c r="T85" s="4"/>
      <c r="U85" s="4"/>
      <c r="V85" s="4"/>
      <c r="W85" s="4"/>
      <c r="X85" s="4"/>
      <c r="Y85" s="4"/>
      <c r="Z85" s="4"/>
    </row>
    <row r="86" spans="1:26" ht="12.75" customHeight="1">
      <c r="A86" s="894"/>
      <c r="B86" s="105">
        <v>4.0599999999999996</v>
      </c>
      <c r="C86" s="772">
        <f t="shared" si="6"/>
        <v>14.3208</v>
      </c>
      <c r="D86" s="774">
        <v>249866.38411486812</v>
      </c>
      <c r="E86" s="772">
        <f t="shared" si="7"/>
        <v>16.145999999999997</v>
      </c>
      <c r="F86" s="774">
        <v>268578.41538431688</v>
      </c>
      <c r="G86" s="772">
        <f t="shared" si="8"/>
        <v>17.9712</v>
      </c>
      <c r="H86" s="774">
        <v>286769.95578671992</v>
      </c>
      <c r="I86" s="769"/>
      <c r="J86" s="894"/>
      <c r="K86" s="772">
        <v>4.3600000000000003</v>
      </c>
      <c r="L86" s="772">
        <f t="shared" si="9"/>
        <v>17.992799999999999</v>
      </c>
      <c r="M86" s="774">
        <v>274462.78257579188</v>
      </c>
      <c r="N86" s="772">
        <f t="shared" si="10"/>
        <v>20.285999999999994</v>
      </c>
      <c r="O86" s="774">
        <v>284816.19203948509</v>
      </c>
      <c r="P86" s="772">
        <f t="shared" si="11"/>
        <v>22.579199999999997</v>
      </c>
      <c r="Q86" s="774">
        <v>292708.16686099279</v>
      </c>
      <c r="R86" s="535"/>
      <c r="S86" s="4"/>
      <c r="T86" s="4"/>
      <c r="U86" s="4"/>
      <c r="V86" s="4"/>
      <c r="W86" s="4"/>
      <c r="X86" s="4"/>
      <c r="Y86" s="4"/>
      <c r="Z86" s="4"/>
    </row>
    <row r="87" spans="1:26" ht="12.75" customHeight="1">
      <c r="A87" s="894"/>
      <c r="B87" s="105">
        <v>4.3600000000000003</v>
      </c>
      <c r="C87" s="772">
        <f t="shared" si="6"/>
        <v>15.422400000000001</v>
      </c>
      <c r="D87" s="774">
        <v>263381.19869711861</v>
      </c>
      <c r="E87" s="772">
        <f t="shared" si="7"/>
        <v>17.387999999999998</v>
      </c>
      <c r="F87" s="774">
        <v>283126.51971740148</v>
      </c>
      <c r="G87" s="772">
        <f t="shared" si="8"/>
        <v>19.3536</v>
      </c>
      <c r="H87" s="774">
        <v>302100.07841758238</v>
      </c>
      <c r="I87" s="769"/>
      <c r="J87" s="894"/>
      <c r="K87" s="772">
        <v>4.66</v>
      </c>
      <c r="L87" s="772">
        <f t="shared" si="9"/>
        <v>19.277999999999999</v>
      </c>
      <c r="M87" s="774">
        <v>289928.79691085825</v>
      </c>
      <c r="N87" s="772">
        <f t="shared" si="10"/>
        <v>21.734999999999996</v>
      </c>
      <c r="O87" s="774">
        <v>298291.3441939755</v>
      </c>
      <c r="P87" s="772">
        <f t="shared" si="11"/>
        <v>24.192</v>
      </c>
      <c r="Q87" s="774">
        <v>308953.63549941796</v>
      </c>
      <c r="R87" s="535"/>
      <c r="S87" s="4"/>
      <c r="T87" s="4"/>
      <c r="U87" s="4"/>
      <c r="V87" s="4"/>
      <c r="W87" s="4"/>
      <c r="X87" s="4"/>
      <c r="Y87" s="4"/>
      <c r="Z87" s="4"/>
    </row>
    <row r="88" spans="1:26" ht="12.75" customHeight="1">
      <c r="A88" s="894"/>
      <c r="B88" s="105">
        <v>4.66</v>
      </c>
      <c r="C88" s="772">
        <f t="shared" si="6"/>
        <v>16.524000000000001</v>
      </c>
      <c r="D88" s="774">
        <v>276896.01327936904</v>
      </c>
      <c r="E88" s="772">
        <f t="shared" si="7"/>
        <v>18.63</v>
      </c>
      <c r="F88" s="774">
        <v>297677.18804490502</v>
      </c>
      <c r="G88" s="772">
        <f t="shared" si="8"/>
        <v>20.736000000000001</v>
      </c>
      <c r="H88" s="774">
        <v>317432.76504286355</v>
      </c>
      <c r="I88" s="769"/>
      <c r="J88" s="894"/>
      <c r="K88" s="772">
        <v>4.96</v>
      </c>
      <c r="L88" s="772">
        <f t="shared" si="9"/>
        <v>20.563199999999998</v>
      </c>
      <c r="M88" s="774">
        <v>299369.42436140764</v>
      </c>
      <c r="N88" s="772">
        <f t="shared" si="10"/>
        <v>23.183999999999994</v>
      </c>
      <c r="O88" s="774">
        <v>305394.81124592444</v>
      </c>
      <c r="P88" s="772">
        <f t="shared" si="11"/>
        <v>25.804799999999997</v>
      </c>
      <c r="Q88" s="774">
        <v>325196.54014342406</v>
      </c>
      <c r="R88" s="535"/>
      <c r="S88" s="4"/>
      <c r="T88" s="4"/>
      <c r="U88" s="4"/>
      <c r="V88" s="4"/>
      <c r="W88" s="4"/>
      <c r="X88" s="4"/>
      <c r="Y88" s="4"/>
      <c r="Z88" s="4"/>
    </row>
    <row r="89" spans="1:26" ht="12.75" customHeight="1">
      <c r="A89" s="894"/>
      <c r="B89" s="105">
        <v>4.96</v>
      </c>
      <c r="C89" s="772">
        <f t="shared" si="6"/>
        <v>17.625600000000002</v>
      </c>
      <c r="D89" s="774">
        <v>290405.69987278152</v>
      </c>
      <c r="E89" s="772">
        <f t="shared" si="7"/>
        <v>19.872</v>
      </c>
      <c r="F89" s="774">
        <v>312230.42036682746</v>
      </c>
      <c r="G89" s="772">
        <f t="shared" si="8"/>
        <v>22.118400000000001</v>
      </c>
      <c r="H89" s="774">
        <v>332762.88767372596</v>
      </c>
      <c r="I89" s="769"/>
      <c r="J89" s="894"/>
      <c r="K89" s="772">
        <v>5.26</v>
      </c>
      <c r="L89" s="772">
        <f t="shared" si="9"/>
        <v>21.848399999999994</v>
      </c>
      <c r="M89" s="774">
        <v>320858.26158657193</v>
      </c>
      <c r="N89" s="772">
        <f t="shared" si="10"/>
        <v>24.632999999999992</v>
      </c>
      <c r="O89" s="774">
        <v>328470.76101641473</v>
      </c>
      <c r="P89" s="772">
        <f t="shared" si="11"/>
        <v>27.417599999999993</v>
      </c>
      <c r="Q89" s="774">
        <v>341442.00878184917</v>
      </c>
      <c r="R89" s="535"/>
      <c r="S89" s="4"/>
      <c r="T89" s="4"/>
      <c r="U89" s="4"/>
      <c r="V89" s="4"/>
      <c r="W89" s="4"/>
      <c r="X89" s="4"/>
      <c r="Y89" s="4"/>
      <c r="Z89" s="4"/>
    </row>
    <row r="90" spans="1:26" ht="12.75" customHeight="1">
      <c r="A90" s="894"/>
      <c r="B90" s="105">
        <v>5.26</v>
      </c>
      <c r="C90" s="772">
        <f t="shared" si="6"/>
        <v>18.7272</v>
      </c>
      <c r="D90" s="774">
        <v>303920.51445503219</v>
      </c>
      <c r="E90" s="772">
        <f t="shared" si="7"/>
        <v>21.113999999999997</v>
      </c>
      <c r="F90" s="774">
        <v>326781.08869433083</v>
      </c>
      <c r="G90" s="772">
        <f t="shared" si="8"/>
        <v>23.500799999999998</v>
      </c>
      <c r="H90" s="774">
        <v>348095.57429900725</v>
      </c>
      <c r="I90" s="769"/>
      <c r="J90" s="894"/>
      <c r="K90" s="772">
        <v>5.56</v>
      </c>
      <c r="L90" s="772">
        <f t="shared" si="9"/>
        <v>23.133599999999994</v>
      </c>
      <c r="M90" s="774">
        <v>336324.27592163836</v>
      </c>
      <c r="N90" s="772">
        <f t="shared" si="10"/>
        <v>26.08199999999999</v>
      </c>
      <c r="O90" s="774">
        <v>343023.99333833728</v>
      </c>
      <c r="P90" s="772">
        <f t="shared" si="11"/>
        <v>29.03039999999999</v>
      </c>
      <c r="Q90" s="774">
        <v>353070.04141469335</v>
      </c>
      <c r="R90" s="535"/>
      <c r="S90" s="4"/>
      <c r="T90" s="4"/>
      <c r="U90" s="4"/>
      <c r="V90" s="4"/>
      <c r="W90" s="4"/>
      <c r="X90" s="4"/>
      <c r="Y90" s="4"/>
      <c r="Z90" s="4"/>
    </row>
    <row r="91" spans="1:26" ht="12.75" customHeight="1">
      <c r="A91" s="894"/>
      <c r="B91" s="105">
        <v>5.56</v>
      </c>
      <c r="C91" s="772">
        <f t="shared" si="6"/>
        <v>19.828799999999998</v>
      </c>
      <c r="D91" s="774">
        <v>317435.32903728262</v>
      </c>
      <c r="E91" s="772">
        <f t="shared" si="7"/>
        <v>22.355999999999995</v>
      </c>
      <c r="F91" s="774">
        <v>341331.75702183449</v>
      </c>
      <c r="G91" s="772">
        <f t="shared" si="8"/>
        <v>24.883199999999999</v>
      </c>
      <c r="H91" s="774">
        <v>363425.69692986959</v>
      </c>
      <c r="I91" s="769"/>
      <c r="J91" s="894"/>
      <c r="K91" s="772">
        <v>5.86</v>
      </c>
      <c r="L91" s="772">
        <f t="shared" si="9"/>
        <v>24.418799999999997</v>
      </c>
      <c r="M91" s="774">
        <v>351790.29025670438</v>
      </c>
      <c r="N91" s="772">
        <f t="shared" si="10"/>
        <v>27.530999999999995</v>
      </c>
      <c r="O91" s="774">
        <v>357574.66166584077</v>
      </c>
      <c r="P91" s="772">
        <f t="shared" si="11"/>
        <v>30.643199999999997</v>
      </c>
      <c r="Q91" s="774">
        <v>373932.9460586994</v>
      </c>
      <c r="R91" s="535"/>
      <c r="S91" s="4"/>
      <c r="T91" s="4"/>
      <c r="U91" s="4"/>
      <c r="V91" s="4"/>
      <c r="W91" s="4"/>
      <c r="X91" s="4"/>
      <c r="Y91" s="4"/>
      <c r="Z91" s="4"/>
    </row>
    <row r="92" spans="1:26" ht="12.75" customHeight="1">
      <c r="A92" s="894"/>
      <c r="B92" s="105">
        <v>5.86</v>
      </c>
      <c r="C92" s="772">
        <f t="shared" si="6"/>
        <v>20.930399999999999</v>
      </c>
      <c r="D92" s="774">
        <v>330945.01563069504</v>
      </c>
      <c r="E92" s="772">
        <f t="shared" si="7"/>
        <v>23.597999999999999</v>
      </c>
      <c r="F92" s="774">
        <v>355884.9893437571</v>
      </c>
      <c r="G92" s="772">
        <f t="shared" si="8"/>
        <v>26.265599999999999</v>
      </c>
      <c r="H92" s="774">
        <v>378758.38355515077</v>
      </c>
      <c r="I92" s="769"/>
      <c r="J92" s="894"/>
      <c r="K92" s="772">
        <v>6.16</v>
      </c>
      <c r="L92" s="772">
        <f t="shared" si="9"/>
        <v>25.703999999999997</v>
      </c>
      <c r="M92" s="774">
        <v>367256.30459177104</v>
      </c>
      <c r="N92" s="772">
        <f t="shared" si="10"/>
        <v>28.979999999999993</v>
      </c>
      <c r="O92" s="774">
        <v>372125.32999334444</v>
      </c>
      <c r="P92" s="772">
        <f t="shared" si="11"/>
        <v>32.255999999999993</v>
      </c>
      <c r="Q92" s="774">
        <v>390178.41469712456</v>
      </c>
      <c r="R92" s="535"/>
      <c r="S92" s="4"/>
      <c r="T92" s="4"/>
      <c r="U92" s="4"/>
      <c r="V92" s="4"/>
      <c r="W92" s="4"/>
      <c r="X92" s="4"/>
      <c r="Y92" s="4"/>
      <c r="Z92" s="4"/>
    </row>
    <row r="93" spans="1:26" ht="12.75" customHeight="1">
      <c r="A93" s="894"/>
      <c r="B93" s="105">
        <v>6.16</v>
      </c>
      <c r="C93" s="772">
        <f t="shared" si="6"/>
        <v>22.032000000000004</v>
      </c>
      <c r="D93" s="774">
        <v>344459.83021294564</v>
      </c>
      <c r="E93" s="772">
        <f t="shared" si="7"/>
        <v>24.84</v>
      </c>
      <c r="F93" s="774">
        <v>370435.65767126076</v>
      </c>
      <c r="G93" s="772">
        <f t="shared" si="8"/>
        <v>27.648000000000003</v>
      </c>
      <c r="H93" s="774">
        <v>394088.50618601305</v>
      </c>
      <c r="I93" s="769"/>
      <c r="J93" s="894"/>
      <c r="K93" s="772">
        <v>6.46</v>
      </c>
      <c r="L93" s="772">
        <f t="shared" si="9"/>
        <v>26.989199999999993</v>
      </c>
      <c r="M93" s="774">
        <v>382719.75493241852</v>
      </c>
      <c r="N93" s="772">
        <f t="shared" si="10"/>
        <v>30.428999999999991</v>
      </c>
      <c r="O93" s="774">
        <v>386675.99832084816</v>
      </c>
      <c r="P93" s="772">
        <f t="shared" si="11"/>
        <v>33.868799999999993</v>
      </c>
      <c r="Q93" s="774">
        <v>406423.88333554956</v>
      </c>
      <c r="R93" s="535"/>
      <c r="S93" s="4"/>
      <c r="T93" s="4"/>
      <c r="U93" s="4"/>
      <c r="V93" s="4"/>
      <c r="W93" s="4"/>
      <c r="X93" s="4"/>
      <c r="Y93" s="4"/>
      <c r="Z93" s="4"/>
    </row>
    <row r="94" spans="1:26" ht="12.75" customHeight="1">
      <c r="A94" s="894"/>
      <c r="B94" s="105">
        <v>6.46</v>
      </c>
      <c r="C94" s="772">
        <f t="shared" si="6"/>
        <v>23.133600000000001</v>
      </c>
      <c r="D94" s="774">
        <v>357974.64479519596</v>
      </c>
      <c r="E94" s="772">
        <f t="shared" si="7"/>
        <v>26.081999999999997</v>
      </c>
      <c r="F94" s="774">
        <v>398319.09697726968</v>
      </c>
      <c r="G94" s="772">
        <f t="shared" si="8"/>
        <v>29.0304</v>
      </c>
      <c r="H94" s="774">
        <v>409417.13053468312</v>
      </c>
      <c r="I94" s="769"/>
      <c r="J94" s="894"/>
      <c r="K94" s="772">
        <v>6.76</v>
      </c>
      <c r="L94" s="772">
        <f t="shared" si="9"/>
        <v>28.274399999999996</v>
      </c>
      <c r="M94" s="774">
        <v>398185.7692674846</v>
      </c>
      <c r="N94" s="772">
        <f t="shared" si="10"/>
        <v>31.877999999999993</v>
      </c>
      <c r="O94" s="774">
        <v>401229.23064277053</v>
      </c>
      <c r="P94" s="772">
        <f t="shared" si="11"/>
        <v>35.481599999999993</v>
      </c>
      <c r="Q94" s="774">
        <v>422669.35197397479</v>
      </c>
      <c r="R94" s="535"/>
      <c r="S94" s="4"/>
      <c r="T94" s="4"/>
      <c r="U94" s="4"/>
      <c r="V94" s="4"/>
      <c r="W94" s="4"/>
      <c r="X94" s="4"/>
      <c r="Y94" s="4"/>
      <c r="Z94" s="4"/>
    </row>
    <row r="95" spans="1:26" ht="12.75" customHeight="1">
      <c r="A95" s="894"/>
      <c r="B95" s="105">
        <v>6.76</v>
      </c>
      <c r="C95" s="772">
        <f t="shared" si="6"/>
        <v>24.235199999999999</v>
      </c>
      <c r="D95" s="774">
        <v>371486.89538302744</v>
      </c>
      <c r="E95" s="772">
        <f t="shared" si="7"/>
        <v>27.323999999999995</v>
      </c>
      <c r="F95" s="774">
        <v>399536.9943262678</v>
      </c>
      <c r="G95" s="772">
        <f t="shared" si="8"/>
        <v>30.412799999999997</v>
      </c>
      <c r="H95" s="774">
        <v>424751.31544215675</v>
      </c>
      <c r="I95" s="769"/>
      <c r="J95" s="894"/>
      <c r="K95" s="772">
        <v>7.06</v>
      </c>
      <c r="L95" s="772">
        <f t="shared" si="9"/>
        <v>29.559599999999993</v>
      </c>
      <c r="M95" s="774">
        <v>413651.78360255092</v>
      </c>
      <c r="N95" s="772">
        <f t="shared" si="10"/>
        <v>33.326999999999991</v>
      </c>
      <c r="O95" s="774">
        <v>415779.89897027414</v>
      </c>
      <c r="P95" s="772">
        <f t="shared" si="11"/>
        <v>37.094399999999993</v>
      </c>
      <c r="Q95" s="774">
        <v>438914.8206123999</v>
      </c>
      <c r="R95" s="535"/>
      <c r="S95" s="4"/>
      <c r="T95" s="4"/>
      <c r="U95" s="4"/>
      <c r="V95" s="4"/>
      <c r="W95" s="4"/>
      <c r="X95" s="4"/>
      <c r="Y95" s="4"/>
      <c r="Z95" s="4"/>
    </row>
    <row r="96" spans="1:26" ht="12.75" customHeight="1">
      <c r="A96" s="894"/>
      <c r="B96" s="105">
        <v>7.06</v>
      </c>
      <c r="C96" s="772">
        <f t="shared" si="6"/>
        <v>25.3368</v>
      </c>
      <c r="D96" s="774">
        <v>384999.14597085887</v>
      </c>
      <c r="E96" s="772">
        <f t="shared" si="7"/>
        <v>28.565999999999999</v>
      </c>
      <c r="F96" s="774">
        <v>414090.22664819029</v>
      </c>
      <c r="G96" s="772">
        <f t="shared" si="8"/>
        <v>31.795200000000001</v>
      </c>
      <c r="H96" s="774">
        <v>440084.00206743792</v>
      </c>
      <c r="I96" s="769"/>
      <c r="J96" s="894"/>
      <c r="K96" s="772">
        <v>7.36</v>
      </c>
      <c r="L96" s="772">
        <f t="shared" si="9"/>
        <v>30.844799999999996</v>
      </c>
      <c r="M96" s="774">
        <v>429115.2339431984</v>
      </c>
      <c r="N96" s="772">
        <f t="shared" si="10"/>
        <v>34.775999999999989</v>
      </c>
      <c r="O96" s="774">
        <v>430335.6952866154</v>
      </c>
      <c r="P96" s="772">
        <f t="shared" si="11"/>
        <v>38.707199999999993</v>
      </c>
      <c r="Q96" s="774">
        <v>455160.28925082524</v>
      </c>
      <c r="R96" s="535"/>
      <c r="S96" s="4"/>
      <c r="T96" s="4"/>
      <c r="U96" s="4"/>
      <c r="V96" s="4"/>
      <c r="W96" s="4"/>
      <c r="X96" s="4"/>
      <c r="Y96" s="4"/>
      <c r="Z96" s="4"/>
    </row>
    <row r="97" spans="1:26" ht="12.75" customHeight="1">
      <c r="A97" s="894"/>
      <c r="B97" s="105">
        <v>7.36</v>
      </c>
      <c r="C97" s="772">
        <f t="shared" si="6"/>
        <v>26.438400000000001</v>
      </c>
      <c r="D97" s="774">
        <v>398513.96055310935</v>
      </c>
      <c r="E97" s="772">
        <f t="shared" si="7"/>
        <v>29.808</v>
      </c>
      <c r="F97" s="774">
        <v>428640.89497569401</v>
      </c>
      <c r="G97" s="772">
        <f t="shared" si="8"/>
        <v>33.177600000000005</v>
      </c>
      <c r="H97" s="774">
        <v>455414.12469830038</v>
      </c>
      <c r="I97" s="769"/>
      <c r="J97" s="894"/>
      <c r="K97" s="772">
        <v>7.66</v>
      </c>
      <c r="L97" s="772">
        <f t="shared" si="9"/>
        <v>32.129999999999995</v>
      </c>
      <c r="M97" s="774">
        <v>444581.24827826477</v>
      </c>
      <c r="N97" s="772">
        <f t="shared" si="10"/>
        <v>36.224999999999987</v>
      </c>
      <c r="O97" s="774">
        <v>444883.7996197</v>
      </c>
      <c r="P97" s="772">
        <f t="shared" si="11"/>
        <v>40.319999999999993</v>
      </c>
      <c r="Q97" s="774">
        <v>471403.19389483123</v>
      </c>
      <c r="R97" s="535"/>
      <c r="S97" s="4"/>
      <c r="T97" s="4"/>
      <c r="U97" s="4"/>
      <c r="V97" s="4"/>
      <c r="W97" s="4"/>
      <c r="X97" s="4"/>
      <c r="Y97" s="4"/>
      <c r="Z97" s="4"/>
    </row>
    <row r="98" spans="1:26" ht="12.75" customHeight="1">
      <c r="A98" s="894"/>
      <c r="B98" s="105">
        <v>7.66</v>
      </c>
      <c r="C98" s="772">
        <f t="shared" si="6"/>
        <v>27.54</v>
      </c>
      <c r="D98" s="774">
        <v>412028.77513535996</v>
      </c>
      <c r="E98" s="772">
        <f t="shared" si="7"/>
        <v>31.049999999999997</v>
      </c>
      <c r="F98" s="774">
        <v>443191.56330319738</v>
      </c>
      <c r="G98" s="772">
        <f t="shared" si="8"/>
        <v>34.56</v>
      </c>
      <c r="H98" s="774">
        <v>470746.81132358179</v>
      </c>
      <c r="I98" s="769"/>
      <c r="J98" s="894"/>
      <c r="K98" s="772">
        <v>7.96</v>
      </c>
      <c r="L98" s="772">
        <f t="shared" si="9"/>
        <v>33.415199999999992</v>
      </c>
      <c r="M98" s="774">
        <v>459437.03194162273</v>
      </c>
      <c r="N98" s="772">
        <f t="shared" si="10"/>
        <v>37.673999999999985</v>
      </c>
      <c r="O98" s="774">
        <v>460047.26261333108</v>
      </c>
      <c r="P98" s="772">
        <f t="shared" si="11"/>
        <v>41.932799999999986</v>
      </c>
      <c r="Q98" s="774">
        <v>487651.22652767523</v>
      </c>
      <c r="R98" s="535"/>
      <c r="S98" s="4"/>
      <c r="T98" s="4"/>
      <c r="U98" s="4"/>
      <c r="V98" s="4"/>
      <c r="W98" s="4"/>
      <c r="X98" s="4"/>
      <c r="Y98" s="4"/>
      <c r="Z98" s="4"/>
    </row>
    <row r="99" spans="1:26" ht="12.75" customHeight="1">
      <c r="A99" s="894"/>
      <c r="B99" s="105">
        <v>7.96</v>
      </c>
      <c r="C99" s="772">
        <f t="shared" si="6"/>
        <v>28.6416</v>
      </c>
      <c r="D99" s="774">
        <v>425538.46172877221</v>
      </c>
      <c r="E99" s="772">
        <f t="shared" si="7"/>
        <v>32.291999999999994</v>
      </c>
      <c r="F99" s="774">
        <v>457742.23163070105</v>
      </c>
      <c r="G99" s="772">
        <f t="shared" si="8"/>
        <v>35.942399999999999</v>
      </c>
      <c r="H99" s="774">
        <v>486074.36996002519</v>
      </c>
      <c r="I99" s="769"/>
      <c r="J99" s="894"/>
      <c r="K99" s="772">
        <v>8.26</v>
      </c>
      <c r="L99" s="772">
        <f t="shared" si="9"/>
        <v>34.700399999999995</v>
      </c>
      <c r="M99" s="774">
        <v>473985.13627470727</v>
      </c>
      <c r="N99" s="772">
        <f t="shared" si="10"/>
        <v>39.12299999999999</v>
      </c>
      <c r="O99" s="774">
        <v>475510.71295397845</v>
      </c>
      <c r="P99" s="772">
        <f t="shared" si="11"/>
        <v>43.545599999999993</v>
      </c>
      <c r="Q99" s="774">
        <v>503896.6951661004</v>
      </c>
      <c r="R99" s="535"/>
      <c r="S99" s="4"/>
      <c r="T99" s="4"/>
      <c r="U99" s="4"/>
      <c r="V99" s="4"/>
      <c r="W99" s="4"/>
      <c r="X99" s="4"/>
      <c r="Y99" s="4"/>
      <c r="Z99" s="4"/>
    </row>
    <row r="100" spans="1:26" ht="12.75" customHeight="1">
      <c r="A100" s="894"/>
      <c r="B100" s="105">
        <v>8.26</v>
      </c>
      <c r="C100" s="772">
        <f t="shared" si="6"/>
        <v>29.743200000000002</v>
      </c>
      <c r="D100" s="774">
        <v>439053.27631102299</v>
      </c>
      <c r="E100" s="772">
        <f t="shared" si="7"/>
        <v>33.533999999999999</v>
      </c>
      <c r="F100" s="774">
        <v>472295.46395262348</v>
      </c>
      <c r="G100" s="772">
        <f t="shared" si="8"/>
        <v>37.324800000000003</v>
      </c>
      <c r="H100" s="774">
        <v>501407.05658530636</v>
      </c>
      <c r="I100" s="769"/>
      <c r="J100" s="894"/>
      <c r="K100" s="772">
        <v>8.56</v>
      </c>
      <c r="L100" s="772">
        <f t="shared" si="9"/>
        <v>35.985599999999998</v>
      </c>
      <c r="M100" s="774">
        <v>488535.80460221076</v>
      </c>
      <c r="N100" s="772">
        <f t="shared" si="10"/>
        <v>40.571999999999989</v>
      </c>
      <c r="O100" s="774">
        <v>490976.72728904488</v>
      </c>
      <c r="P100" s="772">
        <f t="shared" si="11"/>
        <v>45.158399999999993</v>
      </c>
      <c r="Q100" s="774">
        <v>520139.59981010645</v>
      </c>
      <c r="R100" s="535"/>
      <c r="S100" s="4"/>
      <c r="T100" s="4"/>
      <c r="U100" s="4"/>
      <c r="V100" s="4"/>
      <c r="W100" s="4"/>
      <c r="X100" s="4"/>
      <c r="Y100" s="4"/>
      <c r="Z100" s="4"/>
    </row>
    <row r="101" spans="1:26" ht="12.75" customHeight="1">
      <c r="A101" s="894"/>
      <c r="B101" s="105">
        <v>8.56</v>
      </c>
      <c r="C101" s="772">
        <f t="shared" si="6"/>
        <v>30.844800000000003</v>
      </c>
      <c r="D101" s="774">
        <v>452568.0908932733</v>
      </c>
      <c r="E101" s="772">
        <f t="shared" si="7"/>
        <v>34.775999999999996</v>
      </c>
      <c r="F101" s="774">
        <v>486846.13228012709</v>
      </c>
      <c r="G101" s="772">
        <f t="shared" si="8"/>
        <v>38.7072</v>
      </c>
      <c r="H101" s="774">
        <v>516737.17921616888</v>
      </c>
      <c r="I101" s="769"/>
      <c r="J101" s="894"/>
      <c r="K101" s="772">
        <v>8.86</v>
      </c>
      <c r="L101" s="772">
        <f t="shared" si="9"/>
        <v>37.270799999999994</v>
      </c>
      <c r="M101" s="774">
        <v>506442.74162411125</v>
      </c>
      <c r="N101" s="772">
        <f t="shared" si="10"/>
        <v>42.020999999999987</v>
      </c>
      <c r="O101" s="774">
        <v>503089.03692413325</v>
      </c>
      <c r="P101" s="772">
        <f t="shared" si="11"/>
        <v>46.771199999999993</v>
      </c>
      <c r="Q101" s="774">
        <v>536380.81818155176</v>
      </c>
      <c r="R101" s="535"/>
      <c r="S101" s="4"/>
      <c r="T101" s="4"/>
      <c r="U101" s="4"/>
      <c r="V101" s="4"/>
      <c r="W101" s="4"/>
      <c r="X101" s="4"/>
      <c r="Y101" s="4"/>
      <c r="Z101" s="4"/>
    </row>
    <row r="102" spans="1:26" ht="12.75" customHeight="1">
      <c r="A102" s="894"/>
      <c r="B102" s="105">
        <v>8.86</v>
      </c>
      <c r="C102" s="772">
        <f t="shared" si="6"/>
        <v>31.946399999999997</v>
      </c>
      <c r="D102" s="774">
        <v>466080.34148110478</v>
      </c>
      <c r="E102" s="772">
        <f t="shared" si="7"/>
        <v>36.017999999999994</v>
      </c>
      <c r="F102" s="774">
        <v>501396.80060763058</v>
      </c>
      <c r="G102" s="772">
        <f t="shared" si="8"/>
        <v>40.089599999999997</v>
      </c>
      <c r="H102" s="774">
        <v>532069.86584144994</v>
      </c>
      <c r="I102" s="769"/>
      <c r="J102" s="894"/>
      <c r="K102" s="772">
        <v>9.16</v>
      </c>
      <c r="L102" s="772">
        <f t="shared" si="9"/>
        <v>38.555999999999997</v>
      </c>
      <c r="M102" s="774">
        <v>517639.70525163674</v>
      </c>
      <c r="N102" s="772">
        <f t="shared" si="10"/>
        <v>43.469999999999992</v>
      </c>
      <c r="O102" s="774">
        <v>521906.19196475839</v>
      </c>
      <c r="P102" s="772">
        <f t="shared" si="11"/>
        <v>48.384</v>
      </c>
      <c r="Q102" s="774">
        <v>552633.10108137573</v>
      </c>
      <c r="R102" s="535"/>
      <c r="S102" s="4"/>
      <c r="T102" s="4"/>
      <c r="U102" s="4"/>
      <c r="V102" s="4"/>
      <c r="W102" s="4"/>
      <c r="X102" s="4"/>
      <c r="Y102" s="4"/>
      <c r="Z102" s="4"/>
    </row>
    <row r="103" spans="1:26" ht="12.75" customHeight="1">
      <c r="A103" s="894"/>
      <c r="B103" s="105">
        <v>9.16</v>
      </c>
      <c r="C103" s="772">
        <f t="shared" si="6"/>
        <v>33.048000000000002</v>
      </c>
      <c r="D103" s="774">
        <v>479592.59206893627</v>
      </c>
      <c r="E103" s="772">
        <f t="shared" si="7"/>
        <v>37.26</v>
      </c>
      <c r="F103" s="774">
        <v>515950.03292955307</v>
      </c>
      <c r="G103" s="772">
        <f t="shared" si="8"/>
        <v>41.472000000000001</v>
      </c>
      <c r="H103" s="774">
        <v>547399.98847231222</v>
      </c>
      <c r="I103" s="769"/>
      <c r="J103" s="894"/>
      <c r="K103" s="772">
        <v>9.4600000000000009</v>
      </c>
      <c r="L103" s="772">
        <f t="shared" si="9"/>
        <v>39.841199999999994</v>
      </c>
      <c r="M103" s="774">
        <v>532187.80958472122</v>
      </c>
      <c r="N103" s="772">
        <f t="shared" si="10"/>
        <v>44.91899999999999</v>
      </c>
      <c r="O103" s="774">
        <v>537372.20629982499</v>
      </c>
      <c r="P103" s="772">
        <f t="shared" si="11"/>
        <v>49.996799999999993</v>
      </c>
      <c r="Q103" s="774">
        <v>568878.56971980073</v>
      </c>
      <c r="R103" s="535"/>
      <c r="S103" s="4"/>
      <c r="T103" s="4"/>
      <c r="U103" s="4"/>
      <c r="V103" s="4"/>
      <c r="W103" s="4"/>
      <c r="X103" s="4"/>
      <c r="Y103" s="4"/>
      <c r="Z103" s="4"/>
    </row>
    <row r="104" spans="1:26" ht="12.75" customHeight="1">
      <c r="A104" s="894"/>
      <c r="B104" s="105">
        <v>9.4600000000000009</v>
      </c>
      <c r="C104" s="772">
        <f t="shared" si="6"/>
        <v>34.149600000000007</v>
      </c>
      <c r="D104" s="774">
        <v>493107.4066511867</v>
      </c>
      <c r="E104" s="772">
        <f t="shared" si="7"/>
        <v>38.502000000000002</v>
      </c>
      <c r="F104" s="774">
        <v>530500.70125705667</v>
      </c>
      <c r="G104" s="772">
        <f t="shared" si="8"/>
        <v>42.854400000000005</v>
      </c>
      <c r="H104" s="774">
        <v>562732.6750975938</v>
      </c>
      <c r="I104" s="769"/>
      <c r="J104" s="894"/>
      <c r="K104" s="772">
        <v>9.76</v>
      </c>
      <c r="L104" s="772">
        <f t="shared" si="9"/>
        <v>41.126399999999997</v>
      </c>
      <c r="M104" s="774">
        <v>546738.47791222506</v>
      </c>
      <c r="N104" s="772">
        <f t="shared" si="10"/>
        <v>46.367999999999988</v>
      </c>
      <c r="O104" s="774">
        <v>552838.2206348913</v>
      </c>
      <c r="P104" s="772">
        <f t="shared" si="11"/>
        <v>51.609599999999993</v>
      </c>
      <c r="Q104" s="774">
        <v>585121.47436380724</v>
      </c>
      <c r="R104" s="535"/>
      <c r="S104" s="4"/>
      <c r="T104" s="4"/>
      <c r="U104" s="4"/>
      <c r="V104" s="4"/>
      <c r="W104" s="4"/>
      <c r="X104" s="4"/>
      <c r="Y104" s="4"/>
      <c r="Z104" s="4"/>
    </row>
    <row r="105" spans="1:26" ht="12.75" customHeight="1">
      <c r="A105" s="894"/>
      <c r="B105" s="105">
        <v>9.76</v>
      </c>
      <c r="C105" s="772">
        <f t="shared" si="6"/>
        <v>35.251200000000004</v>
      </c>
      <c r="D105" s="774">
        <v>506619.65723901818</v>
      </c>
      <c r="E105" s="772">
        <f t="shared" si="7"/>
        <v>39.744</v>
      </c>
      <c r="F105" s="774">
        <v>545051.36958456028</v>
      </c>
      <c r="G105" s="772">
        <f t="shared" si="8"/>
        <v>44.236800000000002</v>
      </c>
      <c r="H105" s="774">
        <v>578062.79772845597</v>
      </c>
      <c r="I105" s="769"/>
      <c r="J105" s="894"/>
      <c r="K105" s="772">
        <v>10.06</v>
      </c>
      <c r="L105" s="772">
        <f t="shared" si="9"/>
        <v>42.411599999999993</v>
      </c>
      <c r="M105" s="774">
        <v>561291.7102341475</v>
      </c>
      <c r="N105" s="772">
        <f t="shared" si="10"/>
        <v>47.816999999999986</v>
      </c>
      <c r="O105" s="774">
        <v>568301.6709755389</v>
      </c>
      <c r="P105" s="772">
        <f t="shared" si="11"/>
        <v>53.222399999999993</v>
      </c>
      <c r="Q105" s="774">
        <v>601366.94300223212</v>
      </c>
      <c r="R105" s="535"/>
      <c r="S105" s="4"/>
      <c r="T105" s="4"/>
      <c r="U105" s="4"/>
      <c r="V105" s="4"/>
      <c r="W105" s="4"/>
      <c r="X105" s="4"/>
      <c r="Y105" s="4"/>
      <c r="Z105" s="4"/>
    </row>
    <row r="106" spans="1:26" ht="12.75" customHeight="1">
      <c r="A106" s="894"/>
      <c r="B106" s="105">
        <v>10.06</v>
      </c>
      <c r="C106" s="772">
        <f t="shared" si="6"/>
        <v>36.352800000000002</v>
      </c>
      <c r="D106" s="774">
        <v>520131.90782684955</v>
      </c>
      <c r="E106" s="772">
        <f t="shared" si="7"/>
        <v>40.985999999999997</v>
      </c>
      <c r="F106" s="774">
        <v>559599.4739176447</v>
      </c>
      <c r="G106" s="772">
        <f t="shared" si="8"/>
        <v>45.619199999999999</v>
      </c>
      <c r="H106" s="774">
        <v>593395.48435373744</v>
      </c>
      <c r="I106" s="769"/>
      <c r="J106" s="894"/>
      <c r="K106" s="772">
        <v>10.36</v>
      </c>
      <c r="L106" s="772">
        <f t="shared" si="9"/>
        <v>43.696799999999989</v>
      </c>
      <c r="M106" s="774">
        <v>575842.3785616511</v>
      </c>
      <c r="N106" s="772">
        <f t="shared" si="10"/>
        <v>49.265999999999984</v>
      </c>
      <c r="O106" s="774">
        <v>583767.68531060498</v>
      </c>
      <c r="P106" s="772">
        <f t="shared" si="11"/>
        <v>54.835199999999986</v>
      </c>
      <c r="Q106" s="774">
        <v>617614.97563507641</v>
      </c>
      <c r="R106" s="535"/>
      <c r="S106" s="4"/>
      <c r="T106" s="4"/>
      <c r="U106" s="4"/>
      <c r="V106" s="4"/>
      <c r="W106" s="4"/>
      <c r="X106" s="4"/>
      <c r="Y106" s="4"/>
      <c r="Z106" s="4"/>
    </row>
    <row r="107" spans="1:26" ht="12.75" customHeight="1">
      <c r="A107" s="894"/>
      <c r="B107" s="105">
        <v>10.36</v>
      </c>
      <c r="C107" s="772">
        <f t="shared" si="6"/>
        <v>37.4544</v>
      </c>
      <c r="D107" s="774">
        <v>533646.72240910027</v>
      </c>
      <c r="E107" s="772">
        <f t="shared" si="7"/>
        <v>42.227999999999994</v>
      </c>
      <c r="F107" s="774">
        <v>574152.70623956737</v>
      </c>
      <c r="G107" s="772">
        <f t="shared" si="8"/>
        <v>47.001599999999996</v>
      </c>
      <c r="H107" s="774">
        <v>608725.60698459961</v>
      </c>
      <c r="I107" s="769"/>
      <c r="J107" s="894"/>
      <c r="K107" s="772">
        <v>10.66</v>
      </c>
      <c r="L107" s="772">
        <f t="shared" si="9"/>
        <v>44.981999999999992</v>
      </c>
      <c r="M107" s="774">
        <v>590393.04688915459</v>
      </c>
      <c r="N107" s="772">
        <f t="shared" si="10"/>
        <v>50.714999999999989</v>
      </c>
      <c r="O107" s="774">
        <v>599233.6996456713</v>
      </c>
      <c r="P107" s="772">
        <f t="shared" si="11"/>
        <v>56.447999999999993</v>
      </c>
      <c r="Q107" s="774">
        <v>633857.88027908246</v>
      </c>
      <c r="R107" s="535"/>
      <c r="S107" s="4"/>
      <c r="T107" s="4"/>
      <c r="U107" s="4"/>
      <c r="V107" s="4"/>
      <c r="W107" s="4"/>
      <c r="X107" s="4"/>
      <c r="Y107" s="4"/>
      <c r="Z107" s="4"/>
    </row>
    <row r="108" spans="1:26" ht="12.75" customHeight="1">
      <c r="A108" s="894"/>
      <c r="B108" s="105">
        <v>10.66</v>
      </c>
      <c r="C108" s="772">
        <f t="shared" si="6"/>
        <v>38.556000000000004</v>
      </c>
      <c r="D108" s="774">
        <v>547158.97299693152</v>
      </c>
      <c r="E108" s="772">
        <f t="shared" si="7"/>
        <v>43.47</v>
      </c>
      <c r="F108" s="774">
        <v>588703.37456707074</v>
      </c>
      <c r="G108" s="772">
        <f t="shared" si="8"/>
        <v>48.384000000000007</v>
      </c>
      <c r="H108" s="774">
        <v>624058.29360988108</v>
      </c>
      <c r="I108" s="769"/>
      <c r="J108" s="894"/>
      <c r="K108" s="772">
        <v>10.96</v>
      </c>
      <c r="L108" s="772">
        <f t="shared" si="9"/>
        <v>46.267199999999995</v>
      </c>
      <c r="M108" s="774">
        <v>604946.27921107702</v>
      </c>
      <c r="N108" s="772">
        <f t="shared" si="10"/>
        <v>52.163999999999987</v>
      </c>
      <c r="O108" s="774">
        <v>614699.71398073761</v>
      </c>
      <c r="P108" s="772">
        <f t="shared" si="11"/>
        <v>58.060799999999993</v>
      </c>
      <c r="Q108" s="774">
        <v>650103.34891750745</v>
      </c>
      <c r="R108" s="535"/>
      <c r="S108" s="4"/>
      <c r="T108" s="4"/>
      <c r="U108" s="4"/>
      <c r="V108" s="4"/>
      <c r="W108" s="4"/>
      <c r="X108" s="4"/>
      <c r="Y108" s="4"/>
      <c r="Z108" s="4"/>
    </row>
    <row r="109" spans="1:26" ht="12.75" customHeight="1">
      <c r="A109" s="894"/>
      <c r="B109" s="105">
        <v>10.96</v>
      </c>
      <c r="C109" s="772">
        <f t="shared" si="6"/>
        <v>39.657600000000002</v>
      </c>
      <c r="D109" s="774">
        <v>560671.22358476312</v>
      </c>
      <c r="E109" s="772">
        <f t="shared" si="7"/>
        <v>44.711999999999996</v>
      </c>
      <c r="F109" s="774">
        <v>603254.04289457435</v>
      </c>
      <c r="G109" s="772">
        <f t="shared" si="8"/>
        <v>49.766400000000004</v>
      </c>
      <c r="H109" s="774">
        <v>639388.41624074313</v>
      </c>
      <c r="I109" s="769"/>
      <c r="J109" s="894"/>
      <c r="K109" s="772">
        <v>11.26</v>
      </c>
      <c r="L109" s="772">
        <f t="shared" si="9"/>
        <v>47.552399999999992</v>
      </c>
      <c r="M109" s="774">
        <v>619496.94753858075</v>
      </c>
      <c r="N109" s="772">
        <f t="shared" si="10"/>
        <v>53.612999999999985</v>
      </c>
      <c r="O109" s="774">
        <v>630163.16432138532</v>
      </c>
      <c r="P109" s="772">
        <f t="shared" si="11"/>
        <v>59.673599999999986</v>
      </c>
      <c r="Q109" s="774">
        <v>666348.81755593256</v>
      </c>
      <c r="R109" s="535"/>
      <c r="S109" s="4"/>
      <c r="T109" s="4"/>
      <c r="U109" s="4"/>
      <c r="V109" s="4"/>
      <c r="W109" s="4"/>
      <c r="X109" s="4"/>
      <c r="Y109" s="4"/>
      <c r="Z109" s="4"/>
    </row>
    <row r="110" spans="1:26" ht="12.75" customHeight="1">
      <c r="A110" s="894"/>
      <c r="B110" s="105">
        <v>11.26</v>
      </c>
      <c r="C110" s="772">
        <f t="shared" si="6"/>
        <v>40.7592</v>
      </c>
      <c r="D110" s="774">
        <v>574186.03816701367</v>
      </c>
      <c r="E110" s="772">
        <f t="shared" si="7"/>
        <v>45.954000000000001</v>
      </c>
      <c r="F110" s="774">
        <v>617807.27521649702</v>
      </c>
      <c r="G110" s="772">
        <f t="shared" si="8"/>
        <v>51.148800000000001</v>
      </c>
      <c r="H110" s="774">
        <v>654721.10286602471</v>
      </c>
      <c r="I110" s="769"/>
      <c r="J110" s="894"/>
      <c r="K110" s="772">
        <v>11.56</v>
      </c>
      <c r="L110" s="772">
        <f t="shared" si="9"/>
        <v>48.837599999999995</v>
      </c>
      <c r="M110" s="774">
        <v>634047.61586608435</v>
      </c>
      <c r="N110" s="772">
        <f t="shared" si="10"/>
        <v>55.061999999999991</v>
      </c>
      <c r="O110" s="774">
        <v>645629.17865645129</v>
      </c>
      <c r="P110" s="772">
        <f t="shared" si="11"/>
        <v>61.286399999999993</v>
      </c>
      <c r="Q110" s="774">
        <v>682594.28619435767</v>
      </c>
      <c r="R110" s="535"/>
      <c r="S110" s="4"/>
      <c r="T110" s="4"/>
      <c r="U110" s="4"/>
      <c r="V110" s="4"/>
      <c r="W110" s="4"/>
      <c r="X110" s="4"/>
      <c r="Y110" s="4"/>
      <c r="Z110" s="4"/>
    </row>
    <row r="111" spans="1:26" ht="12.75" customHeight="1">
      <c r="A111" s="894"/>
      <c r="B111" s="105">
        <v>11.56</v>
      </c>
      <c r="C111" s="772">
        <f t="shared" si="6"/>
        <v>41.860799999999998</v>
      </c>
      <c r="D111" s="774">
        <v>587700.85274926422</v>
      </c>
      <c r="E111" s="772">
        <f t="shared" si="7"/>
        <v>47.195999999999998</v>
      </c>
      <c r="F111" s="774">
        <v>632357.94354400062</v>
      </c>
      <c r="G111" s="772">
        <f t="shared" si="8"/>
        <v>52.531199999999998</v>
      </c>
      <c r="H111" s="774">
        <v>670051.22549688711</v>
      </c>
      <c r="I111" s="769"/>
      <c r="J111" s="894"/>
      <c r="K111" s="772">
        <v>11.86</v>
      </c>
      <c r="L111" s="772">
        <f t="shared" si="9"/>
        <v>50.122799999999984</v>
      </c>
      <c r="M111" s="774">
        <v>648598.28419358772</v>
      </c>
      <c r="N111" s="772">
        <f t="shared" si="10"/>
        <v>56.510999999999981</v>
      </c>
      <c r="O111" s="774">
        <v>661095.19299151772</v>
      </c>
      <c r="P111" s="772">
        <f t="shared" si="11"/>
        <v>62.899199999999986</v>
      </c>
      <c r="Q111" s="774">
        <v>698839.75483278267</v>
      </c>
      <c r="R111" s="535"/>
      <c r="S111" s="4"/>
      <c r="T111" s="4"/>
      <c r="U111" s="4"/>
      <c r="V111" s="4"/>
      <c r="W111" s="4"/>
      <c r="X111" s="4"/>
      <c r="Y111" s="4"/>
      <c r="Z111" s="4"/>
    </row>
    <row r="112" spans="1:26" ht="12.75" customHeight="1">
      <c r="A112" s="894"/>
      <c r="B112" s="105">
        <v>11.86</v>
      </c>
      <c r="C112" s="772">
        <f t="shared" si="6"/>
        <v>42.962399999999995</v>
      </c>
      <c r="D112" s="774">
        <v>601213.1033370957</v>
      </c>
      <c r="E112" s="772">
        <f t="shared" si="7"/>
        <v>48.437999999999995</v>
      </c>
      <c r="F112" s="774">
        <v>646908.61187150388</v>
      </c>
      <c r="G112" s="772">
        <f t="shared" si="8"/>
        <v>53.913599999999995</v>
      </c>
      <c r="H112" s="774">
        <v>685383.91212216823</v>
      </c>
      <c r="I112" s="769"/>
      <c r="J112" s="894"/>
      <c r="K112" s="772">
        <v>12.16</v>
      </c>
      <c r="L112" s="772">
        <f t="shared" si="9"/>
        <v>51.407999999999994</v>
      </c>
      <c r="M112" s="774">
        <v>663151.51651551039</v>
      </c>
      <c r="N112" s="772">
        <f t="shared" si="10"/>
        <v>57.959999999999987</v>
      </c>
      <c r="O112" s="774">
        <v>676558.64333216497</v>
      </c>
      <c r="P112" s="772">
        <f t="shared" si="11"/>
        <v>64.511999999999986</v>
      </c>
      <c r="Q112" s="774">
        <v>715085.22347120824</v>
      </c>
      <c r="R112" s="535"/>
      <c r="S112" s="4"/>
      <c r="T112" s="4"/>
      <c r="U112" s="4"/>
      <c r="V112" s="4"/>
      <c r="W112" s="4"/>
      <c r="X112" s="4"/>
      <c r="Y112" s="4"/>
      <c r="Z112" s="4"/>
    </row>
    <row r="113" spans="1:26" ht="12.75" customHeight="1">
      <c r="A113" s="894"/>
      <c r="B113" s="105">
        <v>12.16</v>
      </c>
      <c r="C113" s="772">
        <f t="shared" si="6"/>
        <v>44.064000000000007</v>
      </c>
      <c r="D113" s="774">
        <v>614725.35392492719</v>
      </c>
      <c r="E113" s="772">
        <f t="shared" si="7"/>
        <v>49.68</v>
      </c>
      <c r="F113" s="774">
        <v>661459.28019900748</v>
      </c>
      <c r="G113" s="772">
        <f t="shared" si="8"/>
        <v>55.296000000000006</v>
      </c>
      <c r="H113" s="774">
        <v>700714.03475303052</v>
      </c>
      <c r="I113" s="769"/>
      <c r="J113" s="894"/>
      <c r="K113" s="772">
        <v>12.46</v>
      </c>
      <c r="L113" s="772">
        <f t="shared" si="9"/>
        <v>52.693199999999997</v>
      </c>
      <c r="M113" s="774">
        <v>677702.18484301388</v>
      </c>
      <c r="N113" s="772">
        <f t="shared" si="10"/>
        <v>59.408999999999992</v>
      </c>
      <c r="O113" s="774">
        <v>692024.6576672314</v>
      </c>
      <c r="P113" s="772">
        <f t="shared" si="11"/>
        <v>66.124799999999993</v>
      </c>
      <c r="Q113" s="774">
        <v>731328.12811521394</v>
      </c>
      <c r="R113" s="535"/>
      <c r="S113" s="4"/>
      <c r="T113" s="4"/>
      <c r="U113" s="4"/>
      <c r="V113" s="4"/>
      <c r="W113" s="4"/>
      <c r="X113" s="4"/>
      <c r="Y113" s="4"/>
      <c r="Z113" s="4"/>
    </row>
    <row r="114" spans="1:26" ht="12.75" customHeight="1">
      <c r="A114" s="894"/>
      <c r="B114" s="105">
        <v>12.46</v>
      </c>
      <c r="C114" s="772">
        <f t="shared" si="6"/>
        <v>45.165600000000005</v>
      </c>
      <c r="D114" s="774">
        <v>628240.16850717762</v>
      </c>
      <c r="E114" s="772">
        <f t="shared" si="7"/>
        <v>50.921999999999997</v>
      </c>
      <c r="F114" s="774">
        <v>676012.51252092991</v>
      </c>
      <c r="G114" s="772">
        <f t="shared" si="8"/>
        <v>56.678400000000003</v>
      </c>
      <c r="H114" s="774">
        <v>716046.72137831175</v>
      </c>
      <c r="I114" s="769"/>
      <c r="J114" s="894"/>
      <c r="K114" s="772">
        <v>12.76</v>
      </c>
      <c r="L114" s="772">
        <f t="shared" si="9"/>
        <v>53.978399999999986</v>
      </c>
      <c r="M114" s="774">
        <v>692252.85317051737</v>
      </c>
      <c r="N114" s="772">
        <f t="shared" si="10"/>
        <v>60.857999999999983</v>
      </c>
      <c r="O114" s="774">
        <v>707490.67200229783</v>
      </c>
      <c r="P114" s="772">
        <f t="shared" si="11"/>
        <v>67.737599999999986</v>
      </c>
      <c r="Q114" s="774">
        <v>747576.16074805788</v>
      </c>
      <c r="R114" s="535"/>
      <c r="S114" s="4"/>
      <c r="T114" s="4"/>
      <c r="U114" s="4"/>
      <c r="V114" s="4"/>
      <c r="W114" s="4"/>
      <c r="X114" s="4"/>
      <c r="Y114" s="4"/>
      <c r="Z114" s="4"/>
    </row>
    <row r="115" spans="1:26" ht="12.75" customHeight="1">
      <c r="A115" s="894"/>
      <c r="B115" s="105">
        <v>12.76</v>
      </c>
      <c r="C115" s="772">
        <f t="shared" si="6"/>
        <v>46.267200000000003</v>
      </c>
      <c r="D115" s="774">
        <v>641752.41909500887</v>
      </c>
      <c r="E115" s="772">
        <f t="shared" si="7"/>
        <v>52.163999999999994</v>
      </c>
      <c r="F115" s="774">
        <v>690563.18084843352</v>
      </c>
      <c r="G115" s="772">
        <f t="shared" si="8"/>
        <v>58.0608</v>
      </c>
      <c r="H115" s="774">
        <v>731838.36300458387</v>
      </c>
      <c r="I115" s="769"/>
      <c r="J115" s="894"/>
      <c r="K115" s="772">
        <v>13.06</v>
      </c>
      <c r="L115" s="772">
        <f t="shared" si="9"/>
        <v>55.263599999999997</v>
      </c>
      <c r="M115" s="774">
        <v>706806.08549243992</v>
      </c>
      <c r="N115" s="772">
        <f t="shared" si="10"/>
        <v>62.306999999999988</v>
      </c>
      <c r="O115" s="774">
        <v>722954.12234294508</v>
      </c>
      <c r="P115" s="772">
        <f t="shared" si="11"/>
        <v>69.350399999999993</v>
      </c>
      <c r="Q115" s="774">
        <v>763821.62938648369</v>
      </c>
      <c r="R115" s="535"/>
      <c r="S115" s="4"/>
      <c r="T115" s="4"/>
      <c r="U115" s="4"/>
      <c r="V115" s="4"/>
      <c r="W115" s="4"/>
      <c r="X115" s="4"/>
      <c r="Y115" s="4"/>
      <c r="Z115" s="4"/>
    </row>
    <row r="116" spans="1:26" ht="12.75" customHeight="1">
      <c r="A116" s="894"/>
      <c r="B116" s="105">
        <v>13.06</v>
      </c>
      <c r="C116" s="772">
        <f t="shared" si="6"/>
        <v>47.368800000000007</v>
      </c>
      <c r="D116" s="774">
        <v>655264.66968284035</v>
      </c>
      <c r="E116" s="772">
        <f t="shared" si="7"/>
        <v>53.405999999999999</v>
      </c>
      <c r="F116" s="774">
        <v>705113.84917593701</v>
      </c>
      <c r="G116" s="772">
        <f t="shared" si="8"/>
        <v>59.443200000000004</v>
      </c>
      <c r="H116" s="774">
        <v>747188.99759079784</v>
      </c>
      <c r="I116" s="769"/>
      <c r="J116" s="894"/>
      <c r="K116" s="772">
        <v>13.36</v>
      </c>
      <c r="L116" s="772">
        <f t="shared" si="9"/>
        <v>56.548799999999993</v>
      </c>
      <c r="M116" s="774">
        <v>721356.75381994352</v>
      </c>
      <c r="N116" s="772">
        <f t="shared" si="10"/>
        <v>63.755999999999986</v>
      </c>
      <c r="O116" s="774">
        <v>738420.13667801151</v>
      </c>
      <c r="P116" s="772">
        <f t="shared" si="11"/>
        <v>70.963199999999986</v>
      </c>
      <c r="Q116" s="774">
        <v>780067.09802490869</v>
      </c>
      <c r="R116" s="535"/>
      <c r="S116" s="4"/>
      <c r="T116" s="4"/>
      <c r="U116" s="4"/>
      <c r="V116" s="4"/>
      <c r="W116" s="4"/>
      <c r="X116" s="4"/>
      <c r="Y116" s="4"/>
      <c r="Z116" s="4"/>
    </row>
    <row r="117" spans="1:26" ht="12.75" customHeight="1">
      <c r="A117" s="894"/>
      <c r="B117" s="105">
        <v>13.36</v>
      </c>
      <c r="C117" s="772">
        <f t="shared" si="6"/>
        <v>48.470399999999998</v>
      </c>
      <c r="D117" s="774">
        <v>668779.48426509113</v>
      </c>
      <c r="E117" s="772">
        <f t="shared" si="7"/>
        <v>54.647999999999989</v>
      </c>
      <c r="F117" s="774">
        <v>719664.51750344085</v>
      </c>
      <c r="G117" s="772">
        <f t="shared" si="8"/>
        <v>60.825599999999994</v>
      </c>
      <c r="H117" s="774">
        <v>762039.65326531755</v>
      </c>
      <c r="I117" s="769"/>
      <c r="J117" s="894"/>
      <c r="K117" s="772">
        <v>13.66</v>
      </c>
      <c r="L117" s="772">
        <f t="shared" si="9"/>
        <v>57.833999999999989</v>
      </c>
      <c r="M117" s="774">
        <v>735907.42214744678</v>
      </c>
      <c r="N117" s="772">
        <f t="shared" si="10"/>
        <v>65.204999999999984</v>
      </c>
      <c r="O117" s="774">
        <v>753886.15101307759</v>
      </c>
      <c r="P117" s="772">
        <f t="shared" si="11"/>
        <v>72.575999999999993</v>
      </c>
      <c r="Q117" s="774">
        <v>796310.00266891473</v>
      </c>
      <c r="R117" s="535"/>
      <c r="S117" s="4"/>
      <c r="T117" s="4"/>
      <c r="U117" s="4"/>
      <c r="V117" s="4"/>
      <c r="W117" s="4"/>
      <c r="X117" s="4"/>
      <c r="Y117" s="4"/>
      <c r="Z117" s="4"/>
    </row>
    <row r="118" spans="1:26" ht="12.75" customHeight="1">
      <c r="A118" s="894"/>
      <c r="B118" s="105">
        <v>13.66</v>
      </c>
      <c r="C118" s="772">
        <f t="shared" si="6"/>
        <v>49.572000000000003</v>
      </c>
      <c r="D118" s="774">
        <v>675730.47313484654</v>
      </c>
      <c r="E118" s="772">
        <f t="shared" si="7"/>
        <v>55.89</v>
      </c>
      <c r="F118" s="774">
        <v>734217.74982536328</v>
      </c>
      <c r="G118" s="772">
        <f t="shared" si="8"/>
        <v>62.208000000000006</v>
      </c>
      <c r="H118" s="774">
        <v>777372.33989059913</v>
      </c>
      <c r="I118" s="769"/>
      <c r="J118" s="894"/>
      <c r="K118" s="772">
        <v>13.96</v>
      </c>
      <c r="L118" s="772">
        <f t="shared" si="9"/>
        <v>59.119199999999992</v>
      </c>
      <c r="M118" s="774">
        <v>750458.09047495062</v>
      </c>
      <c r="N118" s="772">
        <f t="shared" si="10"/>
        <v>66.653999999999982</v>
      </c>
      <c r="O118" s="774">
        <v>769349.6013537253</v>
      </c>
      <c r="P118" s="772">
        <f t="shared" si="11"/>
        <v>74.188800000000001</v>
      </c>
      <c r="Q118" s="774">
        <v>812558.03530175902</v>
      </c>
      <c r="R118" s="535"/>
      <c r="S118" s="4"/>
      <c r="T118" s="4"/>
      <c r="U118" s="4"/>
      <c r="V118" s="4"/>
      <c r="W118" s="4"/>
      <c r="X118" s="4"/>
      <c r="Y118" s="4"/>
      <c r="Z118" s="4"/>
    </row>
    <row r="119" spans="1:26" ht="12.75" customHeight="1">
      <c r="A119" s="894"/>
      <c r="B119" s="105">
        <v>13.96</v>
      </c>
      <c r="C119" s="772">
        <f t="shared" si="6"/>
        <v>50.673600000000008</v>
      </c>
      <c r="D119" s="774">
        <v>695806.54943517304</v>
      </c>
      <c r="E119" s="772">
        <f t="shared" si="7"/>
        <v>57.132000000000005</v>
      </c>
      <c r="F119" s="774">
        <v>748768.41815286677</v>
      </c>
      <c r="G119" s="772">
        <f t="shared" si="8"/>
        <v>63.59040000000001</v>
      </c>
      <c r="H119" s="774">
        <v>792702.46252146096</v>
      </c>
      <c r="I119" s="769"/>
      <c r="J119" s="894"/>
      <c r="K119" s="772">
        <v>14.26</v>
      </c>
      <c r="L119" s="772">
        <f t="shared" si="9"/>
        <v>60.404399999999995</v>
      </c>
      <c r="M119" s="774">
        <v>765011.32279687293</v>
      </c>
      <c r="N119" s="772">
        <f t="shared" si="10"/>
        <v>68.10299999999998</v>
      </c>
      <c r="O119" s="774">
        <v>784815.6156887915</v>
      </c>
      <c r="P119" s="772">
        <f t="shared" si="11"/>
        <v>75.801599999999993</v>
      </c>
      <c r="Q119" s="774">
        <v>828803.50394018425</v>
      </c>
      <c r="R119" s="535"/>
      <c r="S119" s="4"/>
      <c r="T119" s="4"/>
      <c r="U119" s="4"/>
      <c r="V119" s="4"/>
      <c r="W119" s="4"/>
      <c r="X119" s="4"/>
      <c r="Y119" s="4"/>
      <c r="Z119" s="4"/>
    </row>
    <row r="120" spans="1:26" ht="12.75" customHeight="1">
      <c r="A120" s="894"/>
      <c r="B120" s="105">
        <v>14.26</v>
      </c>
      <c r="C120" s="772">
        <f t="shared" si="6"/>
        <v>51.775199999999998</v>
      </c>
      <c r="D120" s="774">
        <v>709318.80002300441</v>
      </c>
      <c r="E120" s="772">
        <f t="shared" si="7"/>
        <v>58.373999999999995</v>
      </c>
      <c r="F120" s="774">
        <v>763319.08648037037</v>
      </c>
      <c r="G120" s="772">
        <f t="shared" si="8"/>
        <v>64.972799999999992</v>
      </c>
      <c r="H120" s="774">
        <v>808035.14914674277</v>
      </c>
      <c r="I120" s="769"/>
      <c r="J120" s="894"/>
      <c r="K120" s="772">
        <v>14.56</v>
      </c>
      <c r="L120" s="772">
        <f t="shared" si="9"/>
        <v>61.689599999999992</v>
      </c>
      <c r="M120" s="774">
        <v>779561.99112437665</v>
      </c>
      <c r="N120" s="772">
        <f t="shared" si="10"/>
        <v>69.551999999999978</v>
      </c>
      <c r="O120" s="774">
        <v>800281.63002385816</v>
      </c>
      <c r="P120" s="772">
        <f t="shared" si="11"/>
        <v>77.414399999999986</v>
      </c>
      <c r="Q120" s="774">
        <v>845046.40858419018</v>
      </c>
      <c r="R120" s="535"/>
      <c r="S120" s="4"/>
      <c r="T120" s="4"/>
      <c r="U120" s="4"/>
      <c r="V120" s="4"/>
      <c r="W120" s="4"/>
      <c r="X120" s="4"/>
      <c r="Y120" s="4"/>
      <c r="Z120" s="4"/>
    </row>
    <row r="121" spans="1:26" ht="12.75" customHeight="1">
      <c r="A121" s="894"/>
      <c r="B121" s="105">
        <v>14.56</v>
      </c>
      <c r="C121" s="772">
        <f t="shared" si="6"/>
        <v>52.876800000000003</v>
      </c>
      <c r="D121" s="774">
        <v>722831.05061083566</v>
      </c>
      <c r="E121" s="772">
        <f t="shared" si="7"/>
        <v>59.616</v>
      </c>
      <c r="F121" s="774">
        <v>777872.31880229281</v>
      </c>
      <c r="G121" s="772">
        <f t="shared" si="8"/>
        <v>66.355200000000011</v>
      </c>
      <c r="H121" s="774">
        <v>823365.27177760506</v>
      </c>
      <c r="I121" s="769"/>
      <c r="J121" s="894"/>
      <c r="K121" s="772">
        <v>14.86</v>
      </c>
      <c r="L121" s="772">
        <f t="shared" si="9"/>
        <v>62.974799999999988</v>
      </c>
      <c r="M121" s="774">
        <v>794112.65945188038</v>
      </c>
      <c r="N121" s="772">
        <f t="shared" si="10"/>
        <v>71.000999999999976</v>
      </c>
      <c r="O121" s="774">
        <v>815747.64435892412</v>
      </c>
      <c r="P121" s="772">
        <f t="shared" si="11"/>
        <v>79.027199999999979</v>
      </c>
      <c r="Q121" s="774">
        <v>861291.87722261541</v>
      </c>
      <c r="R121" s="535"/>
      <c r="S121" s="4"/>
      <c r="T121" s="4"/>
      <c r="U121" s="4"/>
      <c r="V121" s="4"/>
      <c r="W121" s="4"/>
      <c r="X121" s="4"/>
      <c r="Y121" s="4"/>
      <c r="Z121" s="4"/>
    </row>
    <row r="122" spans="1:26" ht="12.75" customHeight="1">
      <c r="A122" s="894"/>
      <c r="B122" s="105">
        <v>14.86</v>
      </c>
      <c r="C122" s="772">
        <f t="shared" si="6"/>
        <v>53.978400000000001</v>
      </c>
      <c r="D122" s="774">
        <v>736345.86519308609</v>
      </c>
      <c r="E122" s="772">
        <f t="shared" si="7"/>
        <v>60.857999999999997</v>
      </c>
      <c r="F122" s="774">
        <v>792422.98712979665</v>
      </c>
      <c r="G122" s="772">
        <f t="shared" si="8"/>
        <v>67.7376</v>
      </c>
      <c r="H122" s="774">
        <v>838697.95840288594</v>
      </c>
      <c r="I122" s="769"/>
      <c r="J122" s="894"/>
      <c r="K122" s="772">
        <v>15.16</v>
      </c>
      <c r="L122" s="772">
        <f t="shared" si="9"/>
        <v>64.259999999999991</v>
      </c>
      <c r="M122" s="774">
        <v>808660.76378496469</v>
      </c>
      <c r="N122" s="772">
        <f t="shared" si="10"/>
        <v>72.449999999999974</v>
      </c>
      <c r="O122" s="774">
        <v>831211.09469957184</v>
      </c>
      <c r="P122" s="772">
        <f t="shared" si="11"/>
        <v>80.639999999999986</v>
      </c>
      <c r="Q122" s="774">
        <v>877542.4738498783</v>
      </c>
      <c r="R122" s="535"/>
      <c r="S122" s="4"/>
      <c r="T122" s="4"/>
      <c r="U122" s="4"/>
      <c r="V122" s="4"/>
      <c r="W122" s="4"/>
      <c r="X122" s="4"/>
      <c r="Y122" s="4"/>
      <c r="Z122" s="4"/>
    </row>
    <row r="123" spans="1:26" ht="12.75" customHeight="1">
      <c r="A123" s="894"/>
      <c r="B123" s="105">
        <v>15.16</v>
      </c>
      <c r="C123" s="772">
        <f t="shared" si="6"/>
        <v>55.08</v>
      </c>
      <c r="D123" s="774">
        <v>749858.11578091804</v>
      </c>
      <c r="E123" s="772">
        <f t="shared" si="7"/>
        <v>62.099999999999994</v>
      </c>
      <c r="F123" s="774">
        <v>806973.65545730025</v>
      </c>
      <c r="G123" s="772">
        <f t="shared" si="8"/>
        <v>69.12</v>
      </c>
      <c r="H123" s="774">
        <v>854028.08103374857</v>
      </c>
      <c r="I123" s="769"/>
      <c r="J123" s="894"/>
      <c r="K123" s="772">
        <v>15.46</v>
      </c>
      <c r="L123" s="772">
        <f t="shared" si="9"/>
        <v>65.545199999999994</v>
      </c>
      <c r="M123" s="774">
        <v>823213.99610688712</v>
      </c>
      <c r="N123" s="772">
        <f t="shared" si="10"/>
        <v>73.898999999999987</v>
      </c>
      <c r="O123" s="774">
        <v>846677.10903463815</v>
      </c>
      <c r="P123" s="772">
        <f t="shared" si="11"/>
        <v>82.252799999999993</v>
      </c>
      <c r="Q123" s="774">
        <v>893782.8144994654</v>
      </c>
      <c r="R123" s="535"/>
      <c r="S123" s="4"/>
      <c r="T123" s="4"/>
      <c r="U123" s="4"/>
      <c r="V123" s="4"/>
      <c r="W123" s="4"/>
      <c r="X123" s="4"/>
      <c r="Y123" s="4"/>
      <c r="Z123" s="4"/>
    </row>
    <row r="124" spans="1:26" ht="12.75" customHeight="1">
      <c r="A124" s="894"/>
      <c r="B124" s="105">
        <v>15.46</v>
      </c>
      <c r="C124" s="772">
        <f t="shared" si="6"/>
        <v>56.181600000000003</v>
      </c>
      <c r="D124" s="774">
        <v>763372.93036316859</v>
      </c>
      <c r="E124" s="772">
        <f t="shared" si="7"/>
        <v>63.341999999999999</v>
      </c>
      <c r="F124" s="774">
        <v>821524.32378480351</v>
      </c>
      <c r="G124" s="772">
        <f t="shared" si="8"/>
        <v>70.502400000000009</v>
      </c>
      <c r="H124" s="774">
        <v>869360.76765902969</v>
      </c>
      <c r="I124" s="769"/>
      <c r="J124" s="894"/>
      <c r="K124" s="772">
        <v>15.76</v>
      </c>
      <c r="L124" s="772">
        <f t="shared" si="9"/>
        <v>66.830399999999983</v>
      </c>
      <c r="M124" s="774">
        <v>837764.66443439072</v>
      </c>
      <c r="N124" s="772">
        <f t="shared" si="10"/>
        <v>75.347999999999971</v>
      </c>
      <c r="O124" s="774">
        <v>862143.12336970447</v>
      </c>
      <c r="P124" s="772">
        <f t="shared" si="11"/>
        <v>83.865599999999972</v>
      </c>
      <c r="Q124" s="774">
        <v>910028.28313789051</v>
      </c>
      <c r="R124" s="535"/>
      <c r="S124" s="4"/>
      <c r="T124" s="4"/>
      <c r="U124" s="4"/>
      <c r="V124" s="4"/>
      <c r="W124" s="4"/>
      <c r="X124" s="4"/>
      <c r="Y124" s="4"/>
      <c r="Z124" s="4"/>
    </row>
    <row r="125" spans="1:26" ht="12.75" customHeight="1">
      <c r="A125" s="894"/>
      <c r="B125" s="105">
        <v>15.76</v>
      </c>
      <c r="C125" s="772">
        <f t="shared" si="6"/>
        <v>57.283200000000001</v>
      </c>
      <c r="D125" s="774">
        <v>776885.18095099973</v>
      </c>
      <c r="E125" s="772">
        <f t="shared" si="7"/>
        <v>64.583999999999989</v>
      </c>
      <c r="F125" s="774">
        <v>836077.55610672641</v>
      </c>
      <c r="G125" s="772">
        <f t="shared" si="8"/>
        <v>71.884799999999998</v>
      </c>
      <c r="H125" s="774">
        <v>884690.89028989221</v>
      </c>
      <c r="I125" s="769"/>
      <c r="J125" s="894"/>
      <c r="K125" s="772">
        <v>16.059999999999999</v>
      </c>
      <c r="L125" s="772">
        <f t="shared" si="9"/>
        <v>68.115599999999986</v>
      </c>
      <c r="M125" s="774">
        <v>852315.33276189456</v>
      </c>
      <c r="N125" s="772">
        <f t="shared" si="10"/>
        <v>76.796999999999983</v>
      </c>
      <c r="O125" s="774">
        <v>877606.57371035183</v>
      </c>
      <c r="P125" s="772">
        <f t="shared" si="11"/>
        <v>85.478399999999979</v>
      </c>
      <c r="Q125" s="774">
        <v>926273.7517763155</v>
      </c>
      <c r="R125" s="535"/>
      <c r="S125" s="4"/>
      <c r="T125" s="4"/>
      <c r="U125" s="4"/>
      <c r="V125" s="4"/>
      <c r="W125" s="4"/>
      <c r="X125" s="4"/>
      <c r="Y125" s="4"/>
      <c r="Z125" s="4"/>
    </row>
    <row r="126" spans="1:26" ht="12.75" customHeight="1">
      <c r="A126" s="894"/>
      <c r="B126" s="105">
        <v>16.059999999999999</v>
      </c>
      <c r="C126" s="772">
        <f t="shared" si="6"/>
        <v>58.384799999999998</v>
      </c>
      <c r="D126" s="774">
        <v>790399.99553325039</v>
      </c>
      <c r="E126" s="772">
        <f t="shared" si="7"/>
        <v>65.825999999999993</v>
      </c>
      <c r="F126" s="774">
        <v>850625.6604398106</v>
      </c>
      <c r="G126" s="772">
        <f t="shared" si="8"/>
        <v>73.267199999999988</v>
      </c>
      <c r="H126" s="774">
        <v>900023.57691517356</v>
      </c>
      <c r="I126" s="769"/>
      <c r="J126" s="894"/>
      <c r="K126" s="772">
        <v>16.36</v>
      </c>
      <c r="L126" s="772">
        <f t="shared" si="9"/>
        <v>69.40079999999999</v>
      </c>
      <c r="M126" s="774">
        <v>866868.56508381711</v>
      </c>
      <c r="N126" s="772">
        <f t="shared" si="10"/>
        <v>78.245999999999981</v>
      </c>
      <c r="O126" s="774">
        <v>892605.94106117042</v>
      </c>
      <c r="P126" s="772">
        <f t="shared" si="11"/>
        <v>87.091199999999986</v>
      </c>
      <c r="Q126" s="774">
        <v>942519.22041474085</v>
      </c>
      <c r="R126" s="535"/>
      <c r="S126" s="4"/>
      <c r="T126" s="4"/>
      <c r="U126" s="4"/>
      <c r="V126" s="4"/>
      <c r="W126" s="4"/>
      <c r="X126" s="4"/>
      <c r="Y126" s="4"/>
      <c r="Z126" s="4"/>
    </row>
    <row r="127" spans="1:26" ht="12.75" customHeight="1">
      <c r="A127" s="894"/>
      <c r="B127" s="105">
        <v>16.36</v>
      </c>
      <c r="C127" s="772">
        <f t="shared" si="6"/>
        <v>59.486400000000003</v>
      </c>
      <c r="D127" s="774">
        <v>803912.24612108152</v>
      </c>
      <c r="E127" s="772">
        <f t="shared" si="7"/>
        <v>67.067999999999998</v>
      </c>
      <c r="F127" s="774">
        <v>865176.32876731432</v>
      </c>
      <c r="G127" s="772">
        <f t="shared" si="8"/>
        <v>74.649600000000007</v>
      </c>
      <c r="H127" s="774">
        <v>915353.69954603596</v>
      </c>
      <c r="I127" s="769"/>
      <c r="J127" s="894"/>
      <c r="K127" s="772">
        <v>16.66</v>
      </c>
      <c r="L127" s="772">
        <f t="shared" si="9"/>
        <v>70.685999999999979</v>
      </c>
      <c r="M127" s="774">
        <v>881419.23341132049</v>
      </c>
      <c r="N127" s="772">
        <f t="shared" si="10"/>
        <v>79.694999999999979</v>
      </c>
      <c r="O127" s="774">
        <v>908538.60238048469</v>
      </c>
      <c r="P127" s="772">
        <f t="shared" si="11"/>
        <v>88.703999999999979</v>
      </c>
      <c r="Q127" s="774">
        <v>958764.68905316631</v>
      </c>
      <c r="R127" s="535"/>
      <c r="S127" s="4"/>
      <c r="T127" s="4"/>
      <c r="U127" s="4"/>
      <c r="V127" s="4"/>
      <c r="W127" s="4"/>
      <c r="X127" s="4"/>
      <c r="Y127" s="4"/>
      <c r="Z127" s="4"/>
    </row>
    <row r="128" spans="1:26" ht="12.75" customHeight="1">
      <c r="A128" s="894"/>
      <c r="B128" s="105">
        <v>16.66</v>
      </c>
      <c r="C128" s="772">
        <f t="shared" si="6"/>
        <v>60.588000000000001</v>
      </c>
      <c r="D128" s="774">
        <v>817424.49670891347</v>
      </c>
      <c r="E128" s="772">
        <f t="shared" si="7"/>
        <v>68.309999999999988</v>
      </c>
      <c r="F128" s="774">
        <v>879729.56108923687</v>
      </c>
      <c r="G128" s="772">
        <f t="shared" si="8"/>
        <v>76.031999999999996</v>
      </c>
      <c r="H128" s="774">
        <v>930686.38617131696</v>
      </c>
      <c r="I128" s="769"/>
      <c r="J128" s="894"/>
      <c r="K128" s="772">
        <v>16.96</v>
      </c>
      <c r="L128" s="772">
        <f t="shared" si="9"/>
        <v>71.971199999999996</v>
      </c>
      <c r="M128" s="774">
        <v>895969.90173882397</v>
      </c>
      <c r="N128" s="772">
        <f t="shared" si="10"/>
        <v>81.143999999999977</v>
      </c>
      <c r="O128" s="774">
        <v>924002.05272113183</v>
      </c>
      <c r="P128" s="772">
        <f t="shared" si="11"/>
        <v>90.316799999999986</v>
      </c>
      <c r="Q128" s="774">
        <v>975010.15769159084</v>
      </c>
      <c r="R128" s="535"/>
      <c r="S128" s="4"/>
      <c r="T128" s="4"/>
      <c r="U128" s="4"/>
      <c r="V128" s="4"/>
      <c r="W128" s="4"/>
      <c r="X128" s="4"/>
      <c r="Y128" s="4"/>
      <c r="Z128" s="4"/>
    </row>
    <row r="129" spans="1:26" ht="12.75" customHeight="1">
      <c r="A129" s="894"/>
      <c r="B129" s="105">
        <v>16.96</v>
      </c>
      <c r="C129" s="772">
        <f t="shared" si="6"/>
        <v>61.689600000000006</v>
      </c>
      <c r="D129" s="774">
        <v>830939.31129116367</v>
      </c>
      <c r="E129" s="772">
        <f t="shared" si="7"/>
        <v>69.551999999999992</v>
      </c>
      <c r="F129" s="774">
        <v>894280.22941674059</v>
      </c>
      <c r="G129" s="772">
        <f t="shared" si="8"/>
        <v>77.414400000000001</v>
      </c>
      <c r="H129" s="774">
        <v>946016.50880217936</v>
      </c>
      <c r="I129" s="769"/>
      <c r="J129" s="894"/>
      <c r="K129" s="772">
        <v>17.260000000000002</v>
      </c>
      <c r="L129" s="772">
        <f t="shared" si="9"/>
        <v>73.256399999999999</v>
      </c>
      <c r="M129" s="774">
        <v>910520.57006632781</v>
      </c>
      <c r="N129" s="772">
        <f t="shared" si="10"/>
        <v>82.592999999999989</v>
      </c>
      <c r="O129" s="774">
        <v>939468.06705619814</v>
      </c>
      <c r="P129" s="772">
        <f t="shared" si="11"/>
        <v>91.929599999999994</v>
      </c>
      <c r="Q129" s="774">
        <v>991253.06233559735</v>
      </c>
      <c r="R129" s="535"/>
      <c r="S129" s="4"/>
      <c r="T129" s="4"/>
      <c r="U129" s="4"/>
      <c r="V129" s="4"/>
      <c r="W129" s="4"/>
      <c r="X129" s="4"/>
      <c r="Y129" s="4"/>
      <c r="Z129" s="4"/>
    </row>
    <row r="130" spans="1:26" ht="12.75" customHeight="1">
      <c r="A130" s="894"/>
      <c r="B130" s="105">
        <v>17.260000000000002</v>
      </c>
      <c r="C130" s="772">
        <f t="shared" si="6"/>
        <v>62.791200000000011</v>
      </c>
      <c r="D130" s="774">
        <v>844451.56187899515</v>
      </c>
      <c r="E130" s="772">
        <f t="shared" si="7"/>
        <v>70.794000000000011</v>
      </c>
      <c r="F130" s="774">
        <v>908830.89774424396</v>
      </c>
      <c r="G130" s="772">
        <f t="shared" si="8"/>
        <v>78.796800000000019</v>
      </c>
      <c r="H130" s="774">
        <v>961349.19542746036</v>
      </c>
      <c r="I130" s="769"/>
      <c r="J130" s="894"/>
      <c r="K130" s="772">
        <v>17.559999999999999</v>
      </c>
      <c r="L130" s="772">
        <f t="shared" si="9"/>
        <v>74.541599999999988</v>
      </c>
      <c r="M130" s="774">
        <v>925073.80238825013</v>
      </c>
      <c r="N130" s="772">
        <f t="shared" si="10"/>
        <v>84.041999999999973</v>
      </c>
      <c r="O130" s="774">
        <v>954934.08139126422</v>
      </c>
      <c r="P130" s="772">
        <f t="shared" si="11"/>
        <v>93.542399999999986</v>
      </c>
      <c r="Q130" s="774">
        <v>1005962.6983170754</v>
      </c>
      <c r="R130" s="535"/>
      <c r="S130" s="4"/>
      <c r="T130" s="4"/>
      <c r="U130" s="4"/>
      <c r="V130" s="4"/>
      <c r="W130" s="4"/>
      <c r="X130" s="4"/>
      <c r="Y130" s="4"/>
      <c r="Z130" s="4"/>
    </row>
    <row r="131" spans="1:26" ht="12.75" customHeight="1">
      <c r="A131" s="894"/>
      <c r="B131" s="105">
        <v>17.559999999999999</v>
      </c>
      <c r="C131" s="772">
        <f t="shared" si="6"/>
        <v>63.892799999999994</v>
      </c>
      <c r="D131" s="774">
        <v>857963.81246682687</v>
      </c>
      <c r="E131" s="772">
        <f t="shared" si="7"/>
        <v>72.035999999999987</v>
      </c>
      <c r="F131" s="774">
        <v>923381.56607174734</v>
      </c>
      <c r="G131" s="772">
        <f t="shared" si="8"/>
        <v>80.179199999999994</v>
      </c>
      <c r="H131" s="774">
        <v>976679.31805832288</v>
      </c>
      <c r="I131" s="769"/>
      <c r="J131" s="894"/>
      <c r="K131" s="772">
        <v>17.86</v>
      </c>
      <c r="L131" s="772">
        <f t="shared" si="9"/>
        <v>75.826799999999992</v>
      </c>
      <c r="M131" s="774">
        <v>939624.4707157535</v>
      </c>
      <c r="N131" s="772">
        <f t="shared" si="10"/>
        <v>85.490999999999985</v>
      </c>
      <c r="O131" s="774">
        <v>970397.53173191205</v>
      </c>
      <c r="P131" s="772">
        <f t="shared" si="11"/>
        <v>95.155199999999994</v>
      </c>
      <c r="Q131" s="774">
        <v>1023746.5636068664</v>
      </c>
      <c r="R131" s="535"/>
      <c r="S131" s="4"/>
      <c r="T131" s="4"/>
      <c r="U131" s="4"/>
      <c r="V131" s="4"/>
      <c r="W131" s="4"/>
      <c r="X131" s="4"/>
      <c r="Y131" s="4"/>
      <c r="Z131" s="4"/>
    </row>
    <row r="132" spans="1:26" ht="12.75" customHeight="1">
      <c r="A132" s="894"/>
      <c r="B132" s="105">
        <v>17.86</v>
      </c>
      <c r="C132" s="772">
        <f t="shared" si="6"/>
        <v>64.994399999999999</v>
      </c>
      <c r="D132" s="774">
        <v>871478.62704907719</v>
      </c>
      <c r="E132" s="772">
        <f t="shared" si="7"/>
        <v>73.277999999999992</v>
      </c>
      <c r="F132" s="774">
        <v>937934.79839367</v>
      </c>
      <c r="G132" s="772">
        <f t="shared" si="8"/>
        <v>81.561599999999999</v>
      </c>
      <c r="H132" s="774">
        <v>992012.00468360435</v>
      </c>
      <c r="I132" s="769"/>
      <c r="J132" s="894"/>
      <c r="K132" s="772">
        <v>18.16</v>
      </c>
      <c r="L132" s="772">
        <f t="shared" si="9"/>
        <v>77.111999999999995</v>
      </c>
      <c r="M132" s="774">
        <v>954175.13904325722</v>
      </c>
      <c r="N132" s="772">
        <f t="shared" si="10"/>
        <v>86.939999999999984</v>
      </c>
      <c r="O132" s="774">
        <v>985863.54606697848</v>
      </c>
      <c r="P132" s="772">
        <f t="shared" si="11"/>
        <v>96.768000000000001</v>
      </c>
      <c r="Q132" s="774">
        <v>1039992.0322452912</v>
      </c>
      <c r="R132" s="535"/>
      <c r="S132" s="4"/>
      <c r="T132" s="4"/>
      <c r="U132" s="4"/>
      <c r="V132" s="4"/>
      <c r="W132" s="4"/>
      <c r="X132" s="4"/>
      <c r="Y132" s="4"/>
      <c r="Z132" s="4"/>
    </row>
    <row r="133" spans="1:26" ht="12.75" customHeight="1">
      <c r="A133" s="894"/>
      <c r="B133" s="105">
        <v>18.16</v>
      </c>
      <c r="C133" s="772">
        <f t="shared" si="6"/>
        <v>66.096000000000004</v>
      </c>
      <c r="D133" s="774">
        <v>884990.8776369089</v>
      </c>
      <c r="E133" s="772">
        <f t="shared" si="7"/>
        <v>74.52</v>
      </c>
      <c r="F133" s="774">
        <v>952485.46672117349</v>
      </c>
      <c r="G133" s="772">
        <f t="shared" si="8"/>
        <v>82.944000000000003</v>
      </c>
      <c r="H133" s="774">
        <v>1007342.1273144668</v>
      </c>
      <c r="I133" s="769"/>
      <c r="J133" s="894"/>
      <c r="K133" s="772">
        <v>18.46</v>
      </c>
      <c r="L133" s="772">
        <f t="shared" si="9"/>
        <v>78.397199999999984</v>
      </c>
      <c r="M133" s="774">
        <v>968728.37136518001</v>
      </c>
      <c r="N133" s="772">
        <f t="shared" si="10"/>
        <v>88.388999999999982</v>
      </c>
      <c r="O133" s="774">
        <v>1001329.5604020444</v>
      </c>
      <c r="P133" s="772">
        <f t="shared" si="11"/>
        <v>98.380799999999979</v>
      </c>
      <c r="Q133" s="774">
        <v>1015621.265293235</v>
      </c>
      <c r="R133" s="535"/>
      <c r="S133" s="4"/>
      <c r="T133" s="4"/>
      <c r="U133" s="4"/>
      <c r="V133" s="4"/>
      <c r="W133" s="4"/>
      <c r="X133" s="4"/>
      <c r="Y133" s="4"/>
      <c r="Z133" s="4"/>
    </row>
    <row r="134" spans="1:26" ht="12.75" customHeight="1">
      <c r="A134" s="894"/>
      <c r="B134" s="105">
        <v>18.46</v>
      </c>
      <c r="C134" s="772">
        <f t="shared" si="6"/>
        <v>67.197600000000008</v>
      </c>
      <c r="D134" s="774">
        <v>898503.12822474039</v>
      </c>
      <c r="E134" s="772">
        <f t="shared" si="7"/>
        <v>75.762</v>
      </c>
      <c r="F134" s="774">
        <v>967036.13504867675</v>
      </c>
      <c r="G134" s="772">
        <f t="shared" si="8"/>
        <v>84.326400000000021</v>
      </c>
      <c r="H134" s="774">
        <v>1022674.8139397477</v>
      </c>
      <c r="I134" s="769"/>
      <c r="J134" s="894"/>
      <c r="K134" s="772">
        <v>18.760000000000002</v>
      </c>
      <c r="L134" s="772">
        <f t="shared" si="9"/>
        <v>79.682399999999987</v>
      </c>
      <c r="M134" s="774">
        <v>983163.65994383092</v>
      </c>
      <c r="N134" s="772">
        <f t="shared" si="10"/>
        <v>89.83799999999998</v>
      </c>
      <c r="O134" s="774">
        <v>1016795.5747371108</v>
      </c>
      <c r="P134" s="772">
        <f t="shared" si="11"/>
        <v>99.993599999999986</v>
      </c>
      <c r="Q134" s="774">
        <v>1072482.9695221414</v>
      </c>
      <c r="R134" s="535"/>
      <c r="S134" s="4"/>
      <c r="T134" s="4"/>
      <c r="U134" s="4"/>
      <c r="V134" s="4"/>
      <c r="W134" s="4"/>
      <c r="X134" s="4"/>
      <c r="Y134" s="4"/>
      <c r="Z134" s="4"/>
    </row>
    <row r="135" spans="1:26" ht="12.75" customHeight="1">
      <c r="A135" s="894"/>
      <c r="B135" s="105">
        <v>18.760000000000002</v>
      </c>
      <c r="C135" s="772">
        <f t="shared" si="6"/>
        <v>68.299200000000013</v>
      </c>
      <c r="D135" s="774">
        <v>912017.94280699058</v>
      </c>
      <c r="E135" s="772">
        <f t="shared" si="7"/>
        <v>77.004000000000005</v>
      </c>
      <c r="F135" s="774">
        <v>981586.80337618035</v>
      </c>
      <c r="G135" s="772">
        <f t="shared" si="8"/>
        <v>85.708800000000011</v>
      </c>
      <c r="H135" s="774">
        <v>1038004.9365706105</v>
      </c>
      <c r="I135" s="769"/>
      <c r="J135" s="894"/>
      <c r="K135" s="772">
        <v>19.059999999999999</v>
      </c>
      <c r="L135" s="772">
        <f t="shared" si="9"/>
        <v>80.967599999999976</v>
      </c>
      <c r="M135" s="774">
        <v>997829.70802018698</v>
      </c>
      <c r="N135" s="772">
        <f t="shared" si="10"/>
        <v>91.286999999999978</v>
      </c>
      <c r="O135" s="774">
        <v>1032259.0250777586</v>
      </c>
      <c r="P135" s="772">
        <f t="shared" si="11"/>
        <v>101.60639999999998</v>
      </c>
      <c r="Q135" s="774">
        <v>1088728.4381605668</v>
      </c>
      <c r="R135" s="535"/>
      <c r="S135" s="4"/>
      <c r="T135" s="4"/>
      <c r="U135" s="4"/>
      <c r="V135" s="4"/>
      <c r="W135" s="4"/>
      <c r="X135" s="4"/>
      <c r="Y135" s="4"/>
      <c r="Z135" s="4"/>
    </row>
    <row r="136" spans="1:26" ht="12.75" customHeight="1">
      <c r="A136" s="894"/>
      <c r="B136" s="105">
        <v>19.059999999999999</v>
      </c>
      <c r="C136" s="772">
        <f t="shared" si="6"/>
        <v>69.40079999999999</v>
      </c>
      <c r="D136" s="774">
        <v>925532.7573892409</v>
      </c>
      <c r="E136" s="772">
        <f t="shared" si="7"/>
        <v>78.245999999999981</v>
      </c>
      <c r="F136" s="774">
        <v>996140.03569810302</v>
      </c>
      <c r="G136" s="772">
        <f t="shared" si="8"/>
        <v>87.091199999999986</v>
      </c>
      <c r="H136" s="774">
        <v>1053337.6231958915</v>
      </c>
      <c r="I136" s="769"/>
      <c r="J136" s="894"/>
      <c r="K136" s="772">
        <v>19.36</v>
      </c>
      <c r="L136" s="772">
        <f t="shared" si="9"/>
        <v>82.252799999999993</v>
      </c>
      <c r="M136" s="774">
        <v>1012380.3763476904</v>
      </c>
      <c r="N136" s="772">
        <f t="shared" si="10"/>
        <v>92.735999999999976</v>
      </c>
      <c r="O136" s="774">
        <v>1047725.0394128247</v>
      </c>
      <c r="P136" s="772">
        <f t="shared" si="11"/>
        <v>103.21919999999999</v>
      </c>
      <c r="Q136" s="774">
        <v>1104971.342804573</v>
      </c>
      <c r="R136" s="535"/>
      <c r="S136" s="4"/>
      <c r="T136" s="4"/>
      <c r="U136" s="4"/>
      <c r="V136" s="4"/>
      <c r="W136" s="4"/>
      <c r="X136" s="4"/>
      <c r="Y136" s="4"/>
      <c r="Z136" s="4"/>
    </row>
    <row r="137" spans="1:26" ht="12.75" customHeight="1">
      <c r="A137" s="894"/>
      <c r="B137" s="105">
        <v>19.36</v>
      </c>
      <c r="C137" s="772">
        <f t="shared" si="6"/>
        <v>70.502400000000009</v>
      </c>
      <c r="D137" s="774">
        <v>939045.00797707262</v>
      </c>
      <c r="E137" s="772">
        <f t="shared" si="7"/>
        <v>79.488</v>
      </c>
      <c r="F137" s="774">
        <v>1010690.7040256064</v>
      </c>
      <c r="G137" s="772">
        <f t="shared" si="8"/>
        <v>88.473600000000005</v>
      </c>
      <c r="H137" s="774">
        <v>1068667.745826754</v>
      </c>
      <c r="I137" s="769"/>
      <c r="J137" s="894"/>
      <c r="K137" s="772">
        <v>19.66</v>
      </c>
      <c r="L137" s="772">
        <f t="shared" si="9"/>
        <v>83.537999999999997</v>
      </c>
      <c r="M137" s="774">
        <v>1026933.6086696131</v>
      </c>
      <c r="N137" s="772">
        <f t="shared" si="10"/>
        <v>94.184999999999988</v>
      </c>
      <c r="O137" s="774">
        <v>1063191.053747891</v>
      </c>
      <c r="P137" s="772">
        <f t="shared" si="11"/>
        <v>104.83199999999999</v>
      </c>
      <c r="Q137" s="774">
        <v>1121216.8114429985</v>
      </c>
      <c r="R137" s="535"/>
      <c r="S137" s="4"/>
      <c r="T137" s="4"/>
      <c r="U137" s="4"/>
      <c r="V137" s="4"/>
      <c r="W137" s="4"/>
      <c r="X137" s="4"/>
      <c r="Y137" s="4"/>
      <c r="Z137" s="4"/>
    </row>
    <row r="138" spans="1:26" ht="12.75" customHeight="1">
      <c r="A138" s="894"/>
      <c r="B138" s="105">
        <v>19.66</v>
      </c>
      <c r="C138" s="772">
        <f t="shared" si="6"/>
        <v>71.603999999999999</v>
      </c>
      <c r="D138" s="774">
        <v>952557.25856490422</v>
      </c>
      <c r="E138" s="772">
        <f t="shared" si="7"/>
        <v>80.73</v>
      </c>
      <c r="F138" s="774">
        <v>1025241.3723531102</v>
      </c>
      <c r="G138" s="772">
        <f t="shared" si="8"/>
        <v>89.856000000000009</v>
      </c>
      <c r="H138" s="774">
        <v>1084000.4324520351</v>
      </c>
      <c r="I138" s="769"/>
      <c r="J138" s="894"/>
      <c r="K138" s="772">
        <v>19.96</v>
      </c>
      <c r="L138" s="772">
        <f t="shared" si="9"/>
        <v>84.823199999999986</v>
      </c>
      <c r="M138" s="774">
        <v>1041484.2769971163</v>
      </c>
      <c r="N138" s="772">
        <f t="shared" si="10"/>
        <v>95.633999999999972</v>
      </c>
      <c r="O138" s="774">
        <v>1078654.5040885385</v>
      </c>
      <c r="P138" s="772">
        <f t="shared" si="11"/>
        <v>106.44479999999999</v>
      </c>
      <c r="Q138" s="774">
        <v>1137464.8440758423</v>
      </c>
      <c r="R138" s="535"/>
      <c r="S138" s="4"/>
      <c r="T138" s="4"/>
      <c r="U138" s="4"/>
      <c r="V138" s="4"/>
      <c r="W138" s="4"/>
      <c r="X138" s="4"/>
      <c r="Y138" s="4"/>
      <c r="Z138" s="4"/>
    </row>
    <row r="139" spans="1:26" ht="12.75" customHeight="1">
      <c r="A139" s="894"/>
      <c r="B139" s="105">
        <v>19.96</v>
      </c>
      <c r="C139" s="772">
        <f t="shared" si="6"/>
        <v>72.705600000000004</v>
      </c>
      <c r="D139" s="774">
        <v>966072.0731471543</v>
      </c>
      <c r="E139" s="772">
        <f t="shared" si="7"/>
        <v>81.971999999999994</v>
      </c>
      <c r="F139" s="774">
        <v>1039794.6046750325</v>
      </c>
      <c r="G139" s="772">
        <f t="shared" si="8"/>
        <v>91.238399999999999</v>
      </c>
      <c r="H139" s="774">
        <v>1099330.5550828972</v>
      </c>
      <c r="I139" s="769"/>
      <c r="J139" s="884"/>
      <c r="K139" s="772">
        <v>20.260000000000002</v>
      </c>
      <c r="L139" s="772">
        <f t="shared" si="9"/>
        <v>86.108399999999989</v>
      </c>
      <c r="M139" s="774">
        <v>1056763.1197396002</v>
      </c>
      <c r="N139" s="772">
        <f t="shared" si="10"/>
        <v>97.082999999999984</v>
      </c>
      <c r="O139" s="774">
        <v>1094120.5184236043</v>
      </c>
      <c r="P139" s="772">
        <f t="shared" si="11"/>
        <v>108.05759999999998</v>
      </c>
      <c r="Q139" s="774">
        <v>1153707.7487198482</v>
      </c>
      <c r="R139" s="535"/>
      <c r="S139" s="4"/>
      <c r="T139" s="4"/>
      <c r="U139" s="4"/>
      <c r="V139" s="4"/>
      <c r="W139" s="4"/>
      <c r="X139" s="4"/>
      <c r="Y139" s="4"/>
      <c r="Z139" s="4"/>
    </row>
    <row r="140" spans="1:26" ht="12.75" customHeight="1">
      <c r="A140" s="884"/>
      <c r="B140" s="105">
        <v>20.260000000000002</v>
      </c>
      <c r="C140" s="772">
        <f t="shared" si="6"/>
        <v>73.807200000000009</v>
      </c>
      <c r="D140" s="774">
        <v>979584.32373498601</v>
      </c>
      <c r="E140" s="772">
        <f t="shared" si="7"/>
        <v>83.214000000000013</v>
      </c>
      <c r="F140" s="774">
        <v>1054345.2730025358</v>
      </c>
      <c r="G140" s="772">
        <f t="shared" si="8"/>
        <v>92.620800000000017</v>
      </c>
      <c r="H140" s="774">
        <v>1114663.2417081783</v>
      </c>
      <c r="I140" s="769"/>
      <c r="J140" s="536"/>
      <c r="K140" s="536"/>
      <c r="L140" s="537"/>
      <c r="M140" s="768"/>
      <c r="N140" s="537"/>
      <c r="O140" s="768"/>
      <c r="P140" s="537"/>
      <c r="Q140" s="768"/>
      <c r="R140" s="535"/>
      <c r="S140" s="4"/>
      <c r="T140" s="4"/>
      <c r="U140" s="4"/>
      <c r="V140" s="4"/>
      <c r="W140" s="4"/>
      <c r="X140" s="4"/>
      <c r="Y140" s="4"/>
      <c r="Z140" s="4"/>
    </row>
    <row r="141" spans="1:26" ht="12.75" customHeight="1">
      <c r="A141" s="205"/>
      <c r="B141" s="535"/>
      <c r="C141" s="763"/>
      <c r="D141" s="768"/>
      <c r="E141" s="763"/>
      <c r="F141" s="768"/>
      <c r="G141" s="763"/>
      <c r="H141" s="768"/>
      <c r="I141" s="762"/>
      <c r="J141" s="535"/>
      <c r="K141" s="535"/>
      <c r="L141" s="763"/>
      <c r="M141" s="768"/>
      <c r="N141" s="763"/>
      <c r="O141" s="768"/>
      <c r="P141" s="763"/>
      <c r="Q141" s="768"/>
      <c r="R141" s="535"/>
      <c r="S141" s="4"/>
      <c r="T141" s="4"/>
      <c r="U141" s="4"/>
      <c r="V141" s="4"/>
      <c r="W141" s="4"/>
      <c r="X141" s="4"/>
      <c r="Y141" s="4"/>
      <c r="Z141" s="4"/>
    </row>
    <row r="142" spans="1:26" ht="12.75" customHeight="1">
      <c r="A142" s="205"/>
      <c r="B142" s="535"/>
      <c r="C142" s="763"/>
      <c r="D142" s="768"/>
      <c r="E142" s="763"/>
      <c r="F142" s="768"/>
      <c r="G142" s="763"/>
      <c r="H142" s="768"/>
      <c r="I142" s="762"/>
      <c r="J142" s="535"/>
      <c r="K142" s="535"/>
      <c r="L142" s="763"/>
      <c r="M142" s="768"/>
      <c r="N142" s="763"/>
      <c r="O142" s="768"/>
      <c r="P142" s="763"/>
      <c r="Q142" s="768"/>
      <c r="R142" s="535"/>
      <c r="S142" s="4"/>
      <c r="T142" s="4"/>
      <c r="U142" s="4"/>
      <c r="V142" s="4"/>
      <c r="W142" s="4"/>
      <c r="X142" s="4"/>
      <c r="Y142" s="4"/>
      <c r="Z142" s="4"/>
    </row>
    <row r="143" spans="1:26" ht="12.75" customHeight="1">
      <c r="A143" s="1134" t="s">
        <v>7700</v>
      </c>
      <c r="B143" s="1025"/>
      <c r="C143" s="1135" t="s">
        <v>7702</v>
      </c>
      <c r="D143" s="889"/>
      <c r="E143" s="1135" t="s">
        <v>7703</v>
      </c>
      <c r="F143" s="889"/>
      <c r="G143" s="1135" t="s">
        <v>7704</v>
      </c>
      <c r="H143" s="889"/>
      <c r="I143" s="776"/>
      <c r="J143" s="1134" t="s">
        <v>7700</v>
      </c>
      <c r="K143" s="1025"/>
      <c r="L143" s="1135" t="s">
        <v>7702</v>
      </c>
      <c r="M143" s="889"/>
      <c r="N143" s="1135" t="s">
        <v>7703</v>
      </c>
      <c r="O143" s="889"/>
      <c r="P143" s="1135" t="s">
        <v>7704</v>
      </c>
      <c r="Q143" s="889"/>
      <c r="R143" s="777"/>
      <c r="S143" s="4"/>
      <c r="T143" s="4"/>
      <c r="U143" s="4"/>
      <c r="V143" s="4"/>
      <c r="W143" s="4"/>
      <c r="X143" s="4"/>
      <c r="Y143" s="4"/>
      <c r="Z143" s="4"/>
    </row>
    <row r="144" spans="1:26" ht="12.75" customHeight="1">
      <c r="A144" s="1026"/>
      <c r="B144" s="1022"/>
      <c r="C144" s="770" t="s">
        <v>7705</v>
      </c>
      <c r="D144" s="778" t="s">
        <v>7706</v>
      </c>
      <c r="E144" s="770" t="s">
        <v>7705</v>
      </c>
      <c r="F144" s="778" t="s">
        <v>7706</v>
      </c>
      <c r="G144" s="770" t="s">
        <v>7705</v>
      </c>
      <c r="H144" s="778" t="s">
        <v>7706</v>
      </c>
      <c r="I144" s="776"/>
      <c r="J144" s="1026"/>
      <c r="K144" s="1022"/>
      <c r="L144" s="770" t="s">
        <v>7705</v>
      </c>
      <c r="M144" s="778" t="s">
        <v>7706</v>
      </c>
      <c r="N144" s="770" t="s">
        <v>7705</v>
      </c>
      <c r="O144" s="778" t="s">
        <v>7706</v>
      </c>
      <c r="P144" s="770" t="s">
        <v>7705</v>
      </c>
      <c r="Q144" s="778" t="s">
        <v>7706</v>
      </c>
      <c r="R144" s="777"/>
      <c r="S144" s="4"/>
      <c r="T144" s="4"/>
      <c r="U144" s="4"/>
      <c r="V144" s="4"/>
      <c r="W144" s="4"/>
      <c r="X144" s="4"/>
      <c r="Y144" s="4"/>
      <c r="Z144" s="4"/>
    </row>
    <row r="145" spans="1:26" ht="12.75" customHeight="1">
      <c r="A145" s="1133">
        <v>2.56</v>
      </c>
      <c r="B145" s="105">
        <v>2.56</v>
      </c>
      <c r="C145" s="772">
        <f t="shared" ref="C145:C204" si="12">(2.56-0.16)*(B145-0.16)*(2.2-0.16)</f>
        <v>11.750399999999999</v>
      </c>
      <c r="D145" s="773">
        <v>194739.17925000002</v>
      </c>
      <c r="E145" s="772">
        <f t="shared" ref="E145:E204" si="13">(2.56-0.16)*(B145-0.16)*(2.46-0.16)</f>
        <v>13.247999999999999</v>
      </c>
      <c r="F145" s="774">
        <v>224585.71708702209</v>
      </c>
      <c r="G145" s="772">
        <f t="shared" ref="G145:G204" si="14">(2.56-0.16)*(B145-0.16)*(2.72-0.16)</f>
        <v>14.7456</v>
      </c>
      <c r="H145" s="774">
        <v>236973.89457934964</v>
      </c>
      <c r="I145" s="769"/>
      <c r="J145" s="1133">
        <v>2.86</v>
      </c>
      <c r="K145" s="772">
        <v>2.86</v>
      </c>
      <c r="L145" s="772">
        <f t="shared" ref="L145:L203" si="15">(2.86-0.16)*(K145-0.16)*(2.2-0.16)</f>
        <v>14.871599999999997</v>
      </c>
      <c r="M145" s="774">
        <v>258369.6691846819</v>
      </c>
      <c r="N145" s="772">
        <f t="shared" ref="N145:N203" si="16">(2.86-0.16)*(K145-0.16)*(2.46-0.16)</f>
        <v>16.766999999999996</v>
      </c>
      <c r="O145" s="774">
        <v>276830.42900107399</v>
      </c>
      <c r="P145" s="772">
        <f t="shared" ref="P145:P203" si="17">(2.86-0.16)*(K145-0.16)*(2.72-0.16)</f>
        <v>18.662399999999995</v>
      </c>
      <c r="Q145" s="774">
        <v>289249.50389311288</v>
      </c>
      <c r="R145" s="535"/>
      <c r="S145" s="4"/>
      <c r="T145" s="4"/>
      <c r="U145" s="4"/>
      <c r="V145" s="4"/>
      <c r="W145" s="4"/>
      <c r="X145" s="4"/>
      <c r="Y145" s="4"/>
      <c r="Z145" s="4"/>
    </row>
    <row r="146" spans="1:26" ht="12.75" customHeight="1">
      <c r="A146" s="894"/>
      <c r="B146" s="105">
        <v>2.86</v>
      </c>
      <c r="C146" s="772">
        <f t="shared" si="12"/>
        <v>13.219199999999999</v>
      </c>
      <c r="D146" s="774">
        <v>228944.18965629046</v>
      </c>
      <c r="E146" s="772">
        <f t="shared" si="13"/>
        <v>14.903999999999998</v>
      </c>
      <c r="F146" s="774">
        <v>245579.38544639488</v>
      </c>
      <c r="G146" s="772">
        <f t="shared" si="14"/>
        <v>16.588799999999999</v>
      </c>
      <c r="H146" s="774">
        <v>262468.41668397485</v>
      </c>
      <c r="I146" s="769"/>
      <c r="J146" s="894"/>
      <c r="K146" s="772">
        <v>3.16</v>
      </c>
      <c r="L146" s="772">
        <f t="shared" si="15"/>
        <v>16.524000000000001</v>
      </c>
      <c r="M146" s="774">
        <v>275734.65875466238</v>
      </c>
      <c r="N146" s="772">
        <f t="shared" si="16"/>
        <v>18.63</v>
      </c>
      <c r="O146" s="774">
        <v>283124.36056420655</v>
      </c>
      <c r="P146" s="772">
        <f t="shared" si="17"/>
        <v>20.736000000000001</v>
      </c>
      <c r="Q146" s="774">
        <v>295431.59509112599</v>
      </c>
      <c r="R146" s="535"/>
      <c r="S146" s="4"/>
      <c r="T146" s="4"/>
      <c r="U146" s="4"/>
      <c r="V146" s="4"/>
      <c r="W146" s="4"/>
      <c r="X146" s="4"/>
      <c r="Y146" s="4"/>
      <c r="Z146" s="4"/>
    </row>
    <row r="147" spans="1:26" ht="12.75" customHeight="1">
      <c r="A147" s="894"/>
      <c r="B147" s="105">
        <v>3.16</v>
      </c>
      <c r="C147" s="772">
        <f t="shared" si="12"/>
        <v>14.687999999999999</v>
      </c>
      <c r="D147" s="774">
        <v>244276.87628157166</v>
      </c>
      <c r="E147" s="772">
        <f t="shared" si="13"/>
        <v>16.559999999999999</v>
      </c>
      <c r="F147" s="774">
        <v>261947.92581692975</v>
      </c>
      <c r="G147" s="772">
        <f t="shared" si="14"/>
        <v>18.431999999999999</v>
      </c>
      <c r="H147" s="774">
        <v>276010.50038639043</v>
      </c>
      <c r="I147" s="769"/>
      <c r="J147" s="894"/>
      <c r="K147" s="772">
        <v>3.46</v>
      </c>
      <c r="L147" s="772">
        <f t="shared" si="15"/>
        <v>18.176399999999997</v>
      </c>
      <c r="M147" s="774">
        <v>282139.24691903358</v>
      </c>
      <c r="N147" s="772">
        <f t="shared" si="16"/>
        <v>20.492999999999995</v>
      </c>
      <c r="O147" s="774">
        <v>293107.74514912383</v>
      </c>
      <c r="P147" s="772">
        <f t="shared" si="17"/>
        <v>22.809599999999996</v>
      </c>
      <c r="Q147" s="774">
        <v>300481.25330970634</v>
      </c>
      <c r="R147" s="535"/>
      <c r="S147" s="4"/>
      <c r="T147" s="4"/>
      <c r="U147" s="4"/>
      <c r="V147" s="4"/>
      <c r="W147" s="4"/>
      <c r="X147" s="4"/>
      <c r="Y147" s="4"/>
      <c r="Z147" s="4"/>
    </row>
    <row r="148" spans="1:26" ht="12.75" customHeight="1">
      <c r="A148" s="894"/>
      <c r="B148" s="105">
        <v>3.46</v>
      </c>
      <c r="C148" s="772">
        <f t="shared" si="12"/>
        <v>16.156799999999997</v>
      </c>
      <c r="D148" s="774">
        <v>259871.09033758519</v>
      </c>
      <c r="E148" s="772">
        <f t="shared" si="13"/>
        <v>18.215999999999998</v>
      </c>
      <c r="F148" s="774">
        <v>269521.80635902029</v>
      </c>
      <c r="G148" s="772">
        <f t="shared" si="14"/>
        <v>20.275199999999998</v>
      </c>
      <c r="H148" s="774">
        <v>279622.27202430234</v>
      </c>
      <c r="I148" s="769"/>
      <c r="J148" s="894"/>
      <c r="K148" s="772">
        <v>3.76</v>
      </c>
      <c r="L148" s="772">
        <f t="shared" si="15"/>
        <v>19.828799999999998</v>
      </c>
      <c r="M148" s="774">
        <v>298511.02601936035</v>
      </c>
      <c r="N148" s="772">
        <f t="shared" si="16"/>
        <v>22.355999999999995</v>
      </c>
      <c r="O148" s="774">
        <v>310343.18552741036</v>
      </c>
      <c r="P148" s="772">
        <f t="shared" si="17"/>
        <v>24.883199999999999</v>
      </c>
      <c r="Q148" s="774">
        <v>317713.99474649935</v>
      </c>
      <c r="R148" s="535"/>
      <c r="S148" s="4"/>
      <c r="T148" s="4"/>
      <c r="U148" s="4"/>
      <c r="V148" s="4"/>
      <c r="W148" s="4"/>
      <c r="X148" s="4"/>
      <c r="Y148" s="4"/>
      <c r="Z148" s="4"/>
    </row>
    <row r="149" spans="1:26" ht="12.75" customHeight="1">
      <c r="A149" s="894"/>
      <c r="B149" s="105">
        <v>3.76</v>
      </c>
      <c r="C149" s="772">
        <f t="shared" si="12"/>
        <v>17.625599999999999</v>
      </c>
      <c r="D149" s="774">
        <v>275334.54067823256</v>
      </c>
      <c r="E149" s="772">
        <f t="shared" si="13"/>
        <v>19.871999999999996</v>
      </c>
      <c r="F149" s="774">
        <v>282649.61675547797</v>
      </c>
      <c r="G149" s="772">
        <f t="shared" si="14"/>
        <v>22.118399999999998</v>
      </c>
      <c r="H149" s="774">
        <v>287765.26253567403</v>
      </c>
      <c r="I149" s="769"/>
      <c r="J149" s="894"/>
      <c r="K149" s="772">
        <v>4.0599999999999996</v>
      </c>
      <c r="L149" s="772">
        <f t="shared" si="15"/>
        <v>21.481199999999994</v>
      </c>
      <c r="M149" s="774">
        <v>294940.32642329496</v>
      </c>
      <c r="N149" s="772">
        <f t="shared" si="16"/>
        <v>24.218999999999994</v>
      </c>
      <c r="O149" s="774">
        <v>315128.40879560693</v>
      </c>
      <c r="P149" s="772">
        <f t="shared" si="17"/>
        <v>26.956799999999994</v>
      </c>
      <c r="Q149" s="774">
        <v>335068.18855050532</v>
      </c>
      <c r="R149" s="535"/>
      <c r="S149" s="4"/>
      <c r="T149" s="4"/>
      <c r="U149" s="4"/>
      <c r="V149" s="4"/>
      <c r="W149" s="4"/>
      <c r="X149" s="4"/>
      <c r="Y149" s="4"/>
      <c r="Z149" s="4"/>
    </row>
    <row r="150" spans="1:26" ht="12.75" customHeight="1">
      <c r="A150" s="894"/>
      <c r="B150" s="105">
        <v>4.0599999999999996</v>
      </c>
      <c r="C150" s="772">
        <f t="shared" si="12"/>
        <v>19.094399999999997</v>
      </c>
      <c r="D150" s="774">
        <v>275747.34377968241</v>
      </c>
      <c r="E150" s="772">
        <f t="shared" si="13"/>
        <v>21.527999999999992</v>
      </c>
      <c r="F150" s="774">
        <v>290926.19073982717</v>
      </c>
      <c r="G150" s="772">
        <f t="shared" si="14"/>
        <v>23.961599999999994</v>
      </c>
      <c r="H150" s="774">
        <v>298200.24290636933</v>
      </c>
      <c r="I150" s="769"/>
      <c r="J150" s="894"/>
      <c r="K150" s="772">
        <v>4.3600000000000003</v>
      </c>
      <c r="L150" s="772">
        <f t="shared" si="15"/>
        <v>23.133600000000001</v>
      </c>
      <c r="M150" s="774">
        <v>310696.74686307536</v>
      </c>
      <c r="N150" s="772">
        <f t="shared" si="16"/>
        <v>26.081999999999997</v>
      </c>
      <c r="O150" s="774">
        <v>331500.18789593369</v>
      </c>
      <c r="P150" s="772">
        <f t="shared" si="17"/>
        <v>29.0304</v>
      </c>
      <c r="Q150" s="774">
        <v>352303.62892879179</v>
      </c>
      <c r="R150" s="535"/>
      <c r="S150" s="4"/>
      <c r="T150" s="4"/>
      <c r="U150" s="4"/>
      <c r="V150" s="4"/>
      <c r="W150" s="4"/>
      <c r="X150" s="4"/>
      <c r="Y150" s="4"/>
      <c r="Z150" s="4"/>
    </row>
    <row r="151" spans="1:26" ht="12.75" customHeight="1">
      <c r="A151" s="894"/>
      <c r="B151" s="105">
        <v>4.3600000000000003</v>
      </c>
      <c r="C151" s="772">
        <f t="shared" si="12"/>
        <v>20.563200000000002</v>
      </c>
      <c r="D151" s="774">
        <v>279959.98661000625</v>
      </c>
      <c r="E151" s="772">
        <f t="shared" si="13"/>
        <v>23.183999999999997</v>
      </c>
      <c r="F151" s="774">
        <v>294695.2625356738</v>
      </c>
      <c r="G151" s="772">
        <f t="shared" si="14"/>
        <v>25.8048</v>
      </c>
      <c r="H151" s="774">
        <v>313758.56104051776</v>
      </c>
      <c r="I151" s="769"/>
      <c r="J151" s="894"/>
      <c r="K151" s="772">
        <v>4.66</v>
      </c>
      <c r="L151" s="772">
        <f t="shared" si="15"/>
        <v>24.785999999999998</v>
      </c>
      <c r="M151" s="774">
        <v>330154.70005307312</v>
      </c>
      <c r="N151" s="772">
        <f t="shared" si="16"/>
        <v>27.944999999999993</v>
      </c>
      <c r="O151" s="774">
        <v>347996.11830496718</v>
      </c>
      <c r="P151" s="772">
        <f t="shared" si="17"/>
        <v>31.103999999999996</v>
      </c>
      <c r="Q151" s="774">
        <v>369536.37036558497</v>
      </c>
      <c r="R151" s="535"/>
      <c r="S151" s="4"/>
      <c r="T151" s="4"/>
      <c r="U151" s="4"/>
      <c r="V151" s="4"/>
      <c r="W151" s="4"/>
      <c r="X151" s="4"/>
      <c r="Y151" s="4"/>
      <c r="Z151" s="4"/>
    </row>
    <row r="152" spans="1:26" ht="12.75" customHeight="1">
      <c r="A152" s="894"/>
      <c r="B152" s="105">
        <v>4.66</v>
      </c>
      <c r="C152" s="772">
        <f t="shared" si="12"/>
        <v>22.031999999999996</v>
      </c>
      <c r="D152" s="774">
        <v>289667.26948012598</v>
      </c>
      <c r="E152" s="772">
        <f t="shared" si="13"/>
        <v>24.839999999999996</v>
      </c>
      <c r="F152" s="774">
        <v>309427.97446692234</v>
      </c>
      <c r="G152" s="772">
        <f t="shared" si="14"/>
        <v>27.647999999999996</v>
      </c>
      <c r="H152" s="774">
        <v>329193.80744255689</v>
      </c>
      <c r="I152" s="769"/>
      <c r="J152" s="894"/>
      <c r="K152" s="772">
        <v>4.96</v>
      </c>
      <c r="L152" s="772">
        <f t="shared" si="15"/>
        <v>26.438399999999998</v>
      </c>
      <c r="M152" s="774">
        <v>341961.28512522264</v>
      </c>
      <c r="N152" s="772">
        <f t="shared" si="16"/>
        <v>29.807999999999996</v>
      </c>
      <c r="O152" s="774">
        <v>364365.19846380025</v>
      </c>
      <c r="P152" s="772">
        <f t="shared" si="17"/>
        <v>33.177599999999998</v>
      </c>
      <c r="Q152" s="774">
        <v>386895.96205257834</v>
      </c>
      <c r="R152" s="535"/>
      <c r="S152" s="4"/>
      <c r="T152" s="4"/>
      <c r="U152" s="4"/>
      <c r="V152" s="4"/>
      <c r="W152" s="4"/>
      <c r="X152" s="4"/>
      <c r="Y152" s="4"/>
      <c r="Z152" s="4"/>
    </row>
    <row r="153" spans="1:26" ht="12.75" customHeight="1">
      <c r="A153" s="894"/>
      <c r="B153" s="105">
        <v>4.96</v>
      </c>
      <c r="C153" s="772">
        <f t="shared" si="12"/>
        <v>23.500799999999998</v>
      </c>
      <c r="D153" s="774">
        <v>303700.010935003</v>
      </c>
      <c r="E153" s="772">
        <f t="shared" si="13"/>
        <v>26.495999999999999</v>
      </c>
      <c r="F153" s="774">
        <v>324163.25039258983</v>
      </c>
      <c r="G153" s="772">
        <f t="shared" si="14"/>
        <v>29.491199999999999</v>
      </c>
      <c r="H153" s="774">
        <v>344744.43359344825</v>
      </c>
      <c r="I153" s="769"/>
      <c r="J153" s="894"/>
      <c r="K153" s="772">
        <v>5.26</v>
      </c>
      <c r="L153" s="772">
        <f t="shared" si="15"/>
        <v>28.090799999999994</v>
      </c>
      <c r="M153" s="774">
        <v>357596.25319778983</v>
      </c>
      <c r="N153" s="772">
        <f t="shared" si="16"/>
        <v>31.670999999999992</v>
      </c>
      <c r="O153" s="774">
        <v>380985.28018154047</v>
      </c>
      <c r="P153" s="772">
        <f t="shared" si="17"/>
        <v>35.251199999999997</v>
      </c>
      <c r="Q153" s="774">
        <v>404128.70348937134</v>
      </c>
      <c r="R153" s="535"/>
      <c r="S153" s="4"/>
      <c r="T153" s="4"/>
      <c r="U153" s="4"/>
      <c r="V153" s="4"/>
      <c r="W153" s="4"/>
      <c r="X153" s="4"/>
      <c r="Y153" s="4"/>
      <c r="Z153" s="4"/>
    </row>
    <row r="154" spans="1:26" ht="12.75" customHeight="1">
      <c r="A154" s="894"/>
      <c r="B154" s="105">
        <v>5.26</v>
      </c>
      <c r="C154" s="772">
        <f t="shared" si="12"/>
        <v>24.969599999999996</v>
      </c>
      <c r="D154" s="774">
        <v>317612.24465218966</v>
      </c>
      <c r="E154" s="772">
        <f t="shared" si="13"/>
        <v>28.151999999999994</v>
      </c>
      <c r="F154" s="774">
        <v>338898.52631825738</v>
      </c>
      <c r="G154" s="772">
        <f t="shared" si="14"/>
        <v>31.334399999999995</v>
      </c>
      <c r="H154" s="774">
        <v>360182.24398990622</v>
      </c>
      <c r="I154" s="769"/>
      <c r="J154" s="894"/>
      <c r="K154" s="772">
        <v>5.56</v>
      </c>
      <c r="L154" s="772">
        <f t="shared" si="15"/>
        <v>29.743199999999995</v>
      </c>
      <c r="M154" s="774">
        <v>373228.52232886339</v>
      </c>
      <c r="N154" s="772">
        <f t="shared" si="16"/>
        <v>33.533999999999992</v>
      </c>
      <c r="O154" s="774">
        <v>397357.05928186717</v>
      </c>
      <c r="P154" s="772">
        <f t="shared" si="17"/>
        <v>37.324799999999989</v>
      </c>
      <c r="Q154" s="774">
        <v>421482.89729337743</v>
      </c>
      <c r="R154" s="535"/>
      <c r="S154" s="4"/>
      <c r="T154" s="4"/>
      <c r="U154" s="4"/>
      <c r="V154" s="4"/>
      <c r="W154" s="4"/>
      <c r="X154" s="4"/>
      <c r="Y154" s="4"/>
      <c r="Z154" s="4"/>
    </row>
    <row r="155" spans="1:26" ht="12.75" customHeight="1">
      <c r="A155" s="894"/>
      <c r="B155" s="105">
        <v>5.56</v>
      </c>
      <c r="C155" s="772">
        <f t="shared" si="12"/>
        <v>26.438399999999998</v>
      </c>
      <c r="D155" s="774">
        <v>333206.45870820311</v>
      </c>
      <c r="E155" s="772">
        <f t="shared" si="13"/>
        <v>29.807999999999996</v>
      </c>
      <c r="F155" s="774">
        <v>355269.63068321079</v>
      </c>
      <c r="G155" s="772">
        <f t="shared" si="14"/>
        <v>33.177599999999998</v>
      </c>
      <c r="H155" s="774">
        <v>377332.80265821837</v>
      </c>
      <c r="I155" s="769"/>
      <c r="J155" s="894"/>
      <c r="K155" s="772">
        <v>5.86</v>
      </c>
      <c r="L155" s="772">
        <f t="shared" si="15"/>
        <v>31.395599999999998</v>
      </c>
      <c r="M155" s="774">
        <v>390598.90978183126</v>
      </c>
      <c r="N155" s="772">
        <f t="shared" si="16"/>
        <v>35.396999999999991</v>
      </c>
      <c r="O155" s="774">
        <v>413974.44205811393</v>
      </c>
      <c r="P155" s="772">
        <f t="shared" si="17"/>
        <v>39.398399999999995</v>
      </c>
      <c r="Q155" s="774">
        <v>438839.79003887711</v>
      </c>
      <c r="R155" s="535"/>
      <c r="S155" s="4"/>
      <c r="T155" s="4"/>
      <c r="U155" s="4"/>
      <c r="V155" s="4"/>
      <c r="W155" s="4"/>
      <c r="X155" s="4"/>
      <c r="Y155" s="4"/>
      <c r="Z155" s="4"/>
    </row>
    <row r="156" spans="1:26" ht="12.75" customHeight="1">
      <c r="A156" s="894"/>
      <c r="B156" s="105">
        <v>5.86</v>
      </c>
      <c r="C156" s="772">
        <f t="shared" si="12"/>
        <v>27.9072</v>
      </c>
      <c r="D156" s="774">
        <v>348798.10876979778</v>
      </c>
      <c r="E156" s="772">
        <f t="shared" si="13"/>
        <v>31.463999999999999</v>
      </c>
      <c r="F156" s="774">
        <v>371643.29904258304</v>
      </c>
      <c r="G156" s="772">
        <f t="shared" si="14"/>
        <v>35.020800000000001</v>
      </c>
      <c r="H156" s="774">
        <v>393796.21082225366</v>
      </c>
      <c r="I156" s="769"/>
      <c r="J156" s="894"/>
      <c r="K156" s="772">
        <v>6.16</v>
      </c>
      <c r="L156" s="772">
        <f t="shared" si="15"/>
        <v>33.048000000000002</v>
      </c>
      <c r="M156" s="774">
        <v>407971.99617629283</v>
      </c>
      <c r="N156" s="772">
        <f t="shared" si="16"/>
        <v>37.26</v>
      </c>
      <c r="O156" s="774">
        <v>430594.52377585397</v>
      </c>
      <c r="P156" s="772">
        <f t="shared" si="17"/>
        <v>41.472000000000001</v>
      </c>
      <c r="Q156" s="774">
        <v>456191.2849013895</v>
      </c>
      <c r="R156" s="535"/>
      <c r="S156" s="4"/>
      <c r="T156" s="4"/>
      <c r="U156" s="4"/>
      <c r="V156" s="4"/>
      <c r="W156" s="4"/>
      <c r="X156" s="4"/>
      <c r="Y156" s="4"/>
      <c r="Z156" s="4"/>
    </row>
    <row r="157" spans="1:26" ht="12.75" customHeight="1">
      <c r="A157" s="894"/>
      <c r="B157" s="105">
        <v>6.16</v>
      </c>
      <c r="C157" s="772">
        <f t="shared" si="12"/>
        <v>29.375999999999998</v>
      </c>
      <c r="D157" s="774">
        <v>364392.32282581122</v>
      </c>
      <c r="E157" s="772">
        <f t="shared" si="13"/>
        <v>33.119999999999997</v>
      </c>
      <c r="F157" s="774">
        <v>388016.96740195522</v>
      </c>
      <c r="G157" s="772">
        <f t="shared" si="14"/>
        <v>36.863999999999997</v>
      </c>
      <c r="H157" s="774">
        <v>411639.0479836805</v>
      </c>
      <c r="I157" s="769"/>
      <c r="J157" s="894"/>
      <c r="K157" s="772">
        <v>6.46</v>
      </c>
      <c r="L157" s="772">
        <f t="shared" si="15"/>
        <v>34.700399999999995</v>
      </c>
      <c r="M157" s="774">
        <v>425342.38362926058</v>
      </c>
      <c r="N157" s="772">
        <f t="shared" si="16"/>
        <v>39.12299999999999</v>
      </c>
      <c r="O157" s="774">
        <v>447214.60549359414</v>
      </c>
      <c r="P157" s="772">
        <f t="shared" si="17"/>
        <v>43.545599999999993</v>
      </c>
      <c r="Q157" s="774">
        <v>473545.47870539571</v>
      </c>
      <c r="R157" s="535"/>
      <c r="S157" s="4"/>
      <c r="T157" s="4"/>
      <c r="U157" s="4"/>
      <c r="V157" s="4"/>
      <c r="W157" s="4"/>
      <c r="X157" s="4"/>
      <c r="Y157" s="4"/>
      <c r="Z157" s="4"/>
    </row>
    <row r="158" spans="1:26" ht="12.75" customHeight="1">
      <c r="A158" s="894"/>
      <c r="B158" s="105">
        <v>6.46</v>
      </c>
      <c r="C158" s="772">
        <f t="shared" si="12"/>
        <v>30.844799999999999</v>
      </c>
      <c r="D158" s="774">
        <v>379983.97288740566</v>
      </c>
      <c r="E158" s="772">
        <f t="shared" si="13"/>
        <v>34.775999999999996</v>
      </c>
      <c r="F158" s="774">
        <v>404388.07176690875</v>
      </c>
      <c r="G158" s="772">
        <f t="shared" si="14"/>
        <v>38.7072</v>
      </c>
      <c r="H158" s="774">
        <v>428792.1706464116</v>
      </c>
      <c r="I158" s="769"/>
      <c r="J158" s="894"/>
      <c r="K158" s="772">
        <v>6.76</v>
      </c>
      <c r="L158" s="772">
        <f t="shared" si="15"/>
        <v>36.352799999999995</v>
      </c>
      <c r="M158" s="774">
        <v>442715.47002372198</v>
      </c>
      <c r="N158" s="772">
        <f t="shared" si="16"/>
        <v>40.98599999999999</v>
      </c>
      <c r="O158" s="774">
        <v>463834.68721133459</v>
      </c>
      <c r="P158" s="772">
        <f t="shared" si="17"/>
        <v>45.619199999999992</v>
      </c>
      <c r="Q158" s="774">
        <v>490902.37145089544</v>
      </c>
      <c r="R158" s="535"/>
      <c r="S158" s="4"/>
      <c r="T158" s="4"/>
      <c r="U158" s="4"/>
      <c r="V158" s="4"/>
      <c r="W158" s="4"/>
      <c r="X158" s="4"/>
      <c r="Y158" s="4"/>
      <c r="Z158" s="4"/>
    </row>
    <row r="159" spans="1:26" ht="12.75" customHeight="1">
      <c r="A159" s="894"/>
      <c r="B159" s="105">
        <v>6.76</v>
      </c>
      <c r="C159" s="772">
        <f t="shared" si="12"/>
        <v>32.313599999999994</v>
      </c>
      <c r="D159" s="774">
        <v>395575.62294900016</v>
      </c>
      <c r="E159" s="772">
        <f t="shared" si="13"/>
        <v>36.431999999999995</v>
      </c>
      <c r="F159" s="774">
        <v>420564.31255602225</v>
      </c>
      <c r="G159" s="772">
        <f t="shared" si="14"/>
        <v>40.550399999999996</v>
      </c>
      <c r="H159" s="774">
        <v>445942.72931472375</v>
      </c>
      <c r="I159" s="769"/>
      <c r="J159" s="894"/>
      <c r="K159" s="772">
        <v>7.06</v>
      </c>
      <c r="L159" s="772">
        <f t="shared" si="15"/>
        <v>38.005199999999988</v>
      </c>
      <c r="M159" s="774">
        <v>460088.55641818361</v>
      </c>
      <c r="N159" s="772">
        <f t="shared" si="16"/>
        <v>42.84899999999999</v>
      </c>
      <c r="O159" s="774">
        <v>480452.06998758105</v>
      </c>
      <c r="P159" s="772">
        <f t="shared" si="17"/>
        <v>47.692799999999991</v>
      </c>
      <c r="Q159" s="774">
        <v>508256.56525490159</v>
      </c>
      <c r="R159" s="535"/>
      <c r="S159" s="4"/>
      <c r="T159" s="4"/>
      <c r="U159" s="4"/>
      <c r="V159" s="4"/>
      <c r="W159" s="4"/>
      <c r="X159" s="4"/>
      <c r="Y159" s="4"/>
      <c r="Z159" s="4"/>
    </row>
    <row r="160" spans="1:26" ht="12.75" customHeight="1">
      <c r="A160" s="894"/>
      <c r="B160" s="105">
        <v>7.06</v>
      </c>
      <c r="C160" s="772">
        <f t="shared" si="12"/>
        <v>33.782399999999996</v>
      </c>
      <c r="D160" s="774">
        <v>411167.27301059483</v>
      </c>
      <c r="E160" s="772">
        <f t="shared" si="13"/>
        <v>38.087999999999994</v>
      </c>
      <c r="F160" s="774">
        <v>436738.88666797359</v>
      </c>
      <c r="G160" s="772">
        <f t="shared" si="14"/>
        <v>42.393599999999999</v>
      </c>
      <c r="H160" s="774">
        <v>463098.41597187368</v>
      </c>
      <c r="I160" s="769"/>
      <c r="J160" s="894"/>
      <c r="K160" s="772">
        <v>7.36</v>
      </c>
      <c r="L160" s="772">
        <f t="shared" si="15"/>
        <v>39.657599999999995</v>
      </c>
      <c r="M160" s="774">
        <v>477458.94387115125</v>
      </c>
      <c r="N160" s="772">
        <f t="shared" si="16"/>
        <v>44.711999999999989</v>
      </c>
      <c r="O160" s="774">
        <v>497072.15170532133</v>
      </c>
      <c r="P160" s="772">
        <f t="shared" si="17"/>
        <v>49.766399999999997</v>
      </c>
      <c r="Q160" s="774">
        <v>525610.75905890763</v>
      </c>
      <c r="R160" s="535"/>
      <c r="S160" s="4"/>
      <c r="T160" s="4"/>
      <c r="U160" s="4"/>
      <c r="V160" s="4"/>
      <c r="W160" s="4"/>
      <c r="X160" s="4"/>
      <c r="Y160" s="4"/>
      <c r="Z160" s="4"/>
    </row>
    <row r="161" spans="1:26" ht="12.75" customHeight="1">
      <c r="A161" s="894"/>
      <c r="B161" s="105">
        <v>7.36</v>
      </c>
      <c r="C161" s="772">
        <f t="shared" si="12"/>
        <v>35.251200000000004</v>
      </c>
      <c r="D161" s="774">
        <v>426761.48706660827</v>
      </c>
      <c r="E161" s="772">
        <f t="shared" si="13"/>
        <v>39.744</v>
      </c>
      <c r="F161" s="774">
        <v>453506.51285060664</v>
      </c>
      <c r="G161" s="772">
        <f t="shared" si="14"/>
        <v>44.236800000000002</v>
      </c>
      <c r="H161" s="774">
        <v>480248.97464018577</v>
      </c>
      <c r="I161" s="769"/>
      <c r="J161" s="894"/>
      <c r="K161" s="772">
        <v>7.66</v>
      </c>
      <c r="L161" s="772">
        <f t="shared" si="15"/>
        <v>41.309999999999995</v>
      </c>
      <c r="M161" s="774">
        <v>494832.03026561282</v>
      </c>
      <c r="N161" s="772">
        <f t="shared" si="16"/>
        <v>46.574999999999989</v>
      </c>
      <c r="O161" s="774">
        <v>513689.53448156791</v>
      </c>
      <c r="P161" s="772">
        <f t="shared" si="17"/>
        <v>51.839999999999989</v>
      </c>
      <c r="Q161" s="774">
        <v>542967.65180440724</v>
      </c>
      <c r="R161" s="535"/>
      <c r="S161" s="4"/>
      <c r="T161" s="4"/>
      <c r="U161" s="4"/>
      <c r="V161" s="4"/>
      <c r="W161" s="4"/>
      <c r="X161" s="4"/>
      <c r="Y161" s="4"/>
      <c r="Z161" s="4"/>
    </row>
    <row r="162" spans="1:26" ht="12.75" customHeight="1">
      <c r="A162" s="894"/>
      <c r="B162" s="105">
        <v>7.66</v>
      </c>
      <c r="C162" s="772">
        <f t="shared" si="12"/>
        <v>36.72</v>
      </c>
      <c r="D162" s="774">
        <v>442355.70112262183</v>
      </c>
      <c r="E162" s="772">
        <f t="shared" si="13"/>
        <v>41.4</v>
      </c>
      <c r="F162" s="774">
        <v>469880.18120997876</v>
      </c>
      <c r="G162" s="772">
        <f t="shared" si="14"/>
        <v>46.08</v>
      </c>
      <c r="H162" s="774">
        <v>497402.09730291693</v>
      </c>
      <c r="I162" s="769"/>
      <c r="J162" s="894"/>
      <c r="K162" s="772">
        <v>7.96</v>
      </c>
      <c r="L162" s="772">
        <f t="shared" si="15"/>
        <v>42.962399999999995</v>
      </c>
      <c r="M162" s="774">
        <v>512202.41771858063</v>
      </c>
      <c r="N162" s="772">
        <f t="shared" si="16"/>
        <v>48.437999999999995</v>
      </c>
      <c r="O162" s="774">
        <v>530309.61619930808</v>
      </c>
      <c r="P162" s="772">
        <f t="shared" si="17"/>
        <v>53.913599999999995</v>
      </c>
      <c r="Q162" s="774">
        <v>560321.84560841357</v>
      </c>
      <c r="R162" s="535"/>
      <c r="S162" s="4"/>
      <c r="T162" s="4"/>
      <c r="U162" s="4"/>
      <c r="V162" s="4"/>
      <c r="W162" s="4"/>
      <c r="X162" s="4"/>
      <c r="Y162" s="4"/>
      <c r="Z162" s="4"/>
    </row>
    <row r="163" spans="1:26" ht="12.75" customHeight="1">
      <c r="A163" s="894"/>
      <c r="B163" s="105">
        <v>7.96</v>
      </c>
      <c r="C163" s="772">
        <f t="shared" si="12"/>
        <v>38.188800000000001</v>
      </c>
      <c r="D163" s="774">
        <v>457947.35118421639</v>
      </c>
      <c r="E163" s="772">
        <f t="shared" si="13"/>
        <v>43.055999999999997</v>
      </c>
      <c r="F163" s="774">
        <v>486251.28557493223</v>
      </c>
      <c r="G163" s="772">
        <f t="shared" si="14"/>
        <v>47.923200000000001</v>
      </c>
      <c r="H163" s="774">
        <v>514555.21996564791</v>
      </c>
      <c r="I163" s="769"/>
      <c r="J163" s="894"/>
      <c r="K163" s="772">
        <v>8.26</v>
      </c>
      <c r="L163" s="772">
        <f t="shared" si="15"/>
        <v>44.614799999999995</v>
      </c>
      <c r="M163" s="774">
        <v>529575.50411304215</v>
      </c>
      <c r="N163" s="772">
        <f t="shared" si="16"/>
        <v>50.300999999999988</v>
      </c>
      <c r="O163" s="774">
        <v>546929.69791704835</v>
      </c>
      <c r="P163" s="772">
        <f t="shared" si="17"/>
        <v>55.987199999999994</v>
      </c>
      <c r="Q163" s="774">
        <v>577676.03941241943</v>
      </c>
      <c r="R163" s="535"/>
      <c r="S163" s="4"/>
      <c r="T163" s="4"/>
      <c r="U163" s="4"/>
      <c r="V163" s="4"/>
      <c r="W163" s="4"/>
      <c r="X163" s="4"/>
      <c r="Y163" s="4"/>
      <c r="Z163" s="4"/>
    </row>
    <row r="164" spans="1:26" ht="12.75" customHeight="1">
      <c r="A164" s="894"/>
      <c r="B164" s="105">
        <v>8.26</v>
      </c>
      <c r="C164" s="772">
        <f t="shared" si="12"/>
        <v>39.657599999999995</v>
      </c>
      <c r="D164" s="774">
        <v>473539.00124581106</v>
      </c>
      <c r="E164" s="772">
        <f t="shared" si="13"/>
        <v>44.711999999999989</v>
      </c>
      <c r="F164" s="774">
        <v>502624.95393430465</v>
      </c>
      <c r="G164" s="772">
        <f t="shared" si="14"/>
        <v>49.766399999999997</v>
      </c>
      <c r="H164" s="774">
        <v>531708.342628379</v>
      </c>
      <c r="I164" s="769"/>
      <c r="J164" s="894"/>
      <c r="K164" s="772">
        <v>8.56</v>
      </c>
      <c r="L164" s="772">
        <f t="shared" si="15"/>
        <v>46.267200000000003</v>
      </c>
      <c r="M164" s="774">
        <v>546945.89156600996</v>
      </c>
      <c r="N164" s="772">
        <f t="shared" si="16"/>
        <v>52.163999999999994</v>
      </c>
      <c r="O164" s="774">
        <v>563549.7796347884</v>
      </c>
      <c r="P164" s="772">
        <f t="shared" si="17"/>
        <v>58.0608</v>
      </c>
      <c r="Q164" s="774">
        <v>595032.93215791963</v>
      </c>
      <c r="R164" s="535"/>
      <c r="S164" s="4"/>
      <c r="T164" s="4"/>
      <c r="U164" s="4"/>
      <c r="V164" s="4"/>
      <c r="W164" s="4"/>
      <c r="X164" s="4"/>
      <c r="Y164" s="4"/>
      <c r="Z164" s="4"/>
    </row>
    <row r="165" spans="1:26" ht="12.75" customHeight="1">
      <c r="A165" s="894"/>
      <c r="B165" s="105">
        <v>8.56</v>
      </c>
      <c r="C165" s="772">
        <f t="shared" si="12"/>
        <v>41.126400000000004</v>
      </c>
      <c r="D165" s="774">
        <v>489130.6513074055</v>
      </c>
      <c r="E165" s="772">
        <f t="shared" si="13"/>
        <v>46.367999999999995</v>
      </c>
      <c r="F165" s="774">
        <v>519003.75028251472</v>
      </c>
      <c r="G165" s="772">
        <f t="shared" si="14"/>
        <v>51.6096</v>
      </c>
      <c r="H165" s="774">
        <v>548861.4652911101</v>
      </c>
      <c r="I165" s="769"/>
      <c r="J165" s="894"/>
      <c r="K165" s="772">
        <v>8.86</v>
      </c>
      <c r="L165" s="772">
        <f t="shared" si="15"/>
        <v>47.919599999999988</v>
      </c>
      <c r="M165" s="774">
        <v>564318.97796047153</v>
      </c>
      <c r="N165" s="772">
        <f t="shared" si="16"/>
        <v>54.026999999999987</v>
      </c>
      <c r="O165" s="774">
        <v>580169.86135252868</v>
      </c>
      <c r="P165" s="772">
        <f t="shared" si="17"/>
        <v>60.134399999999985</v>
      </c>
      <c r="Q165" s="774">
        <v>612387.12596192537</v>
      </c>
      <c r="R165" s="535"/>
      <c r="S165" s="4"/>
      <c r="T165" s="4"/>
      <c r="U165" s="4"/>
      <c r="V165" s="4"/>
      <c r="W165" s="4"/>
      <c r="X165" s="4"/>
      <c r="Y165" s="4"/>
      <c r="Z165" s="4"/>
    </row>
    <row r="166" spans="1:26" ht="12.75" customHeight="1">
      <c r="A166" s="894"/>
      <c r="B166" s="105">
        <v>8.86</v>
      </c>
      <c r="C166" s="772">
        <f t="shared" si="12"/>
        <v>42.595199999999998</v>
      </c>
      <c r="D166" s="774">
        <v>504722.30136899999</v>
      </c>
      <c r="E166" s="772">
        <f t="shared" si="13"/>
        <v>48.023999999999994</v>
      </c>
      <c r="F166" s="774">
        <v>535369.72665863007</v>
      </c>
      <c r="G166" s="772">
        <f t="shared" si="14"/>
        <v>53.452799999999996</v>
      </c>
      <c r="H166" s="774">
        <v>566014.58795384096</v>
      </c>
      <c r="I166" s="769"/>
      <c r="J166" s="894"/>
      <c r="K166" s="772">
        <v>9.16</v>
      </c>
      <c r="L166" s="772">
        <f t="shared" si="15"/>
        <v>49.571999999999996</v>
      </c>
      <c r="M166" s="774">
        <v>581689.36541343934</v>
      </c>
      <c r="N166" s="772">
        <f t="shared" si="16"/>
        <v>55.889999999999986</v>
      </c>
      <c r="O166" s="774">
        <v>596789.94307026896</v>
      </c>
      <c r="P166" s="772">
        <f t="shared" si="17"/>
        <v>62.207999999999991</v>
      </c>
      <c r="Q166" s="774">
        <v>629741.31976593158</v>
      </c>
      <c r="R166" s="535"/>
      <c r="S166" s="4"/>
      <c r="T166" s="4"/>
      <c r="U166" s="4"/>
      <c r="V166" s="4"/>
      <c r="W166" s="4"/>
      <c r="X166" s="4"/>
      <c r="Y166" s="4"/>
      <c r="Z166" s="4"/>
    </row>
    <row r="167" spans="1:26" ht="12.75" customHeight="1">
      <c r="A167" s="894"/>
      <c r="B167" s="105">
        <v>9.16</v>
      </c>
      <c r="C167" s="772">
        <f t="shared" si="12"/>
        <v>44.063999999999993</v>
      </c>
      <c r="D167" s="774">
        <v>520316.51542501367</v>
      </c>
      <c r="E167" s="772">
        <f t="shared" si="13"/>
        <v>49.679999999999993</v>
      </c>
      <c r="F167" s="774">
        <v>551743.39501800225</v>
      </c>
      <c r="G167" s="772">
        <f t="shared" si="14"/>
        <v>55.295999999999992</v>
      </c>
      <c r="H167" s="774">
        <v>583167.71061657218</v>
      </c>
      <c r="I167" s="769"/>
      <c r="J167" s="894"/>
      <c r="K167" s="772">
        <v>9.4600000000000009</v>
      </c>
      <c r="L167" s="772">
        <f t="shared" si="15"/>
        <v>51.224400000000003</v>
      </c>
      <c r="M167" s="774">
        <v>599062.45180790091</v>
      </c>
      <c r="N167" s="772">
        <f t="shared" si="16"/>
        <v>57.752999999999993</v>
      </c>
      <c r="O167" s="774">
        <v>613404.62690502184</v>
      </c>
      <c r="P167" s="772">
        <f t="shared" si="17"/>
        <v>64.281599999999997</v>
      </c>
      <c r="Q167" s="774">
        <v>646288.53006334405</v>
      </c>
      <c r="R167" s="535"/>
      <c r="S167" s="4"/>
      <c r="T167" s="4"/>
      <c r="U167" s="4"/>
      <c r="V167" s="4"/>
      <c r="W167" s="4"/>
      <c r="X167" s="4"/>
      <c r="Y167" s="4"/>
      <c r="Z167" s="4"/>
    </row>
    <row r="168" spans="1:26" ht="12.75" customHeight="1">
      <c r="A168" s="894"/>
      <c r="B168" s="105">
        <v>9.4600000000000009</v>
      </c>
      <c r="C168" s="772">
        <f t="shared" si="12"/>
        <v>45.532800000000002</v>
      </c>
      <c r="D168" s="774">
        <v>535908.16548660805</v>
      </c>
      <c r="E168" s="772">
        <f t="shared" si="13"/>
        <v>51.335999999999999</v>
      </c>
      <c r="F168" s="774">
        <v>568114.49938295584</v>
      </c>
      <c r="G168" s="772">
        <f t="shared" si="14"/>
        <v>57.139200000000002</v>
      </c>
      <c r="H168" s="774">
        <v>608010.25254171435</v>
      </c>
      <c r="I168" s="769"/>
      <c r="J168" s="894"/>
      <c r="K168" s="772">
        <v>9.76</v>
      </c>
      <c r="L168" s="772">
        <f t="shared" si="15"/>
        <v>52.876799999999996</v>
      </c>
      <c r="M168" s="774">
        <v>616435.53820236237</v>
      </c>
      <c r="N168" s="772">
        <f t="shared" si="16"/>
        <v>59.615999999999993</v>
      </c>
      <c r="O168" s="774">
        <v>630024.70862276247</v>
      </c>
      <c r="P168" s="772">
        <f t="shared" si="17"/>
        <v>66.355199999999996</v>
      </c>
      <c r="Q168" s="774">
        <v>664449.70737394399</v>
      </c>
      <c r="R168" s="535"/>
      <c r="S168" s="4"/>
      <c r="T168" s="4"/>
      <c r="U168" s="4"/>
      <c r="V168" s="4"/>
      <c r="W168" s="4"/>
      <c r="X168" s="4"/>
      <c r="Y168" s="4"/>
      <c r="Z168" s="4"/>
    </row>
    <row r="169" spans="1:26" ht="12.75" customHeight="1">
      <c r="A169" s="894"/>
      <c r="B169" s="105">
        <v>9.76</v>
      </c>
      <c r="C169" s="772">
        <f t="shared" si="12"/>
        <v>47.001599999999996</v>
      </c>
      <c r="D169" s="774">
        <v>551502.37954262178</v>
      </c>
      <c r="E169" s="772">
        <f t="shared" si="13"/>
        <v>52.991999999999997</v>
      </c>
      <c r="F169" s="774">
        <v>584488.16774232825</v>
      </c>
      <c r="G169" s="772">
        <f t="shared" si="14"/>
        <v>58.982399999999998</v>
      </c>
      <c r="H169" s="774">
        <v>617473.9559420346</v>
      </c>
      <c r="I169" s="769"/>
      <c r="J169" s="894"/>
      <c r="K169" s="772">
        <v>10.06</v>
      </c>
      <c r="L169" s="772">
        <f t="shared" si="15"/>
        <v>54.529199999999996</v>
      </c>
      <c r="M169" s="774">
        <v>633805.92565533041</v>
      </c>
      <c r="N169" s="772">
        <f t="shared" si="16"/>
        <v>61.478999999999985</v>
      </c>
      <c r="O169" s="774">
        <v>646644.79034050251</v>
      </c>
      <c r="P169" s="772">
        <f t="shared" si="17"/>
        <v>68.428799999999995</v>
      </c>
      <c r="Q169" s="774">
        <v>681803.90117795009</v>
      </c>
      <c r="R169" s="535"/>
      <c r="S169" s="4"/>
      <c r="T169" s="4"/>
      <c r="U169" s="4"/>
      <c r="V169" s="4"/>
      <c r="W169" s="4"/>
      <c r="X169" s="4"/>
      <c r="Y169" s="4"/>
      <c r="Z169" s="4"/>
    </row>
    <row r="170" spans="1:26" ht="12.75" customHeight="1">
      <c r="A170" s="894"/>
      <c r="B170" s="105">
        <v>10.06</v>
      </c>
      <c r="C170" s="772">
        <f t="shared" si="12"/>
        <v>48.470400000000005</v>
      </c>
      <c r="D170" s="774">
        <v>567094.02960421622</v>
      </c>
      <c r="E170" s="772">
        <f t="shared" si="13"/>
        <v>54.647999999999996</v>
      </c>
      <c r="F170" s="774">
        <v>600859.27210728149</v>
      </c>
      <c r="G170" s="772">
        <f t="shared" si="14"/>
        <v>60.825600000000009</v>
      </c>
      <c r="H170" s="774">
        <v>634624.51461034664</v>
      </c>
      <c r="I170" s="769"/>
      <c r="J170" s="894"/>
      <c r="K170" s="772">
        <v>10.36</v>
      </c>
      <c r="L170" s="772">
        <f t="shared" si="15"/>
        <v>56.181599999999989</v>
      </c>
      <c r="M170" s="774">
        <v>651179.01204979187</v>
      </c>
      <c r="N170" s="772">
        <f t="shared" si="16"/>
        <v>63.341999999999985</v>
      </c>
      <c r="O170" s="774">
        <v>663264.87205824233</v>
      </c>
      <c r="P170" s="772">
        <f t="shared" si="17"/>
        <v>70.502399999999994</v>
      </c>
      <c r="Q170" s="774">
        <v>699158.09498195595</v>
      </c>
      <c r="R170" s="535"/>
      <c r="S170" s="4"/>
      <c r="T170" s="4"/>
      <c r="U170" s="4"/>
      <c r="V170" s="4"/>
      <c r="W170" s="4"/>
      <c r="X170" s="4"/>
      <c r="Y170" s="4"/>
      <c r="Z170" s="4"/>
    </row>
    <row r="171" spans="1:26" ht="12.75" customHeight="1">
      <c r="A171" s="894"/>
      <c r="B171" s="105">
        <v>10.36</v>
      </c>
      <c r="C171" s="772">
        <f t="shared" si="12"/>
        <v>49.939199999999992</v>
      </c>
      <c r="D171" s="774">
        <v>582688.24366022996</v>
      </c>
      <c r="E171" s="772">
        <f t="shared" si="13"/>
        <v>56.303999999999988</v>
      </c>
      <c r="F171" s="774">
        <v>617232.94046665367</v>
      </c>
      <c r="G171" s="772">
        <f t="shared" si="14"/>
        <v>62.66879999999999</v>
      </c>
      <c r="H171" s="774">
        <v>651777.6372730775</v>
      </c>
      <c r="I171" s="769"/>
      <c r="J171" s="894"/>
      <c r="K171" s="772">
        <v>10.66</v>
      </c>
      <c r="L171" s="772">
        <f t="shared" si="15"/>
        <v>57.833999999999996</v>
      </c>
      <c r="M171" s="774">
        <v>668549.39950275933</v>
      </c>
      <c r="N171" s="772">
        <f t="shared" si="16"/>
        <v>65.204999999999984</v>
      </c>
      <c r="O171" s="774">
        <v>679884.95377598284</v>
      </c>
      <c r="P171" s="772">
        <f t="shared" si="17"/>
        <v>72.575999999999993</v>
      </c>
      <c r="Q171" s="774">
        <v>716514.98772745579</v>
      </c>
      <c r="R171" s="535"/>
      <c r="S171" s="4"/>
      <c r="T171" s="4"/>
      <c r="U171" s="4"/>
      <c r="V171" s="4"/>
      <c r="W171" s="4"/>
      <c r="X171" s="4"/>
      <c r="Y171" s="4"/>
      <c r="Z171" s="4"/>
    </row>
    <row r="172" spans="1:26" ht="12.75" customHeight="1">
      <c r="A172" s="894"/>
      <c r="B172" s="105">
        <v>10.66</v>
      </c>
      <c r="C172" s="772">
        <f t="shared" si="12"/>
        <v>51.408000000000001</v>
      </c>
      <c r="D172" s="774">
        <v>598279.89372182451</v>
      </c>
      <c r="E172" s="772">
        <f t="shared" si="13"/>
        <v>57.959999999999994</v>
      </c>
      <c r="F172" s="774">
        <v>633606.60882602574</v>
      </c>
      <c r="G172" s="772">
        <f t="shared" si="14"/>
        <v>64.512</v>
      </c>
      <c r="H172" s="774">
        <v>668210.27750408556</v>
      </c>
      <c r="I172" s="769"/>
      <c r="J172" s="894"/>
      <c r="K172" s="772">
        <v>10.96</v>
      </c>
      <c r="L172" s="772">
        <f t="shared" si="15"/>
        <v>59.486400000000003</v>
      </c>
      <c r="M172" s="774">
        <v>685919.78695572726</v>
      </c>
      <c r="N172" s="772">
        <f t="shared" si="16"/>
        <v>67.067999999999998</v>
      </c>
      <c r="O172" s="774">
        <v>696505.035493723</v>
      </c>
      <c r="P172" s="772">
        <f t="shared" si="17"/>
        <v>74.649600000000007</v>
      </c>
      <c r="Q172" s="774">
        <v>733869.18153146189</v>
      </c>
      <c r="R172" s="535"/>
      <c r="S172" s="4"/>
      <c r="T172" s="4"/>
      <c r="U172" s="4"/>
      <c r="V172" s="4"/>
      <c r="W172" s="4"/>
      <c r="X172" s="4"/>
      <c r="Y172" s="4"/>
      <c r="Z172" s="4"/>
    </row>
    <row r="173" spans="1:26" ht="12.75" customHeight="1">
      <c r="A173" s="894"/>
      <c r="B173" s="105">
        <v>10.96</v>
      </c>
      <c r="C173" s="772">
        <f t="shared" si="12"/>
        <v>52.876800000000003</v>
      </c>
      <c r="D173" s="774">
        <v>613868.97978899989</v>
      </c>
      <c r="E173" s="772">
        <f t="shared" si="13"/>
        <v>59.616</v>
      </c>
      <c r="F173" s="774">
        <v>649977.71319097932</v>
      </c>
      <c r="G173" s="772">
        <f t="shared" si="14"/>
        <v>66.355200000000011</v>
      </c>
      <c r="H173" s="774">
        <v>686083.88259853947</v>
      </c>
      <c r="I173" s="769"/>
      <c r="J173" s="894"/>
      <c r="K173" s="772">
        <v>11.26</v>
      </c>
      <c r="L173" s="772">
        <f t="shared" si="15"/>
        <v>61.138799999999989</v>
      </c>
      <c r="M173" s="774">
        <v>703290.17440869554</v>
      </c>
      <c r="N173" s="772">
        <f t="shared" si="16"/>
        <v>68.930999999999983</v>
      </c>
      <c r="O173" s="774">
        <v>713122.41826996952</v>
      </c>
      <c r="P173" s="772">
        <f t="shared" si="17"/>
        <v>76.723199999999991</v>
      </c>
      <c r="Q173" s="774">
        <v>751223.37533546775</v>
      </c>
      <c r="R173" s="535"/>
      <c r="S173" s="4"/>
      <c r="T173" s="4"/>
      <c r="U173" s="4"/>
      <c r="V173" s="4"/>
      <c r="W173" s="4"/>
      <c r="X173" s="4"/>
      <c r="Y173" s="4"/>
      <c r="Z173" s="4"/>
    </row>
    <row r="174" spans="1:26" ht="12.75" customHeight="1">
      <c r="A174" s="894"/>
      <c r="B174" s="105">
        <v>11.26</v>
      </c>
      <c r="C174" s="772">
        <f t="shared" si="12"/>
        <v>54.345599999999997</v>
      </c>
      <c r="D174" s="774">
        <v>629463.19384501374</v>
      </c>
      <c r="E174" s="772">
        <f t="shared" si="13"/>
        <v>61.271999999999991</v>
      </c>
      <c r="F174" s="774">
        <v>666351.38155035174</v>
      </c>
      <c r="G174" s="772">
        <f t="shared" si="14"/>
        <v>68.198399999999992</v>
      </c>
      <c r="H174" s="774">
        <v>703234.44126685162</v>
      </c>
      <c r="I174" s="769"/>
      <c r="J174" s="894"/>
      <c r="K174" s="772">
        <v>11.56</v>
      </c>
      <c r="L174" s="772">
        <f t="shared" si="15"/>
        <v>62.791199999999996</v>
      </c>
      <c r="M174" s="774">
        <v>720663.260803157</v>
      </c>
      <c r="N174" s="772">
        <f t="shared" si="16"/>
        <v>70.793999999999983</v>
      </c>
      <c r="O174" s="774">
        <v>729742.49998770957</v>
      </c>
      <c r="P174" s="772">
        <f t="shared" si="17"/>
        <v>78.79679999999999</v>
      </c>
      <c r="Q174" s="774">
        <v>768580.26808096771</v>
      </c>
      <c r="R174" s="535"/>
      <c r="S174" s="4"/>
      <c r="T174" s="4"/>
      <c r="U174" s="4"/>
      <c r="V174" s="4"/>
      <c r="W174" s="4"/>
      <c r="X174" s="4"/>
      <c r="Y174" s="4"/>
      <c r="Z174" s="4"/>
    </row>
    <row r="175" spans="1:26" ht="12.75" customHeight="1">
      <c r="A175" s="894"/>
      <c r="B175" s="105">
        <v>11.56</v>
      </c>
      <c r="C175" s="772">
        <f t="shared" si="12"/>
        <v>55.814399999999999</v>
      </c>
      <c r="D175" s="774">
        <v>645054.84390660794</v>
      </c>
      <c r="E175" s="772">
        <f t="shared" si="13"/>
        <v>62.927999999999997</v>
      </c>
      <c r="F175" s="774">
        <v>682722.48591530498</v>
      </c>
      <c r="G175" s="772">
        <f t="shared" si="14"/>
        <v>70.041600000000003</v>
      </c>
      <c r="H175" s="774">
        <v>720387.5639295826</v>
      </c>
      <c r="I175" s="769"/>
      <c r="J175" s="894"/>
      <c r="K175" s="772">
        <v>11.86</v>
      </c>
      <c r="L175" s="772">
        <f t="shared" si="15"/>
        <v>64.443599999999989</v>
      </c>
      <c r="M175" s="774">
        <v>738033.6482561247</v>
      </c>
      <c r="N175" s="772">
        <f t="shared" si="16"/>
        <v>72.656999999999982</v>
      </c>
      <c r="O175" s="774">
        <v>746359.88276395644</v>
      </c>
      <c r="P175" s="772">
        <f t="shared" si="17"/>
        <v>80.870399999999989</v>
      </c>
      <c r="Q175" s="774">
        <v>785934.4618849738</v>
      </c>
      <c r="R175" s="535"/>
      <c r="S175" s="4"/>
      <c r="T175" s="4"/>
      <c r="U175" s="4"/>
      <c r="V175" s="4"/>
      <c r="W175" s="4"/>
      <c r="X175" s="4"/>
      <c r="Y175" s="4"/>
      <c r="Z175" s="4"/>
    </row>
    <row r="176" spans="1:26" ht="12.75" customHeight="1">
      <c r="A176" s="894"/>
      <c r="B176" s="105">
        <v>11.86</v>
      </c>
      <c r="C176" s="772">
        <f t="shared" si="12"/>
        <v>57.283200000000001</v>
      </c>
      <c r="D176" s="774">
        <v>660649.05796262145</v>
      </c>
      <c r="E176" s="772">
        <f t="shared" si="13"/>
        <v>64.583999999999989</v>
      </c>
      <c r="F176" s="774">
        <v>699096.15427467751</v>
      </c>
      <c r="G176" s="772">
        <f t="shared" si="14"/>
        <v>71.884799999999998</v>
      </c>
      <c r="H176" s="774">
        <v>737540.68659231393</v>
      </c>
      <c r="I176" s="769"/>
      <c r="J176" s="894"/>
      <c r="K176" s="772">
        <v>12.16</v>
      </c>
      <c r="L176" s="772">
        <f t="shared" si="15"/>
        <v>66.096000000000004</v>
      </c>
      <c r="M176" s="774">
        <v>755406.73465058603</v>
      </c>
      <c r="N176" s="772">
        <f t="shared" si="16"/>
        <v>74.52</v>
      </c>
      <c r="O176" s="774">
        <v>762979.96448169637</v>
      </c>
      <c r="P176" s="772">
        <f t="shared" si="17"/>
        <v>82.944000000000003</v>
      </c>
      <c r="Q176" s="774">
        <v>803288.65568897966</v>
      </c>
      <c r="R176" s="535"/>
      <c r="S176" s="4"/>
      <c r="T176" s="4"/>
      <c r="U176" s="4"/>
      <c r="V176" s="4"/>
      <c r="W176" s="4"/>
      <c r="X176" s="4"/>
      <c r="Y176" s="4"/>
      <c r="Z176" s="4"/>
    </row>
    <row r="177" spans="1:26" ht="12.75" customHeight="1">
      <c r="A177" s="894"/>
      <c r="B177" s="105">
        <v>12.16</v>
      </c>
      <c r="C177" s="772">
        <f t="shared" si="12"/>
        <v>58.751999999999995</v>
      </c>
      <c r="D177" s="774">
        <v>676240.708024216</v>
      </c>
      <c r="E177" s="772">
        <f t="shared" si="13"/>
        <v>66.239999999999995</v>
      </c>
      <c r="F177" s="774">
        <v>715469.82263404981</v>
      </c>
      <c r="G177" s="772">
        <f t="shared" si="14"/>
        <v>73.727999999999994</v>
      </c>
      <c r="H177" s="774">
        <v>754693.80925504502</v>
      </c>
      <c r="I177" s="769"/>
      <c r="J177" s="894"/>
      <c r="K177" s="772">
        <v>12.46</v>
      </c>
      <c r="L177" s="772">
        <f t="shared" si="15"/>
        <v>67.748400000000004</v>
      </c>
      <c r="M177" s="774">
        <v>772779.82104504749</v>
      </c>
      <c r="N177" s="772">
        <f t="shared" si="16"/>
        <v>76.382999999999996</v>
      </c>
      <c r="O177" s="774">
        <v>779600.04619943665</v>
      </c>
      <c r="P177" s="772">
        <f t="shared" si="17"/>
        <v>85.017600000000002</v>
      </c>
      <c r="Q177" s="774">
        <v>820645.54843447928</v>
      </c>
      <c r="R177" s="535"/>
      <c r="S177" s="4"/>
      <c r="T177" s="4"/>
      <c r="U177" s="4"/>
      <c r="V177" s="4"/>
      <c r="W177" s="4"/>
      <c r="X177" s="4"/>
      <c r="Y177" s="4"/>
      <c r="Z177" s="4"/>
    </row>
    <row r="178" spans="1:26" ht="12.75" customHeight="1">
      <c r="A178" s="894"/>
      <c r="B178" s="105">
        <v>12.46</v>
      </c>
      <c r="C178" s="772">
        <f t="shared" si="12"/>
        <v>60.220799999999997</v>
      </c>
      <c r="D178" s="774">
        <v>691834.92208022974</v>
      </c>
      <c r="E178" s="772">
        <f t="shared" si="13"/>
        <v>67.896000000000001</v>
      </c>
      <c r="F178" s="774">
        <v>731838.36300458387</v>
      </c>
      <c r="G178" s="772">
        <f t="shared" si="14"/>
        <v>75.571200000000005</v>
      </c>
      <c r="H178" s="774">
        <v>771846.93191777624</v>
      </c>
      <c r="I178" s="769"/>
      <c r="J178" s="894"/>
      <c r="K178" s="772">
        <v>12.76</v>
      </c>
      <c r="L178" s="772">
        <f t="shared" si="15"/>
        <v>69.40079999999999</v>
      </c>
      <c r="M178" s="774">
        <v>790150.20849801542</v>
      </c>
      <c r="N178" s="772">
        <f t="shared" si="16"/>
        <v>78.245999999999981</v>
      </c>
      <c r="O178" s="774">
        <v>796220.12791717704</v>
      </c>
      <c r="P178" s="772">
        <f t="shared" si="17"/>
        <v>87.091199999999986</v>
      </c>
      <c r="Q178" s="774">
        <v>837999.74223848572</v>
      </c>
      <c r="R178" s="535"/>
      <c r="S178" s="4"/>
      <c r="T178" s="4"/>
      <c r="U178" s="4"/>
      <c r="V178" s="4"/>
      <c r="W178" s="4"/>
      <c r="X178" s="4"/>
      <c r="Y178" s="4"/>
      <c r="Z178" s="4"/>
    </row>
    <row r="179" spans="1:26" ht="12.75" customHeight="1">
      <c r="A179" s="894"/>
      <c r="B179" s="105">
        <v>12.76</v>
      </c>
      <c r="C179" s="772">
        <f t="shared" si="12"/>
        <v>61.689599999999999</v>
      </c>
      <c r="D179" s="774">
        <v>707426.57214182429</v>
      </c>
      <c r="E179" s="772">
        <f t="shared" si="13"/>
        <v>69.551999999999992</v>
      </c>
      <c r="F179" s="774">
        <v>748212.03136395605</v>
      </c>
      <c r="G179" s="772">
        <f t="shared" si="14"/>
        <v>77.414400000000001</v>
      </c>
      <c r="H179" s="774">
        <v>789000.0545805071</v>
      </c>
      <c r="I179" s="769"/>
      <c r="J179" s="894"/>
      <c r="K179" s="772">
        <v>13.06</v>
      </c>
      <c r="L179" s="772">
        <f t="shared" si="15"/>
        <v>71.053200000000004</v>
      </c>
      <c r="M179" s="774">
        <v>807523.29489247664</v>
      </c>
      <c r="N179" s="772">
        <f t="shared" si="16"/>
        <v>80.108999999999995</v>
      </c>
      <c r="O179" s="774">
        <v>812837.51069342345</v>
      </c>
      <c r="P179" s="772">
        <f t="shared" si="17"/>
        <v>89.1648</v>
      </c>
      <c r="Q179" s="774">
        <v>855353.9360424917</v>
      </c>
      <c r="R179" s="535"/>
      <c r="S179" s="4"/>
      <c r="T179" s="4"/>
      <c r="U179" s="4"/>
      <c r="V179" s="4"/>
      <c r="W179" s="4"/>
      <c r="X179" s="4"/>
      <c r="Y179" s="4"/>
      <c r="Z179" s="4"/>
    </row>
    <row r="180" spans="1:26" ht="12.75" customHeight="1">
      <c r="A180" s="894"/>
      <c r="B180" s="105">
        <v>13.06</v>
      </c>
      <c r="C180" s="772">
        <f t="shared" si="12"/>
        <v>63.1584</v>
      </c>
      <c r="D180" s="774">
        <v>723018.22220341873</v>
      </c>
      <c r="E180" s="772">
        <f t="shared" si="13"/>
        <v>71.207999999999998</v>
      </c>
      <c r="F180" s="774">
        <v>764583.1357289094</v>
      </c>
      <c r="G180" s="772">
        <f t="shared" si="14"/>
        <v>79.257600000000011</v>
      </c>
      <c r="H180" s="774">
        <v>806153.17724323831</v>
      </c>
      <c r="I180" s="769"/>
      <c r="J180" s="894"/>
      <c r="K180" s="772">
        <v>13.36</v>
      </c>
      <c r="L180" s="772">
        <f t="shared" si="15"/>
        <v>72.70559999999999</v>
      </c>
      <c r="M180" s="774">
        <v>824893.68234544445</v>
      </c>
      <c r="N180" s="772">
        <f t="shared" si="16"/>
        <v>81.97199999999998</v>
      </c>
      <c r="O180" s="774">
        <v>829457.59241116338</v>
      </c>
      <c r="P180" s="772">
        <f t="shared" si="17"/>
        <v>91.238399999999984</v>
      </c>
      <c r="Q180" s="774">
        <v>872710.82878799166</v>
      </c>
      <c r="R180" s="535"/>
      <c r="S180" s="4"/>
      <c r="T180" s="4"/>
      <c r="U180" s="4"/>
      <c r="V180" s="4"/>
      <c r="W180" s="4"/>
      <c r="X180" s="4"/>
      <c r="Y180" s="4"/>
      <c r="Z180" s="4"/>
    </row>
    <row r="181" spans="1:26" ht="12.75" customHeight="1">
      <c r="A181" s="894"/>
      <c r="B181" s="105">
        <v>13.36</v>
      </c>
      <c r="C181" s="772">
        <f t="shared" si="12"/>
        <v>64.627199999999988</v>
      </c>
      <c r="D181" s="774">
        <v>738612.43625943211</v>
      </c>
      <c r="E181" s="772">
        <f t="shared" si="13"/>
        <v>72.86399999999999</v>
      </c>
      <c r="F181" s="774">
        <v>780956.80408828205</v>
      </c>
      <c r="G181" s="772">
        <f t="shared" si="14"/>
        <v>81.100799999999992</v>
      </c>
      <c r="H181" s="774">
        <v>823303.73591155035</v>
      </c>
      <c r="I181" s="769"/>
      <c r="J181" s="894"/>
      <c r="K181" s="772">
        <v>13.66</v>
      </c>
      <c r="L181" s="772">
        <f t="shared" si="15"/>
        <v>74.35799999999999</v>
      </c>
      <c r="M181" s="774">
        <v>842266.76873990602</v>
      </c>
      <c r="N181" s="772">
        <f t="shared" si="16"/>
        <v>83.83499999999998</v>
      </c>
      <c r="O181" s="774">
        <v>846077.67412890389</v>
      </c>
      <c r="P181" s="772">
        <f t="shared" si="17"/>
        <v>93.311999999999998</v>
      </c>
      <c r="Q181" s="774">
        <v>890062.32365050411</v>
      </c>
      <c r="R181" s="535"/>
      <c r="S181" s="4"/>
      <c r="T181" s="4"/>
      <c r="U181" s="4"/>
      <c r="V181" s="4"/>
      <c r="W181" s="4"/>
      <c r="X181" s="4"/>
      <c r="Y181" s="4"/>
      <c r="Z181" s="4"/>
    </row>
    <row r="182" spans="1:26" ht="12.75" customHeight="1">
      <c r="A182" s="894"/>
      <c r="B182" s="105">
        <v>13.66</v>
      </c>
      <c r="C182" s="772">
        <f t="shared" si="12"/>
        <v>66.096000000000004</v>
      </c>
      <c r="D182" s="774">
        <v>754204.08632102667</v>
      </c>
      <c r="E182" s="772">
        <f t="shared" si="13"/>
        <v>74.52</v>
      </c>
      <c r="F182" s="774">
        <v>797327.90845323505</v>
      </c>
      <c r="G182" s="772">
        <f t="shared" si="14"/>
        <v>82.944000000000003</v>
      </c>
      <c r="H182" s="774">
        <v>840456.85857428145</v>
      </c>
      <c r="I182" s="769"/>
      <c r="J182" s="894"/>
      <c r="K182" s="772">
        <v>13.96</v>
      </c>
      <c r="L182" s="772">
        <f t="shared" si="15"/>
        <v>76.010400000000004</v>
      </c>
      <c r="M182" s="774">
        <v>859637.15619287407</v>
      </c>
      <c r="N182" s="772">
        <f t="shared" si="16"/>
        <v>85.697999999999993</v>
      </c>
      <c r="O182" s="774">
        <v>862697.75584664464</v>
      </c>
      <c r="P182" s="772">
        <f t="shared" si="17"/>
        <v>95.385599999999997</v>
      </c>
      <c r="Q182" s="774">
        <v>907416.51745450997</v>
      </c>
      <c r="R182" s="535"/>
      <c r="S182" s="4"/>
      <c r="T182" s="4"/>
      <c r="U182" s="4"/>
      <c r="V182" s="4"/>
      <c r="W182" s="4"/>
      <c r="X182" s="4"/>
      <c r="Y182" s="4"/>
      <c r="Z182" s="4"/>
    </row>
    <row r="183" spans="1:26" ht="12.75" customHeight="1">
      <c r="A183" s="894"/>
      <c r="B183" s="105">
        <v>13.96</v>
      </c>
      <c r="C183" s="772">
        <f t="shared" si="12"/>
        <v>67.564799999999991</v>
      </c>
      <c r="D183" s="774">
        <v>769795.73638262122</v>
      </c>
      <c r="E183" s="772">
        <f t="shared" si="13"/>
        <v>76.175999999999988</v>
      </c>
      <c r="F183" s="774">
        <v>813701.57681260759</v>
      </c>
      <c r="G183" s="772">
        <f t="shared" si="14"/>
        <v>84.787199999999999</v>
      </c>
      <c r="H183" s="774">
        <v>857609.98123701266</v>
      </c>
      <c r="I183" s="769"/>
      <c r="J183" s="894"/>
      <c r="K183" s="772">
        <v>14.26</v>
      </c>
      <c r="L183" s="772">
        <f t="shared" si="15"/>
        <v>77.66279999999999</v>
      </c>
      <c r="M183" s="774">
        <v>877010.24258733529</v>
      </c>
      <c r="N183" s="772">
        <f t="shared" si="16"/>
        <v>87.560999999999979</v>
      </c>
      <c r="O183" s="774">
        <v>879315.13862289058</v>
      </c>
      <c r="P183" s="772">
        <f t="shared" si="17"/>
        <v>97.459199999999981</v>
      </c>
      <c r="Q183" s="774">
        <v>924773.41020000994</v>
      </c>
      <c r="R183" s="535"/>
      <c r="S183" s="4"/>
      <c r="T183" s="4"/>
      <c r="U183" s="4"/>
      <c r="V183" s="4"/>
      <c r="W183" s="4"/>
      <c r="X183" s="4"/>
      <c r="Y183" s="4"/>
      <c r="Z183" s="4"/>
    </row>
    <row r="184" spans="1:26" ht="12.75" customHeight="1">
      <c r="A184" s="894"/>
      <c r="B184" s="105">
        <v>14.26</v>
      </c>
      <c r="C184" s="772">
        <f t="shared" si="12"/>
        <v>69.033599999999993</v>
      </c>
      <c r="D184" s="774">
        <v>785387.3864442159</v>
      </c>
      <c r="E184" s="772">
        <f t="shared" si="13"/>
        <v>77.831999999999979</v>
      </c>
      <c r="F184" s="774">
        <v>830075.24517197965</v>
      </c>
      <c r="G184" s="772">
        <f t="shared" si="14"/>
        <v>86.630399999999995</v>
      </c>
      <c r="H184" s="774">
        <v>874763.10389974352</v>
      </c>
      <c r="I184" s="769"/>
      <c r="J184" s="894"/>
      <c r="K184" s="772">
        <v>14.56</v>
      </c>
      <c r="L184" s="772">
        <f t="shared" si="15"/>
        <v>79.31519999999999</v>
      </c>
      <c r="M184" s="774">
        <v>894383.32898179686</v>
      </c>
      <c r="N184" s="772">
        <f t="shared" si="16"/>
        <v>89.423999999999978</v>
      </c>
      <c r="O184" s="774">
        <v>895935.22034063085</v>
      </c>
      <c r="P184" s="772">
        <f t="shared" si="17"/>
        <v>99.532799999999995</v>
      </c>
      <c r="Q184" s="774">
        <v>942127.6040040158</v>
      </c>
      <c r="R184" s="535"/>
      <c r="S184" s="4"/>
      <c r="T184" s="4"/>
      <c r="U184" s="4"/>
      <c r="V184" s="4"/>
      <c r="W184" s="4"/>
      <c r="X184" s="4"/>
      <c r="Y184" s="4"/>
      <c r="Z184" s="4"/>
    </row>
    <row r="185" spans="1:26" ht="12.75" customHeight="1">
      <c r="A185" s="894"/>
      <c r="B185" s="105">
        <v>14.56</v>
      </c>
      <c r="C185" s="772">
        <f t="shared" si="12"/>
        <v>70.502400000000009</v>
      </c>
      <c r="D185" s="774">
        <v>800981.6005002294</v>
      </c>
      <c r="E185" s="772">
        <f t="shared" si="13"/>
        <v>79.488</v>
      </c>
      <c r="F185" s="774">
        <v>846446.349536933</v>
      </c>
      <c r="G185" s="772">
        <f t="shared" si="14"/>
        <v>88.473600000000005</v>
      </c>
      <c r="H185" s="774">
        <v>891913.66256805568</v>
      </c>
      <c r="I185" s="769"/>
      <c r="J185" s="894"/>
      <c r="K185" s="772">
        <v>14.86</v>
      </c>
      <c r="L185" s="772">
        <f t="shared" si="15"/>
        <v>80.967599999999976</v>
      </c>
      <c r="M185" s="774">
        <v>911753.71643476479</v>
      </c>
      <c r="N185" s="772">
        <f t="shared" si="16"/>
        <v>91.286999999999978</v>
      </c>
      <c r="O185" s="774">
        <v>912552.60311687761</v>
      </c>
      <c r="P185" s="772">
        <f t="shared" si="17"/>
        <v>101.60639999999998</v>
      </c>
      <c r="Q185" s="774">
        <v>959481.79780802189</v>
      </c>
      <c r="R185" s="535"/>
      <c r="S185" s="4"/>
      <c r="T185" s="4"/>
      <c r="U185" s="4"/>
      <c r="V185" s="4"/>
      <c r="W185" s="4"/>
      <c r="X185" s="4"/>
      <c r="Y185" s="4"/>
      <c r="Z185" s="4"/>
    </row>
    <row r="186" spans="1:26" ht="12.75" customHeight="1">
      <c r="A186" s="894"/>
      <c r="B186" s="105">
        <v>14.86</v>
      </c>
      <c r="C186" s="772">
        <f t="shared" si="12"/>
        <v>71.971199999999996</v>
      </c>
      <c r="D186" s="774">
        <v>816573.25056182407</v>
      </c>
      <c r="E186" s="772">
        <f t="shared" si="13"/>
        <v>81.143999999999977</v>
      </c>
      <c r="F186" s="774">
        <v>862820.01789630554</v>
      </c>
      <c r="G186" s="772">
        <f t="shared" si="14"/>
        <v>90.316799999999986</v>
      </c>
      <c r="H186" s="774">
        <v>909069.3492252056</v>
      </c>
      <c r="I186" s="769"/>
      <c r="J186" s="894"/>
      <c r="K186" s="772">
        <v>15.16</v>
      </c>
      <c r="L186" s="772">
        <f t="shared" si="15"/>
        <v>82.61999999999999</v>
      </c>
      <c r="M186" s="774">
        <v>929126.80282922625</v>
      </c>
      <c r="N186" s="772">
        <f t="shared" si="16"/>
        <v>93.149999999999977</v>
      </c>
      <c r="O186" s="774">
        <v>929172.68483461789</v>
      </c>
      <c r="P186" s="772">
        <f t="shared" si="17"/>
        <v>103.67999999999998</v>
      </c>
      <c r="Q186" s="774">
        <v>976838.69055352174</v>
      </c>
      <c r="R186" s="535"/>
      <c r="S186" s="4"/>
      <c r="T186" s="4"/>
      <c r="U186" s="4"/>
      <c r="V186" s="4"/>
      <c r="W186" s="4"/>
      <c r="X186" s="4"/>
      <c r="Y186" s="4"/>
      <c r="Z186" s="4"/>
    </row>
    <row r="187" spans="1:26" ht="12.75" customHeight="1">
      <c r="A187" s="894"/>
      <c r="B187" s="105">
        <v>15.16</v>
      </c>
      <c r="C187" s="772">
        <f t="shared" si="12"/>
        <v>73.44</v>
      </c>
      <c r="D187" s="774">
        <v>832164.90062341862</v>
      </c>
      <c r="E187" s="772">
        <f t="shared" si="13"/>
        <v>82.8</v>
      </c>
      <c r="F187" s="774">
        <v>879191.12226125877</v>
      </c>
      <c r="G187" s="772">
        <f t="shared" si="14"/>
        <v>92.16</v>
      </c>
      <c r="H187" s="774">
        <v>926219.90789351775</v>
      </c>
      <c r="I187" s="769"/>
      <c r="J187" s="894"/>
      <c r="K187" s="772">
        <v>15.46</v>
      </c>
      <c r="L187" s="772">
        <f t="shared" si="15"/>
        <v>84.27239999999999</v>
      </c>
      <c r="M187" s="774">
        <v>946497.19028219394</v>
      </c>
      <c r="N187" s="772">
        <f t="shared" si="16"/>
        <v>95.012999999999977</v>
      </c>
      <c r="O187" s="774">
        <v>948491.70804598276</v>
      </c>
      <c r="P187" s="772">
        <f t="shared" si="17"/>
        <v>105.75359999999999</v>
      </c>
      <c r="Q187" s="774">
        <v>994192.88435752795</v>
      </c>
      <c r="R187" s="535"/>
      <c r="S187" s="4"/>
      <c r="T187" s="4"/>
      <c r="U187" s="4"/>
      <c r="V187" s="4"/>
      <c r="W187" s="4"/>
      <c r="X187" s="4"/>
      <c r="Y187" s="4"/>
      <c r="Z187" s="4"/>
    </row>
    <row r="188" spans="1:26" ht="12.75" customHeight="1">
      <c r="A188" s="894"/>
      <c r="B188" s="105">
        <v>15.46</v>
      </c>
      <c r="C188" s="772">
        <f t="shared" si="12"/>
        <v>74.908799999999999</v>
      </c>
      <c r="D188" s="774">
        <v>847759.11467943166</v>
      </c>
      <c r="E188" s="772">
        <f t="shared" si="13"/>
        <v>84.455999999999989</v>
      </c>
      <c r="F188" s="774">
        <v>895564.79062063107</v>
      </c>
      <c r="G188" s="772">
        <f t="shared" si="14"/>
        <v>94.003199999999993</v>
      </c>
      <c r="H188" s="774">
        <v>943373.03055624885</v>
      </c>
      <c r="I188" s="769"/>
      <c r="J188" s="894"/>
      <c r="K188" s="772">
        <v>15.76</v>
      </c>
      <c r="L188" s="772">
        <f t="shared" si="15"/>
        <v>85.924799999999991</v>
      </c>
      <c r="M188" s="774">
        <v>962412.8482700981</v>
      </c>
      <c r="N188" s="772">
        <f t="shared" si="16"/>
        <v>96.875999999999991</v>
      </c>
      <c r="O188" s="774">
        <v>963870.2766766554</v>
      </c>
      <c r="P188" s="772">
        <f t="shared" si="17"/>
        <v>107.82719999999999</v>
      </c>
      <c r="Q188" s="774">
        <v>1011547.0781615338</v>
      </c>
      <c r="R188" s="535"/>
      <c r="S188" s="4"/>
      <c r="T188" s="4"/>
      <c r="U188" s="4"/>
      <c r="V188" s="4"/>
      <c r="W188" s="4"/>
      <c r="X188" s="4"/>
      <c r="Y188" s="4"/>
      <c r="Z188" s="4"/>
    </row>
    <row r="189" spans="1:26" ht="12.75" customHeight="1">
      <c r="A189" s="894"/>
      <c r="B189" s="105">
        <v>15.76</v>
      </c>
      <c r="C189" s="772">
        <f t="shared" si="12"/>
        <v>76.377600000000001</v>
      </c>
      <c r="D189" s="774">
        <v>863350.7647410268</v>
      </c>
      <c r="E189" s="772">
        <f t="shared" si="13"/>
        <v>86.111999999999995</v>
      </c>
      <c r="F189" s="774">
        <v>911938.45898000302</v>
      </c>
      <c r="G189" s="772">
        <f t="shared" si="14"/>
        <v>95.846400000000003</v>
      </c>
      <c r="H189" s="774">
        <v>960526.15321898018</v>
      </c>
      <c r="I189" s="769"/>
      <c r="J189" s="894"/>
      <c r="K189" s="772">
        <v>16.059999999999999</v>
      </c>
      <c r="L189" s="772">
        <f t="shared" si="15"/>
        <v>87.577199999999991</v>
      </c>
      <c r="M189" s="774">
        <v>979032.92998783849</v>
      </c>
      <c r="N189" s="772">
        <f t="shared" si="16"/>
        <v>98.738999999999976</v>
      </c>
      <c r="O189" s="774">
        <v>981240.66412962356</v>
      </c>
      <c r="P189" s="772">
        <f t="shared" si="17"/>
        <v>109.90079999999999</v>
      </c>
      <c r="Q189" s="774">
        <v>1028903.9709070335</v>
      </c>
      <c r="R189" s="535"/>
      <c r="S189" s="4"/>
      <c r="T189" s="4"/>
      <c r="U189" s="4"/>
      <c r="V189" s="4"/>
      <c r="W189" s="4"/>
      <c r="X189" s="4"/>
      <c r="Y189" s="4"/>
      <c r="Z189" s="4"/>
    </row>
    <row r="190" spans="1:26" ht="12.75" customHeight="1">
      <c r="A190" s="894"/>
      <c r="B190" s="105">
        <v>16.059999999999999</v>
      </c>
      <c r="C190" s="772">
        <f t="shared" si="12"/>
        <v>77.846399999999988</v>
      </c>
      <c r="D190" s="774">
        <v>878944.97879704006</v>
      </c>
      <c r="E190" s="772">
        <f t="shared" si="13"/>
        <v>87.767999999999986</v>
      </c>
      <c r="F190" s="774">
        <v>928309.56334495661</v>
      </c>
      <c r="G190" s="772">
        <f t="shared" si="14"/>
        <v>97.689599999999999</v>
      </c>
      <c r="H190" s="774">
        <v>977679.27588171093</v>
      </c>
      <c r="I190" s="769"/>
      <c r="J190" s="894"/>
      <c r="K190" s="772">
        <v>16.36</v>
      </c>
      <c r="L190" s="772">
        <f t="shared" si="15"/>
        <v>89.229599999999991</v>
      </c>
      <c r="M190" s="774">
        <v>998613.75052408467</v>
      </c>
      <c r="N190" s="772">
        <f t="shared" si="16"/>
        <v>100.60199999999998</v>
      </c>
      <c r="O190" s="774">
        <v>995653.01170557877</v>
      </c>
      <c r="P190" s="772">
        <f t="shared" si="17"/>
        <v>111.97439999999999</v>
      </c>
      <c r="Q190" s="774">
        <v>1046258.16471104</v>
      </c>
      <c r="R190" s="535"/>
      <c r="S190" s="4"/>
      <c r="T190" s="4"/>
      <c r="U190" s="4"/>
      <c r="V190" s="4"/>
      <c r="W190" s="4"/>
      <c r="X190" s="4"/>
      <c r="Y190" s="4"/>
      <c r="Z190" s="4"/>
    </row>
    <row r="191" spans="1:26" ht="12.75" customHeight="1">
      <c r="A191" s="894"/>
      <c r="B191" s="105">
        <v>16.36</v>
      </c>
      <c r="C191" s="772">
        <f t="shared" si="12"/>
        <v>79.31519999999999</v>
      </c>
      <c r="D191" s="774">
        <v>894536.6288586345</v>
      </c>
      <c r="E191" s="772">
        <f t="shared" si="13"/>
        <v>89.423999999999978</v>
      </c>
      <c r="F191" s="774">
        <v>944683.23170432891</v>
      </c>
      <c r="G191" s="772">
        <f t="shared" si="14"/>
        <v>99.532799999999995</v>
      </c>
      <c r="H191" s="774">
        <v>994832.39854444214</v>
      </c>
      <c r="I191" s="769"/>
      <c r="J191" s="894"/>
      <c r="K191" s="772">
        <v>16.66</v>
      </c>
      <c r="L191" s="772">
        <f t="shared" si="15"/>
        <v>90.881999999999991</v>
      </c>
      <c r="M191" s="774">
        <v>1012267.6955403317</v>
      </c>
      <c r="N191" s="772">
        <f t="shared" si="16"/>
        <v>102.46499999999999</v>
      </c>
      <c r="O191" s="774">
        <v>1015984.1379770526</v>
      </c>
      <c r="P191" s="772">
        <f t="shared" si="17"/>
        <v>114.048</v>
      </c>
      <c r="Q191" s="774">
        <v>1063612.3585150456</v>
      </c>
      <c r="R191" s="535"/>
      <c r="S191" s="4"/>
      <c r="T191" s="4"/>
      <c r="U191" s="4"/>
      <c r="V191" s="4"/>
      <c r="W191" s="4"/>
      <c r="X191" s="4"/>
      <c r="Y191" s="4"/>
      <c r="Z191" s="4"/>
    </row>
    <row r="192" spans="1:26" ht="12.75" customHeight="1">
      <c r="A192" s="894"/>
      <c r="B192" s="105">
        <v>16.66</v>
      </c>
      <c r="C192" s="772">
        <f t="shared" si="12"/>
        <v>80.784000000000006</v>
      </c>
      <c r="D192" s="774">
        <v>910130.84291464824</v>
      </c>
      <c r="E192" s="772">
        <f t="shared" si="13"/>
        <v>91.08</v>
      </c>
      <c r="F192" s="774">
        <v>961054.33606928226</v>
      </c>
      <c r="G192" s="772">
        <f t="shared" si="14"/>
        <v>101.376</v>
      </c>
      <c r="H192" s="774">
        <v>1011982.9572127544</v>
      </c>
      <c r="I192" s="769"/>
      <c r="J192" s="894"/>
      <c r="K192" s="772">
        <v>16.96</v>
      </c>
      <c r="L192" s="772">
        <f t="shared" si="15"/>
        <v>92.534400000000005</v>
      </c>
      <c r="M192" s="774">
        <v>1028887.7772580716</v>
      </c>
      <c r="N192" s="772">
        <f t="shared" si="16"/>
        <v>104.32799999999999</v>
      </c>
      <c r="O192" s="774">
        <v>1033354.5254300208</v>
      </c>
      <c r="P192" s="772">
        <f t="shared" si="17"/>
        <v>116.1216</v>
      </c>
      <c r="Q192" s="774">
        <v>1080966.5523190517</v>
      </c>
      <c r="R192" s="535"/>
      <c r="S192" s="4"/>
      <c r="T192" s="4"/>
      <c r="U192" s="4"/>
      <c r="V192" s="4"/>
      <c r="W192" s="4"/>
      <c r="X192" s="4"/>
      <c r="Y192" s="4"/>
      <c r="Z192" s="4"/>
    </row>
    <row r="193" spans="1:26" ht="12.75" customHeight="1">
      <c r="A193" s="894"/>
      <c r="B193" s="105">
        <v>16.96</v>
      </c>
      <c r="C193" s="772">
        <f t="shared" si="12"/>
        <v>82.252800000000008</v>
      </c>
      <c r="D193" s="774">
        <v>925719.92898182396</v>
      </c>
      <c r="E193" s="772">
        <f t="shared" si="13"/>
        <v>92.73599999999999</v>
      </c>
      <c r="F193" s="774">
        <v>977320.31666305882</v>
      </c>
      <c r="G193" s="772">
        <f t="shared" si="14"/>
        <v>103.2192</v>
      </c>
      <c r="H193" s="774">
        <v>1029138.6438699041</v>
      </c>
      <c r="I193" s="769"/>
      <c r="J193" s="894"/>
      <c r="K193" s="772">
        <v>17.260000000000002</v>
      </c>
      <c r="L193" s="772">
        <f t="shared" si="15"/>
        <v>94.186800000000005</v>
      </c>
      <c r="M193" s="774">
        <v>1045507.8589758119</v>
      </c>
      <c r="N193" s="772">
        <f t="shared" si="16"/>
        <v>106.191</v>
      </c>
      <c r="O193" s="774">
        <v>1050727.611824482</v>
      </c>
      <c r="P193" s="772">
        <f t="shared" si="17"/>
        <v>118.1952</v>
      </c>
      <c r="Q193" s="774">
        <v>1098323.4450645517</v>
      </c>
      <c r="R193" s="535"/>
      <c r="S193" s="4"/>
      <c r="T193" s="4"/>
      <c r="U193" s="4"/>
      <c r="V193" s="4"/>
      <c r="W193" s="4"/>
      <c r="X193" s="4"/>
      <c r="Y193" s="4"/>
      <c r="Z193" s="4"/>
    </row>
    <row r="194" spans="1:26" ht="12.75" customHeight="1">
      <c r="A194" s="894"/>
      <c r="B194" s="105">
        <v>17.260000000000002</v>
      </c>
      <c r="C194" s="772">
        <f t="shared" si="12"/>
        <v>83.721599999999995</v>
      </c>
      <c r="D194" s="774">
        <v>941311.57904341829</v>
      </c>
      <c r="E194" s="772">
        <f t="shared" si="13"/>
        <v>94.391999999999996</v>
      </c>
      <c r="F194" s="774">
        <v>993801.67278802709</v>
      </c>
      <c r="G194" s="772">
        <f t="shared" si="14"/>
        <v>105.0624</v>
      </c>
      <c r="H194" s="774">
        <v>1046289.2025382163</v>
      </c>
      <c r="I194" s="769"/>
      <c r="J194" s="894"/>
      <c r="K194" s="772">
        <v>17.559999999999999</v>
      </c>
      <c r="L194" s="772">
        <f t="shared" si="15"/>
        <v>95.839199999999977</v>
      </c>
      <c r="M194" s="774">
        <v>1062127.9406935526</v>
      </c>
      <c r="N194" s="772">
        <f t="shared" si="16"/>
        <v>108.05399999999997</v>
      </c>
      <c r="O194" s="774">
        <v>1068097.9992774497</v>
      </c>
      <c r="P194" s="772">
        <f t="shared" si="17"/>
        <v>120.26879999999997</v>
      </c>
      <c r="Q194" s="774">
        <v>1115674.9399270643</v>
      </c>
      <c r="R194" s="535"/>
      <c r="S194" s="4"/>
      <c r="T194" s="4"/>
      <c r="U194" s="4"/>
      <c r="V194" s="4"/>
      <c r="W194" s="4"/>
      <c r="X194" s="4"/>
      <c r="Y194" s="4"/>
      <c r="Z194" s="4"/>
    </row>
    <row r="195" spans="1:26" ht="12.75" customHeight="1">
      <c r="A195" s="894"/>
      <c r="B195" s="105">
        <v>17.559999999999999</v>
      </c>
      <c r="C195" s="772">
        <f t="shared" si="12"/>
        <v>85.190399999999997</v>
      </c>
      <c r="D195" s="774">
        <v>956905.79309943225</v>
      </c>
      <c r="E195" s="772">
        <f t="shared" si="13"/>
        <v>96.047999999999988</v>
      </c>
      <c r="F195" s="774">
        <v>1010172.7771529802</v>
      </c>
      <c r="G195" s="772">
        <f t="shared" si="14"/>
        <v>106.90559999999999</v>
      </c>
      <c r="H195" s="774">
        <v>1063442.3252009472</v>
      </c>
      <c r="I195" s="769"/>
      <c r="J195" s="894"/>
      <c r="K195" s="772">
        <v>17.86</v>
      </c>
      <c r="L195" s="772">
        <f t="shared" si="15"/>
        <v>97.491599999999991</v>
      </c>
      <c r="M195" s="774">
        <v>1078748.0224112924</v>
      </c>
      <c r="N195" s="772">
        <f t="shared" si="16"/>
        <v>109.91699999999997</v>
      </c>
      <c r="O195" s="774">
        <v>1085471.0856719112</v>
      </c>
      <c r="P195" s="772">
        <f t="shared" si="17"/>
        <v>122.34239999999998</v>
      </c>
      <c r="Q195" s="774">
        <v>1133029.1337310704</v>
      </c>
      <c r="R195" s="535"/>
      <c r="S195" s="4"/>
      <c r="T195" s="4"/>
      <c r="U195" s="4"/>
      <c r="V195" s="4"/>
      <c r="W195" s="4"/>
      <c r="X195" s="4"/>
      <c r="Y195" s="4"/>
      <c r="Z195" s="4"/>
    </row>
    <row r="196" spans="1:26" ht="12.75" customHeight="1">
      <c r="A196" s="894"/>
      <c r="B196" s="105">
        <v>17.86</v>
      </c>
      <c r="C196" s="772">
        <f t="shared" si="12"/>
        <v>86.659199999999998</v>
      </c>
      <c r="D196" s="774">
        <v>972497.44316102634</v>
      </c>
      <c r="E196" s="772">
        <f t="shared" si="13"/>
        <v>97.703999999999979</v>
      </c>
      <c r="F196" s="774">
        <v>1026546.4455123523</v>
      </c>
      <c r="G196" s="772">
        <f t="shared" si="14"/>
        <v>108.74879999999999</v>
      </c>
      <c r="H196" s="774">
        <v>1080595.4478636787</v>
      </c>
      <c r="I196" s="769"/>
      <c r="J196" s="894"/>
      <c r="K196" s="772">
        <v>18.16</v>
      </c>
      <c r="L196" s="772">
        <f t="shared" si="15"/>
        <v>99.143999999999991</v>
      </c>
      <c r="M196" s="774">
        <v>1095368.1041290329</v>
      </c>
      <c r="N196" s="772">
        <f t="shared" si="16"/>
        <v>111.77999999999997</v>
      </c>
      <c r="O196" s="774">
        <v>1102841.4731248796</v>
      </c>
      <c r="P196" s="772">
        <f t="shared" si="17"/>
        <v>124.41599999999998</v>
      </c>
      <c r="Q196" s="774">
        <v>1150386.0264765699</v>
      </c>
      <c r="R196" s="535"/>
      <c r="S196" s="4"/>
      <c r="T196" s="4"/>
      <c r="U196" s="4"/>
      <c r="V196" s="4"/>
      <c r="W196" s="4"/>
      <c r="X196" s="4"/>
      <c r="Y196" s="4"/>
      <c r="Z196" s="4"/>
    </row>
    <row r="197" spans="1:26" ht="12.75" customHeight="1">
      <c r="A197" s="894"/>
      <c r="B197" s="105">
        <v>18.16</v>
      </c>
      <c r="C197" s="772">
        <f t="shared" si="12"/>
        <v>88.127999999999986</v>
      </c>
      <c r="D197" s="774">
        <v>988091.65721703984</v>
      </c>
      <c r="E197" s="772">
        <f t="shared" si="13"/>
        <v>99.359999999999985</v>
      </c>
      <c r="F197" s="774">
        <v>1042917.549877306</v>
      </c>
      <c r="G197" s="772">
        <f t="shared" si="14"/>
        <v>110.59199999999998</v>
      </c>
      <c r="H197" s="774">
        <v>1097748.5705264094</v>
      </c>
      <c r="I197" s="769"/>
      <c r="J197" s="894"/>
      <c r="K197" s="772">
        <v>18.46</v>
      </c>
      <c r="L197" s="772">
        <f t="shared" si="15"/>
        <v>100.79639999999999</v>
      </c>
      <c r="M197" s="774">
        <v>1111988.185846773</v>
      </c>
      <c r="N197" s="772">
        <f t="shared" si="16"/>
        <v>113.64299999999999</v>
      </c>
      <c r="O197" s="774">
        <v>1120214.5595193405</v>
      </c>
      <c r="P197" s="772">
        <f t="shared" si="17"/>
        <v>126.4896</v>
      </c>
      <c r="Q197" s="774">
        <v>1167740.220280576</v>
      </c>
      <c r="R197" s="535"/>
      <c r="S197" s="4"/>
      <c r="T197" s="4"/>
      <c r="U197" s="4"/>
      <c r="V197" s="4"/>
      <c r="W197" s="4"/>
      <c r="X197" s="4"/>
      <c r="Y197" s="4"/>
      <c r="Z197" s="4"/>
    </row>
    <row r="198" spans="1:26" ht="12.75" customHeight="1">
      <c r="A198" s="894"/>
      <c r="B198" s="105">
        <v>18.46</v>
      </c>
      <c r="C198" s="772">
        <f t="shared" si="12"/>
        <v>89.596800000000002</v>
      </c>
      <c r="D198" s="774">
        <v>1003683.3072786346</v>
      </c>
      <c r="E198" s="772">
        <f t="shared" si="13"/>
        <v>101.01599999999999</v>
      </c>
      <c r="F198" s="774">
        <v>1059291.218236678</v>
      </c>
      <c r="G198" s="772">
        <f t="shared" si="14"/>
        <v>112.43520000000001</v>
      </c>
      <c r="H198" s="774">
        <v>1114899.1291947216</v>
      </c>
      <c r="I198" s="769"/>
      <c r="J198" s="894"/>
      <c r="K198" s="772">
        <v>18.760000000000002</v>
      </c>
      <c r="L198" s="772">
        <f t="shared" si="15"/>
        <v>102.44880000000001</v>
      </c>
      <c r="M198" s="774">
        <v>1128605.5686230196</v>
      </c>
      <c r="N198" s="772">
        <f t="shared" si="16"/>
        <v>115.50599999999999</v>
      </c>
      <c r="O198" s="774">
        <v>1137584.9469723087</v>
      </c>
      <c r="P198" s="772">
        <f t="shared" si="17"/>
        <v>128.56319999999999</v>
      </c>
      <c r="Q198" s="774">
        <v>1185094.4140845821</v>
      </c>
      <c r="R198" s="535"/>
      <c r="S198" s="4"/>
      <c r="T198" s="4"/>
      <c r="U198" s="4"/>
      <c r="V198" s="4"/>
      <c r="W198" s="4"/>
      <c r="X198" s="4"/>
      <c r="Y198" s="4"/>
      <c r="Z198" s="4"/>
    </row>
    <row r="199" spans="1:26" ht="12.75" customHeight="1">
      <c r="A199" s="894"/>
      <c r="B199" s="105">
        <v>18.760000000000002</v>
      </c>
      <c r="C199" s="772">
        <f t="shared" si="12"/>
        <v>91.065600000000003</v>
      </c>
      <c r="D199" s="774">
        <v>1019277.5213346479</v>
      </c>
      <c r="E199" s="772">
        <f t="shared" si="13"/>
        <v>102.672</v>
      </c>
      <c r="F199" s="774">
        <v>1075664.8865960503</v>
      </c>
      <c r="G199" s="772">
        <f t="shared" si="14"/>
        <v>114.2784</v>
      </c>
      <c r="H199" s="774">
        <v>1132054.8158518723</v>
      </c>
      <c r="I199" s="769"/>
      <c r="J199" s="894"/>
      <c r="K199" s="772">
        <v>19.059999999999999</v>
      </c>
      <c r="L199" s="772">
        <f t="shared" si="15"/>
        <v>104.10119999999999</v>
      </c>
      <c r="M199" s="774">
        <v>1145222.9513992656</v>
      </c>
      <c r="N199" s="772">
        <f t="shared" si="16"/>
        <v>117.36899999999997</v>
      </c>
      <c r="O199" s="774">
        <v>1154958.0333667698</v>
      </c>
      <c r="P199" s="772">
        <f t="shared" si="17"/>
        <v>130.63679999999999</v>
      </c>
      <c r="Q199" s="774">
        <v>1202451.3068300814</v>
      </c>
      <c r="R199" s="535"/>
      <c r="S199" s="4"/>
      <c r="T199" s="4"/>
      <c r="U199" s="4"/>
      <c r="V199" s="4"/>
      <c r="W199" s="4"/>
      <c r="X199" s="4"/>
      <c r="Y199" s="4"/>
      <c r="Z199" s="4"/>
    </row>
    <row r="200" spans="1:26" ht="12.75" customHeight="1">
      <c r="A200" s="894"/>
      <c r="B200" s="105">
        <v>19.059999999999999</v>
      </c>
      <c r="C200" s="772">
        <f t="shared" si="12"/>
        <v>92.534399999999991</v>
      </c>
      <c r="D200" s="774">
        <v>1034869.1713962428</v>
      </c>
      <c r="E200" s="772">
        <f t="shared" si="13"/>
        <v>104.32799999999997</v>
      </c>
      <c r="F200" s="774">
        <v>1092035.990961004</v>
      </c>
      <c r="G200" s="772">
        <f t="shared" si="14"/>
        <v>116.12159999999999</v>
      </c>
      <c r="H200" s="774">
        <v>1149205.374520184</v>
      </c>
      <c r="I200" s="769"/>
      <c r="J200" s="894"/>
      <c r="K200" s="772">
        <v>19.36</v>
      </c>
      <c r="L200" s="772">
        <f t="shared" si="15"/>
        <v>105.75359999999999</v>
      </c>
      <c r="M200" s="774">
        <v>1161843.0331170061</v>
      </c>
      <c r="N200" s="772">
        <f t="shared" si="16"/>
        <v>119.23199999999999</v>
      </c>
      <c r="O200" s="774">
        <v>1172328.4208197379</v>
      </c>
      <c r="P200" s="772">
        <f t="shared" si="17"/>
        <v>132.71039999999999</v>
      </c>
      <c r="Q200" s="774">
        <v>1219805.5006340879</v>
      </c>
      <c r="R200" s="535"/>
      <c r="S200" s="4"/>
      <c r="T200" s="4"/>
      <c r="U200" s="4"/>
      <c r="V200" s="4"/>
      <c r="W200" s="4"/>
      <c r="X200" s="4"/>
      <c r="Y200" s="4"/>
      <c r="Z200" s="4"/>
    </row>
    <row r="201" spans="1:26" ht="12.75" customHeight="1">
      <c r="A201" s="894"/>
      <c r="B201" s="105">
        <v>19.36</v>
      </c>
      <c r="C201" s="772">
        <f t="shared" si="12"/>
        <v>94.003199999999993</v>
      </c>
      <c r="D201" s="774">
        <v>1050460.8214578375</v>
      </c>
      <c r="E201" s="772">
        <f t="shared" si="13"/>
        <v>105.98399999999999</v>
      </c>
      <c r="F201" s="774">
        <v>1108409.6593203759</v>
      </c>
      <c r="G201" s="772">
        <f t="shared" si="14"/>
        <v>117.9648</v>
      </c>
      <c r="H201" s="774">
        <v>1166358.497182915</v>
      </c>
      <c r="I201" s="769"/>
      <c r="J201" s="894"/>
      <c r="K201" s="772">
        <v>19.66</v>
      </c>
      <c r="L201" s="772">
        <f t="shared" si="15"/>
        <v>107.40599999999998</v>
      </c>
      <c r="M201" s="774">
        <v>1178463.1148347461</v>
      </c>
      <c r="N201" s="772">
        <f t="shared" si="16"/>
        <v>121.09499999999997</v>
      </c>
      <c r="O201" s="774">
        <v>1189701.5072141991</v>
      </c>
      <c r="P201" s="772">
        <f t="shared" si="17"/>
        <v>134.78399999999999</v>
      </c>
      <c r="Q201" s="774">
        <v>1237159.694438094</v>
      </c>
      <c r="R201" s="535"/>
      <c r="S201" s="4"/>
      <c r="T201" s="4"/>
      <c r="U201" s="4"/>
      <c r="V201" s="4"/>
      <c r="W201" s="4"/>
      <c r="X201" s="4"/>
      <c r="Y201" s="4"/>
      <c r="Z201" s="4"/>
    </row>
    <row r="202" spans="1:26" ht="12.75" customHeight="1">
      <c r="A202" s="894"/>
      <c r="B202" s="105">
        <v>19.66</v>
      </c>
      <c r="C202" s="772">
        <f t="shared" si="12"/>
        <v>95.471999999999994</v>
      </c>
      <c r="D202" s="774">
        <v>1066055.0355138509</v>
      </c>
      <c r="E202" s="772">
        <f t="shared" si="13"/>
        <v>107.63999999999999</v>
      </c>
      <c r="F202" s="774">
        <v>1124780.7636853294</v>
      </c>
      <c r="G202" s="772">
        <f t="shared" si="14"/>
        <v>119.80799999999999</v>
      </c>
      <c r="H202" s="774">
        <v>1183509.0558512269</v>
      </c>
      <c r="I202" s="769"/>
      <c r="J202" s="894"/>
      <c r="K202" s="772">
        <v>19.96</v>
      </c>
      <c r="L202" s="772">
        <f t="shared" si="15"/>
        <v>109.05839999999999</v>
      </c>
      <c r="M202" s="774">
        <v>1195083.1965524862</v>
      </c>
      <c r="N202" s="772">
        <f t="shared" si="16"/>
        <v>122.95799999999997</v>
      </c>
      <c r="O202" s="774">
        <v>1207074.5936086613</v>
      </c>
      <c r="P202" s="772">
        <f t="shared" si="17"/>
        <v>136.85759999999999</v>
      </c>
      <c r="Q202" s="774">
        <v>1254516.5871835938</v>
      </c>
      <c r="R202" s="535"/>
      <c r="S202" s="4"/>
      <c r="T202" s="4"/>
      <c r="U202" s="4"/>
      <c r="V202" s="4"/>
      <c r="W202" s="4"/>
      <c r="X202" s="4"/>
      <c r="Y202" s="4"/>
      <c r="Z202" s="4"/>
    </row>
    <row r="203" spans="1:26" ht="12.75" customHeight="1">
      <c r="A203" s="894"/>
      <c r="B203" s="105">
        <v>19.96</v>
      </c>
      <c r="C203" s="772">
        <f t="shared" si="12"/>
        <v>96.94080000000001</v>
      </c>
      <c r="D203" s="774">
        <v>1081644.1215810264</v>
      </c>
      <c r="E203" s="772">
        <f t="shared" si="13"/>
        <v>109.29599999999999</v>
      </c>
      <c r="F203" s="774">
        <v>1141154.4320447014</v>
      </c>
      <c r="G203" s="772">
        <f t="shared" si="14"/>
        <v>121.65120000000002</v>
      </c>
      <c r="H203" s="774">
        <v>1200664.7425083767</v>
      </c>
      <c r="I203" s="769"/>
      <c r="J203" s="884"/>
      <c r="K203" s="772">
        <v>20.260000000000002</v>
      </c>
      <c r="L203" s="772">
        <f t="shared" si="15"/>
        <v>110.71079999999999</v>
      </c>
      <c r="M203" s="774">
        <v>1211703.2782702269</v>
      </c>
      <c r="N203" s="772">
        <f t="shared" si="16"/>
        <v>124.82099999999998</v>
      </c>
      <c r="O203" s="774">
        <v>1224444.981061629</v>
      </c>
      <c r="P203" s="772">
        <f t="shared" si="17"/>
        <v>138.93119999999999</v>
      </c>
      <c r="Q203" s="774">
        <v>1271870.7809876001</v>
      </c>
      <c r="R203" s="535"/>
      <c r="S203" s="4"/>
      <c r="T203" s="4"/>
      <c r="U203" s="4"/>
      <c r="V203" s="4"/>
      <c r="W203" s="4"/>
      <c r="X203" s="4"/>
      <c r="Y203" s="4"/>
      <c r="Z203" s="4"/>
    </row>
    <row r="204" spans="1:26" ht="12.75" customHeight="1">
      <c r="A204" s="884"/>
      <c r="B204" s="105">
        <v>20.260000000000002</v>
      </c>
      <c r="C204" s="772">
        <f t="shared" si="12"/>
        <v>98.409600000000012</v>
      </c>
      <c r="D204" s="774">
        <v>1097238.33563704</v>
      </c>
      <c r="E204" s="772">
        <f t="shared" si="13"/>
        <v>110.952</v>
      </c>
      <c r="F204" s="774">
        <v>1157528.1004040739</v>
      </c>
      <c r="G204" s="772">
        <f t="shared" si="14"/>
        <v>123.49440000000001</v>
      </c>
      <c r="H204" s="774">
        <v>1217817.8651711082</v>
      </c>
      <c r="I204" s="769"/>
      <c r="J204" s="536"/>
      <c r="K204" s="536"/>
      <c r="L204" s="537"/>
      <c r="M204" s="768"/>
      <c r="N204" s="537"/>
      <c r="O204" s="768"/>
      <c r="P204" s="537"/>
      <c r="Q204" s="768"/>
      <c r="R204" s="535"/>
      <c r="S204" s="4"/>
      <c r="T204" s="4"/>
      <c r="U204" s="4"/>
      <c r="V204" s="4"/>
      <c r="W204" s="4"/>
      <c r="X204" s="4"/>
      <c r="Y204" s="4"/>
      <c r="Z204" s="4"/>
    </row>
    <row r="205" spans="1:26" ht="12.75" customHeight="1">
      <c r="A205" s="205"/>
      <c r="B205" s="535"/>
      <c r="C205" s="763"/>
      <c r="D205" s="768"/>
      <c r="E205" s="763"/>
      <c r="F205" s="768"/>
      <c r="G205" s="763"/>
      <c r="H205" s="768"/>
      <c r="I205" s="762"/>
      <c r="J205" s="535"/>
      <c r="K205" s="535"/>
      <c r="L205" s="763"/>
      <c r="M205" s="768"/>
      <c r="N205" s="763"/>
      <c r="O205" s="768"/>
      <c r="P205" s="763"/>
      <c r="Q205" s="768"/>
      <c r="R205" s="535"/>
      <c r="S205" s="4"/>
      <c r="T205" s="4"/>
      <c r="U205" s="4"/>
      <c r="V205" s="4"/>
      <c r="W205" s="4"/>
      <c r="X205" s="4"/>
      <c r="Y205" s="4"/>
      <c r="Z205" s="4"/>
    </row>
    <row r="206" spans="1:26" ht="12.75" customHeight="1">
      <c r="A206" s="205"/>
      <c r="B206" s="535"/>
      <c r="C206" s="763"/>
      <c r="D206" s="768"/>
      <c r="E206" s="763"/>
      <c r="F206" s="768"/>
      <c r="G206" s="763"/>
      <c r="H206" s="768"/>
      <c r="I206" s="762"/>
      <c r="J206" s="535"/>
      <c r="K206" s="535"/>
      <c r="L206" s="763"/>
      <c r="M206" s="768"/>
      <c r="N206" s="763"/>
      <c r="O206" s="768"/>
      <c r="P206" s="763"/>
      <c r="Q206" s="768"/>
      <c r="R206" s="535"/>
      <c r="S206" s="4"/>
      <c r="T206" s="4"/>
      <c r="U206" s="4"/>
      <c r="V206" s="4"/>
      <c r="W206" s="4"/>
      <c r="X206" s="4"/>
      <c r="Y206" s="4"/>
      <c r="Z206" s="4"/>
    </row>
    <row r="207" spans="1:26" ht="12.75" customHeight="1">
      <c r="A207" s="1134" t="s">
        <v>7700</v>
      </c>
      <c r="B207" s="1025"/>
      <c r="C207" s="1135" t="s">
        <v>7702</v>
      </c>
      <c r="D207" s="889"/>
      <c r="E207" s="1135" t="s">
        <v>7703</v>
      </c>
      <c r="F207" s="889"/>
      <c r="G207" s="1135" t="s">
        <v>7704</v>
      </c>
      <c r="H207" s="889"/>
      <c r="I207" s="776"/>
      <c r="J207" s="1134" t="s">
        <v>7700</v>
      </c>
      <c r="K207" s="1025"/>
      <c r="L207" s="1135" t="s">
        <v>7702</v>
      </c>
      <c r="M207" s="889"/>
      <c r="N207" s="1135" t="s">
        <v>7703</v>
      </c>
      <c r="O207" s="889"/>
      <c r="P207" s="1135" t="s">
        <v>7704</v>
      </c>
      <c r="Q207" s="889"/>
      <c r="R207" s="777"/>
      <c r="S207" s="4"/>
      <c r="T207" s="4"/>
      <c r="U207" s="4"/>
      <c r="V207" s="4"/>
      <c r="W207" s="4"/>
      <c r="X207" s="4"/>
      <c r="Y207" s="4"/>
      <c r="Z207" s="4"/>
    </row>
    <row r="208" spans="1:26" ht="12.75" customHeight="1">
      <c r="A208" s="1026"/>
      <c r="B208" s="1022"/>
      <c r="C208" s="770" t="s">
        <v>7705</v>
      </c>
      <c r="D208" s="778" t="s">
        <v>7706</v>
      </c>
      <c r="E208" s="770" t="s">
        <v>7705</v>
      </c>
      <c r="F208" s="778" t="s">
        <v>7706</v>
      </c>
      <c r="G208" s="770" t="s">
        <v>7705</v>
      </c>
      <c r="H208" s="778" t="s">
        <v>7706</v>
      </c>
      <c r="I208" s="776"/>
      <c r="J208" s="1026"/>
      <c r="K208" s="1022"/>
      <c r="L208" s="770" t="s">
        <v>7705</v>
      </c>
      <c r="M208" s="778" t="s">
        <v>7706</v>
      </c>
      <c r="N208" s="770" t="s">
        <v>7705</v>
      </c>
      <c r="O208" s="778" t="s">
        <v>7706</v>
      </c>
      <c r="P208" s="770" t="s">
        <v>7705</v>
      </c>
      <c r="Q208" s="778" t="s">
        <v>7706</v>
      </c>
      <c r="R208" s="777"/>
      <c r="S208" s="4"/>
      <c r="T208" s="4"/>
      <c r="U208" s="4"/>
      <c r="V208" s="4"/>
      <c r="W208" s="4"/>
      <c r="X208" s="4"/>
      <c r="Y208" s="4"/>
      <c r="Z208" s="4"/>
    </row>
    <row r="209" spans="1:26" ht="12.75" customHeight="1">
      <c r="A209" s="1133">
        <v>3.16</v>
      </c>
      <c r="B209" s="105">
        <v>3.16</v>
      </c>
      <c r="C209" s="772">
        <f t="shared" ref="C209:C266" si="18">(3.16-0.16)*(B209-0.16)*(2.2-0.16)</f>
        <v>18.36</v>
      </c>
      <c r="D209" s="774">
        <v>281275.58564107365</v>
      </c>
      <c r="E209" s="772">
        <f t="shared" ref="E209:E266" si="19">(3.16-0.16)*(B209-0.16)*(2.46-0.16)</f>
        <v>20.7</v>
      </c>
      <c r="F209" s="774">
        <v>283002.90819699346</v>
      </c>
      <c r="G209" s="772">
        <f t="shared" ref="G209:G266" si="20">(3.16-0.16)*(B209-0.16)*(2.72-0.16)</f>
        <v>23.04</v>
      </c>
      <c r="H209" s="774">
        <v>300481.25330970634</v>
      </c>
      <c r="I209" s="769"/>
      <c r="J209" s="1133">
        <v>3.46</v>
      </c>
      <c r="K209" s="772">
        <v>3.46</v>
      </c>
      <c r="L209" s="772">
        <f t="shared" ref="L209:L265" si="21">(3.46-0.16)*(K209-0.16)*(2.2-0.16)</f>
        <v>22.215599999999998</v>
      </c>
      <c r="M209" s="774">
        <v>298878.08206249337</v>
      </c>
      <c r="N209" s="772">
        <f t="shared" ref="N209:N265" si="22">(3.46-0.16)*(K209-0.16)*(2.46-0.16)</f>
        <v>25.046999999999997</v>
      </c>
      <c r="O209" s="774">
        <v>318944.71206759213</v>
      </c>
      <c r="P209" s="772">
        <f t="shared" ref="P209:P265" si="23">(3.46-0.16)*(K209-0.16)*(2.72-0.16)</f>
        <v>27.878399999999999</v>
      </c>
      <c r="Q209" s="774">
        <v>338814.31934365619</v>
      </c>
      <c r="R209" s="535"/>
      <c r="S209" s="4"/>
      <c r="T209" s="4"/>
      <c r="U209" s="4"/>
      <c r="V209" s="4"/>
      <c r="W209" s="4"/>
      <c r="X209" s="4"/>
      <c r="Y209" s="4"/>
      <c r="Z209" s="4"/>
    </row>
    <row r="210" spans="1:26" ht="12.75" customHeight="1">
      <c r="A210" s="894"/>
      <c r="B210" s="105">
        <v>3.46</v>
      </c>
      <c r="C210" s="772">
        <f t="shared" si="18"/>
        <v>20.195999999999998</v>
      </c>
      <c r="D210" s="774">
        <v>294065.86937936069</v>
      </c>
      <c r="E210" s="772">
        <f t="shared" si="19"/>
        <v>22.769999999999996</v>
      </c>
      <c r="F210" s="774">
        <v>301339.51670467888</v>
      </c>
      <c r="G210" s="772">
        <f t="shared" si="20"/>
        <v>25.343999999999998</v>
      </c>
      <c r="H210" s="774">
        <v>319684.22203684523</v>
      </c>
      <c r="I210" s="769"/>
      <c r="J210" s="894"/>
      <c r="K210" s="772">
        <v>3.76</v>
      </c>
      <c r="L210" s="772">
        <f t="shared" si="21"/>
        <v>24.235199999999999</v>
      </c>
      <c r="M210" s="774">
        <v>316356.42717520602</v>
      </c>
      <c r="N210" s="772">
        <f t="shared" si="22"/>
        <v>27.323999999999995</v>
      </c>
      <c r="O210" s="774">
        <v>337165.2660910518</v>
      </c>
      <c r="P210" s="772">
        <f t="shared" si="23"/>
        <v>30.412799999999997</v>
      </c>
      <c r="Q210" s="774">
        <v>358211.6118583362</v>
      </c>
      <c r="R210" s="535"/>
      <c r="S210" s="4"/>
      <c r="T210" s="4"/>
      <c r="U210" s="4"/>
      <c r="V210" s="4"/>
      <c r="W210" s="4"/>
      <c r="X210" s="4"/>
      <c r="Y210" s="4"/>
      <c r="Z210" s="4"/>
    </row>
    <row r="211" spans="1:26" ht="12.75" customHeight="1">
      <c r="A211" s="894"/>
      <c r="B211" s="105">
        <v>3.76</v>
      </c>
      <c r="C211" s="772">
        <f t="shared" si="18"/>
        <v>22.031999999999996</v>
      </c>
      <c r="D211" s="774">
        <v>297892.96841732028</v>
      </c>
      <c r="E211" s="772">
        <f t="shared" si="19"/>
        <v>24.839999999999996</v>
      </c>
      <c r="F211" s="774">
        <v>317835.44711371238</v>
      </c>
      <c r="G211" s="772">
        <f t="shared" si="20"/>
        <v>27.647999999999996</v>
      </c>
      <c r="H211" s="774">
        <v>337777.92581010453</v>
      </c>
      <c r="I211" s="769"/>
      <c r="J211" s="894"/>
      <c r="K211" s="772">
        <v>4.0599999999999996</v>
      </c>
      <c r="L211" s="772">
        <f t="shared" si="21"/>
        <v>26.254799999999996</v>
      </c>
      <c r="M211" s="774">
        <v>333961.62253811926</v>
      </c>
      <c r="N211" s="772">
        <f t="shared" si="22"/>
        <v>29.600999999999992</v>
      </c>
      <c r="O211" s="774">
        <v>365474.46341768</v>
      </c>
      <c r="P211" s="772">
        <f t="shared" si="23"/>
        <v>32.947199999999995</v>
      </c>
      <c r="Q211" s="774">
        <v>377293.12821826199</v>
      </c>
      <c r="R211" s="535"/>
      <c r="S211" s="4"/>
      <c r="T211" s="4"/>
      <c r="U211" s="4"/>
      <c r="V211" s="4"/>
      <c r="W211" s="4"/>
      <c r="X211" s="4"/>
      <c r="Y211" s="4"/>
      <c r="Z211" s="4"/>
    </row>
    <row r="212" spans="1:26" ht="12.75" customHeight="1">
      <c r="A212" s="894"/>
      <c r="B212" s="105">
        <v>4.0599999999999996</v>
      </c>
      <c r="C212" s="772">
        <f t="shared" si="18"/>
        <v>23.867999999999999</v>
      </c>
      <c r="D212" s="774">
        <v>314513.0501350605</v>
      </c>
      <c r="E212" s="772">
        <f t="shared" si="19"/>
        <v>26.909999999999997</v>
      </c>
      <c r="F212" s="774">
        <v>335313.79222642526</v>
      </c>
      <c r="G212" s="772">
        <f t="shared" si="20"/>
        <v>29.951999999999998</v>
      </c>
      <c r="H212" s="774">
        <v>356119.93220077705</v>
      </c>
      <c r="I212" s="769"/>
      <c r="J212" s="894"/>
      <c r="K212" s="772">
        <v>4.3600000000000003</v>
      </c>
      <c r="L212" s="772">
        <f t="shared" si="21"/>
        <v>28.2744</v>
      </c>
      <c r="M212" s="774">
        <v>351564.11895953899</v>
      </c>
      <c r="N212" s="772">
        <f t="shared" si="22"/>
        <v>31.877999999999997</v>
      </c>
      <c r="O212" s="774">
        <v>373968.0322981166</v>
      </c>
      <c r="P212" s="772">
        <f t="shared" si="23"/>
        <v>35.4816</v>
      </c>
      <c r="Q212" s="774">
        <v>396496.09694540087</v>
      </c>
      <c r="R212" s="535"/>
      <c r="S212" s="4"/>
      <c r="T212" s="4"/>
      <c r="U212" s="4"/>
      <c r="V212" s="4"/>
      <c r="W212" s="4"/>
      <c r="X212" s="4"/>
      <c r="Y212" s="4"/>
      <c r="Z212" s="4"/>
    </row>
    <row r="213" spans="1:26" ht="12.75" customHeight="1">
      <c r="A213" s="894"/>
      <c r="B213" s="105">
        <v>4.3600000000000003</v>
      </c>
      <c r="C213" s="772">
        <f t="shared" si="18"/>
        <v>25.704000000000004</v>
      </c>
      <c r="D213" s="774">
        <v>331008.98054409388</v>
      </c>
      <c r="E213" s="772">
        <f t="shared" si="19"/>
        <v>28.98</v>
      </c>
      <c r="F213" s="774">
        <v>352794.83628063177</v>
      </c>
      <c r="G213" s="772">
        <f t="shared" si="20"/>
        <v>32.256000000000007</v>
      </c>
      <c r="H213" s="774">
        <v>374459.23964995629</v>
      </c>
      <c r="I213" s="769"/>
      <c r="J213" s="894"/>
      <c r="K213" s="772">
        <v>4.66</v>
      </c>
      <c r="L213" s="772">
        <f t="shared" si="21"/>
        <v>30.294</v>
      </c>
      <c r="M213" s="774">
        <v>369042.46407225175</v>
      </c>
      <c r="N213" s="772">
        <f t="shared" si="22"/>
        <v>34.154999999999994</v>
      </c>
      <c r="O213" s="774">
        <v>392312.7376302827</v>
      </c>
      <c r="P213" s="772">
        <f t="shared" si="23"/>
        <v>38.015999999999998</v>
      </c>
      <c r="Q213" s="774">
        <v>415699.06567253981</v>
      </c>
      <c r="R213" s="535"/>
      <c r="S213" s="4"/>
      <c r="T213" s="4"/>
      <c r="U213" s="4"/>
      <c r="V213" s="4"/>
      <c r="W213" s="4"/>
      <c r="X213" s="4"/>
      <c r="Y213" s="4"/>
      <c r="Z213" s="4"/>
    </row>
    <row r="214" spans="1:26" ht="12.75" customHeight="1">
      <c r="A214" s="894"/>
      <c r="B214" s="105">
        <v>4.66</v>
      </c>
      <c r="C214" s="772">
        <f t="shared" si="18"/>
        <v>27.54</v>
      </c>
      <c r="D214" s="774">
        <v>347750.51462904736</v>
      </c>
      <c r="E214" s="772">
        <f t="shared" si="19"/>
        <v>31.049999999999997</v>
      </c>
      <c r="F214" s="774">
        <v>370154.42796762515</v>
      </c>
      <c r="G214" s="772">
        <f t="shared" si="20"/>
        <v>34.56</v>
      </c>
      <c r="H214" s="774">
        <v>392679.79367341602</v>
      </c>
      <c r="I214" s="769"/>
      <c r="J214" s="894"/>
      <c r="K214" s="772">
        <v>4.96</v>
      </c>
      <c r="L214" s="772">
        <f t="shared" si="21"/>
        <v>32.313599999999994</v>
      </c>
      <c r="M214" s="774">
        <v>386523.50812645804</v>
      </c>
      <c r="N214" s="772">
        <f t="shared" si="22"/>
        <v>36.431999999999995</v>
      </c>
      <c r="O214" s="774">
        <v>410776.19638816867</v>
      </c>
      <c r="P214" s="772">
        <f t="shared" si="23"/>
        <v>40.550399999999996</v>
      </c>
      <c r="Q214" s="774">
        <v>434902.03439967887</v>
      </c>
      <c r="R214" s="535"/>
      <c r="S214" s="4"/>
      <c r="T214" s="4"/>
      <c r="U214" s="4"/>
      <c r="V214" s="4"/>
      <c r="W214" s="4"/>
      <c r="X214" s="4"/>
      <c r="Y214" s="4"/>
      <c r="Z214" s="4"/>
    </row>
    <row r="215" spans="1:26" ht="12.75" customHeight="1">
      <c r="A215" s="894"/>
      <c r="B215" s="105">
        <v>4.96</v>
      </c>
      <c r="C215" s="772">
        <f t="shared" si="18"/>
        <v>29.375999999999998</v>
      </c>
      <c r="D215" s="774">
        <v>364246.44503808074</v>
      </c>
      <c r="E215" s="772">
        <f t="shared" si="19"/>
        <v>33.119999999999997</v>
      </c>
      <c r="F215" s="774">
        <v>387632.77308033779</v>
      </c>
      <c r="G215" s="772">
        <f t="shared" si="20"/>
        <v>36.863999999999997</v>
      </c>
      <c r="H215" s="774">
        <v>410897.64875538158</v>
      </c>
      <c r="I215" s="769"/>
      <c r="J215" s="894"/>
      <c r="K215" s="772">
        <v>5.26</v>
      </c>
      <c r="L215" s="772">
        <f t="shared" si="21"/>
        <v>34.333199999999998</v>
      </c>
      <c r="M215" s="774">
        <v>404128.70348937134</v>
      </c>
      <c r="N215" s="772">
        <f t="shared" si="22"/>
        <v>38.708999999999996</v>
      </c>
      <c r="O215" s="774">
        <v>429115.5038373479</v>
      </c>
      <c r="P215" s="772">
        <f t="shared" si="23"/>
        <v>43.084799999999994</v>
      </c>
      <c r="Q215" s="774">
        <v>454105.00312681776</v>
      </c>
      <c r="R215" s="535"/>
      <c r="S215" s="4"/>
      <c r="T215" s="4"/>
      <c r="U215" s="4"/>
      <c r="V215" s="4"/>
      <c r="W215" s="4"/>
      <c r="X215" s="4"/>
      <c r="Y215" s="4"/>
      <c r="Z215" s="4"/>
    </row>
    <row r="216" spans="1:26" ht="12.75" customHeight="1">
      <c r="A216" s="894"/>
      <c r="B216" s="105">
        <v>5.26</v>
      </c>
      <c r="C216" s="772">
        <f t="shared" si="18"/>
        <v>31.212</v>
      </c>
      <c r="D216" s="774">
        <v>380861.12887283374</v>
      </c>
      <c r="E216" s="772">
        <f t="shared" si="19"/>
        <v>35.19</v>
      </c>
      <c r="F216" s="774">
        <v>404986.96688434394</v>
      </c>
      <c r="G216" s="772">
        <f t="shared" si="20"/>
        <v>39.167999999999999</v>
      </c>
      <c r="H216" s="774">
        <v>429115.5038373479</v>
      </c>
      <c r="I216" s="769"/>
      <c r="J216" s="894"/>
      <c r="K216" s="772">
        <v>5.56</v>
      </c>
      <c r="L216" s="772">
        <f t="shared" si="21"/>
        <v>36.352799999999995</v>
      </c>
      <c r="M216" s="774">
        <v>421728.50096929725</v>
      </c>
      <c r="N216" s="772">
        <f t="shared" si="22"/>
        <v>40.98599999999999</v>
      </c>
      <c r="O216" s="774">
        <v>447578.96259523358</v>
      </c>
      <c r="P216" s="772">
        <f t="shared" si="23"/>
        <v>45.619199999999992</v>
      </c>
      <c r="Q216" s="774">
        <v>473307.97185395681</v>
      </c>
      <c r="R216" s="535"/>
      <c r="S216" s="4"/>
      <c r="T216" s="4"/>
      <c r="U216" s="4"/>
      <c r="V216" s="4"/>
      <c r="W216" s="4"/>
      <c r="X216" s="4"/>
      <c r="Y216" s="4"/>
      <c r="Z216" s="4"/>
    </row>
    <row r="217" spans="1:26" ht="12.75" customHeight="1">
      <c r="A217" s="894"/>
      <c r="B217" s="105">
        <v>5.56</v>
      </c>
      <c r="C217" s="772">
        <f t="shared" si="18"/>
        <v>33.048000000000002</v>
      </c>
      <c r="D217" s="774">
        <v>397478.51164908032</v>
      </c>
      <c r="E217" s="772">
        <f t="shared" si="19"/>
        <v>37.26</v>
      </c>
      <c r="F217" s="774">
        <v>425272.21115042636</v>
      </c>
      <c r="G217" s="772">
        <f t="shared" si="20"/>
        <v>41.472000000000001</v>
      </c>
      <c r="H217" s="774">
        <v>447460.20916951424</v>
      </c>
      <c r="I217" s="769"/>
      <c r="J217" s="894"/>
      <c r="K217" s="772">
        <v>5.86</v>
      </c>
      <c r="L217" s="772">
        <f t="shared" si="21"/>
        <v>38.372399999999999</v>
      </c>
      <c r="M217" s="774">
        <v>439333.69633221033</v>
      </c>
      <c r="N217" s="772">
        <f t="shared" si="22"/>
        <v>43.262999999999991</v>
      </c>
      <c r="O217" s="774">
        <v>465923.66792739992</v>
      </c>
      <c r="P217" s="772">
        <f t="shared" si="23"/>
        <v>48.153599999999997</v>
      </c>
      <c r="Q217" s="774">
        <v>492513.63952258939</v>
      </c>
      <c r="R217" s="535"/>
      <c r="S217" s="4"/>
      <c r="T217" s="4"/>
      <c r="U217" s="4"/>
      <c r="V217" s="4"/>
      <c r="W217" s="4"/>
      <c r="X217" s="4"/>
      <c r="Y217" s="4"/>
      <c r="Z217" s="4"/>
    </row>
    <row r="218" spans="1:26" ht="12.75" customHeight="1">
      <c r="A218" s="894"/>
      <c r="B218" s="105">
        <v>5.86</v>
      </c>
      <c r="C218" s="772">
        <f t="shared" si="18"/>
        <v>34.884</v>
      </c>
      <c r="D218" s="774">
        <v>414095.89442532684</v>
      </c>
      <c r="E218" s="772">
        <f t="shared" si="19"/>
        <v>39.33</v>
      </c>
      <c r="F218" s="774">
        <v>439949.05499275681</v>
      </c>
      <c r="G218" s="772">
        <f t="shared" si="20"/>
        <v>43.776000000000003</v>
      </c>
      <c r="H218" s="774">
        <v>465553.91294277331</v>
      </c>
      <c r="I218" s="769"/>
      <c r="J218" s="894"/>
      <c r="K218" s="772">
        <v>6.16</v>
      </c>
      <c r="L218" s="772">
        <f t="shared" si="21"/>
        <v>40.391999999999996</v>
      </c>
      <c r="M218" s="774">
        <v>456687.89013621648</v>
      </c>
      <c r="N218" s="772">
        <f t="shared" si="22"/>
        <v>45.539999999999992</v>
      </c>
      <c r="O218" s="774">
        <v>484262.9753765791</v>
      </c>
      <c r="P218" s="772">
        <f t="shared" si="23"/>
        <v>50.687999999999995</v>
      </c>
      <c r="Q218" s="774">
        <v>511692.31777628564</v>
      </c>
      <c r="R218" s="535"/>
      <c r="S218" s="4"/>
      <c r="T218" s="4"/>
      <c r="U218" s="4"/>
      <c r="V218" s="4"/>
      <c r="W218" s="4"/>
      <c r="X218" s="4"/>
      <c r="Y218" s="4"/>
      <c r="Z218" s="4"/>
    </row>
    <row r="219" spans="1:26" ht="12.75" customHeight="1">
      <c r="A219" s="894"/>
      <c r="B219" s="105">
        <v>6.16</v>
      </c>
      <c r="C219" s="772">
        <f t="shared" si="18"/>
        <v>36.72</v>
      </c>
      <c r="D219" s="774">
        <v>430591.82483436039</v>
      </c>
      <c r="E219" s="772">
        <f t="shared" si="19"/>
        <v>41.4</v>
      </c>
      <c r="F219" s="774">
        <v>457305.9477382566</v>
      </c>
      <c r="G219" s="772">
        <f t="shared" si="20"/>
        <v>46.08</v>
      </c>
      <c r="H219" s="774">
        <v>483895.91933344607</v>
      </c>
      <c r="I219" s="769"/>
      <c r="J219" s="894"/>
      <c r="K219" s="772">
        <v>6.46</v>
      </c>
      <c r="L219" s="772">
        <f t="shared" si="21"/>
        <v>42.4116</v>
      </c>
      <c r="M219" s="774">
        <v>474293.08549912972</v>
      </c>
      <c r="N219" s="772">
        <f t="shared" si="22"/>
        <v>47.816999999999993</v>
      </c>
      <c r="O219" s="774">
        <v>502726.43413446477</v>
      </c>
      <c r="P219" s="772">
        <f t="shared" si="23"/>
        <v>53.2224</v>
      </c>
      <c r="Q219" s="774">
        <v>530916.87803537352</v>
      </c>
      <c r="R219" s="535"/>
      <c r="S219" s="4"/>
      <c r="T219" s="4"/>
      <c r="U219" s="4"/>
      <c r="V219" s="4"/>
      <c r="W219" s="4"/>
      <c r="X219" s="4"/>
      <c r="Y219" s="4"/>
      <c r="Z219" s="4"/>
    </row>
    <row r="220" spans="1:26" ht="12.75" customHeight="1">
      <c r="A220" s="894"/>
      <c r="B220" s="105">
        <v>6.46</v>
      </c>
      <c r="C220" s="772">
        <f t="shared" si="18"/>
        <v>38.555999999999997</v>
      </c>
      <c r="D220" s="774">
        <v>447333.35891931382</v>
      </c>
      <c r="E220" s="772">
        <f t="shared" si="19"/>
        <v>43.469999999999992</v>
      </c>
      <c r="F220" s="774">
        <v>474784.29285096948</v>
      </c>
      <c r="G220" s="772">
        <f t="shared" si="20"/>
        <v>48.384</v>
      </c>
      <c r="H220" s="774">
        <v>502237.92572411883</v>
      </c>
      <c r="I220" s="769"/>
      <c r="J220" s="894"/>
      <c r="K220" s="772">
        <v>6.76</v>
      </c>
      <c r="L220" s="772">
        <f t="shared" si="21"/>
        <v>44.431199999999997</v>
      </c>
      <c r="M220" s="774">
        <v>491898.28086204297</v>
      </c>
      <c r="N220" s="772">
        <f t="shared" si="22"/>
        <v>50.093999999999994</v>
      </c>
      <c r="O220" s="774">
        <v>521189.89289235068</v>
      </c>
      <c r="P220" s="772">
        <f t="shared" si="23"/>
        <v>55.756799999999998</v>
      </c>
      <c r="Q220" s="774">
        <v>550122.54570400622</v>
      </c>
      <c r="R220" s="535"/>
      <c r="S220" s="4"/>
      <c r="T220" s="4"/>
      <c r="U220" s="4"/>
      <c r="V220" s="4"/>
      <c r="W220" s="4"/>
      <c r="X220" s="4"/>
      <c r="Y220" s="4"/>
      <c r="Z220" s="4"/>
    </row>
    <row r="221" spans="1:26" ht="12.75" customHeight="1">
      <c r="A221" s="894"/>
      <c r="B221" s="105">
        <v>6.76</v>
      </c>
      <c r="C221" s="772">
        <f t="shared" si="18"/>
        <v>40.391999999999996</v>
      </c>
      <c r="D221" s="774">
        <v>464069.49512127985</v>
      </c>
      <c r="E221" s="772">
        <f t="shared" si="19"/>
        <v>45.539999999999992</v>
      </c>
      <c r="F221" s="774">
        <v>492262.63796368241</v>
      </c>
      <c r="G221" s="772">
        <f t="shared" si="20"/>
        <v>50.687999999999995</v>
      </c>
      <c r="H221" s="774">
        <v>520582.63105628511</v>
      </c>
      <c r="I221" s="769"/>
      <c r="J221" s="894"/>
      <c r="K221" s="772">
        <v>7.06</v>
      </c>
      <c r="L221" s="772">
        <f t="shared" si="21"/>
        <v>46.450799999999994</v>
      </c>
      <c r="M221" s="774">
        <v>509503.47622495604</v>
      </c>
      <c r="N221" s="772">
        <f t="shared" si="22"/>
        <v>52.370999999999988</v>
      </c>
      <c r="O221" s="774">
        <v>539653.35165023629</v>
      </c>
      <c r="P221" s="772">
        <f t="shared" si="23"/>
        <v>58.291199999999989</v>
      </c>
      <c r="Q221" s="774">
        <v>569322.81548965129</v>
      </c>
      <c r="R221" s="535"/>
      <c r="S221" s="4"/>
      <c r="T221" s="4"/>
      <c r="U221" s="4"/>
      <c r="V221" s="4"/>
      <c r="W221" s="4"/>
      <c r="X221" s="4"/>
      <c r="Y221" s="4"/>
      <c r="Z221" s="4"/>
    </row>
    <row r="222" spans="1:26" ht="12.75" customHeight="1">
      <c r="A222" s="894"/>
      <c r="B222" s="105">
        <v>7.06</v>
      </c>
      <c r="C222" s="772">
        <f t="shared" si="18"/>
        <v>42.228000000000002</v>
      </c>
      <c r="D222" s="774">
        <v>480811.02920623327</v>
      </c>
      <c r="E222" s="772">
        <f t="shared" si="19"/>
        <v>47.609999999999992</v>
      </c>
      <c r="F222" s="774">
        <v>509740.98307639506</v>
      </c>
      <c r="G222" s="772">
        <f t="shared" si="20"/>
        <v>52.991999999999997</v>
      </c>
      <c r="H222" s="774">
        <v>538924.63744695752</v>
      </c>
      <c r="I222" s="769"/>
      <c r="J222" s="894"/>
      <c r="K222" s="772">
        <v>7.36</v>
      </c>
      <c r="L222" s="772">
        <f t="shared" si="21"/>
        <v>48.470399999999998</v>
      </c>
      <c r="M222" s="774">
        <v>527108.67158786929</v>
      </c>
      <c r="N222" s="772">
        <f t="shared" si="22"/>
        <v>54.647999999999989</v>
      </c>
      <c r="O222" s="774">
        <v>558122.20829110942</v>
      </c>
      <c r="P222" s="772">
        <f t="shared" si="23"/>
        <v>60.825599999999994</v>
      </c>
      <c r="Q222" s="774">
        <v>588525.78421679058</v>
      </c>
      <c r="R222" s="535"/>
      <c r="S222" s="4"/>
      <c r="T222" s="4"/>
      <c r="U222" s="4"/>
      <c r="V222" s="4"/>
      <c r="W222" s="4"/>
      <c r="X222" s="4"/>
      <c r="Y222" s="4"/>
      <c r="Z222" s="4"/>
    </row>
    <row r="223" spans="1:26" ht="12.75" customHeight="1">
      <c r="A223" s="894"/>
      <c r="B223" s="105">
        <v>7.36</v>
      </c>
      <c r="C223" s="772">
        <f t="shared" si="18"/>
        <v>44.064000000000007</v>
      </c>
      <c r="D223" s="774">
        <v>497549.86434969271</v>
      </c>
      <c r="E223" s="772">
        <f t="shared" si="19"/>
        <v>49.68</v>
      </c>
      <c r="F223" s="774">
        <v>527219.32818910771</v>
      </c>
      <c r="G223" s="772">
        <f t="shared" si="20"/>
        <v>55.296000000000006</v>
      </c>
      <c r="H223" s="774">
        <v>557266.6438376304</v>
      </c>
      <c r="I223" s="769"/>
      <c r="J223" s="894"/>
      <c r="K223" s="772">
        <v>7.66</v>
      </c>
      <c r="L223" s="772">
        <f t="shared" si="21"/>
        <v>50.49</v>
      </c>
      <c r="M223" s="774">
        <v>544713.86695078248</v>
      </c>
      <c r="N223" s="772">
        <f t="shared" si="22"/>
        <v>56.924999999999997</v>
      </c>
      <c r="O223" s="774">
        <v>576585.66704899527</v>
      </c>
      <c r="P223" s="772">
        <f t="shared" si="23"/>
        <v>63.36</v>
      </c>
      <c r="Q223" s="774">
        <v>607731.45188542327</v>
      </c>
      <c r="R223" s="535"/>
      <c r="S223" s="4"/>
      <c r="T223" s="4"/>
      <c r="U223" s="4"/>
      <c r="V223" s="4"/>
      <c r="W223" s="4"/>
      <c r="X223" s="4"/>
      <c r="Y223" s="4"/>
      <c r="Z223" s="4"/>
    </row>
    <row r="224" spans="1:26" ht="12.75" customHeight="1">
      <c r="A224" s="894"/>
      <c r="B224" s="105">
        <v>7.66</v>
      </c>
      <c r="C224" s="772">
        <f t="shared" si="18"/>
        <v>45.9</v>
      </c>
      <c r="D224" s="774">
        <v>514288.69949315261</v>
      </c>
      <c r="E224" s="772">
        <f t="shared" si="19"/>
        <v>51.749999999999993</v>
      </c>
      <c r="F224" s="774">
        <v>544697.67330182099</v>
      </c>
      <c r="G224" s="772">
        <f t="shared" si="20"/>
        <v>57.6</v>
      </c>
      <c r="H224" s="774">
        <v>575611.3491697968</v>
      </c>
      <c r="I224" s="769"/>
      <c r="J224" s="894"/>
      <c r="K224" s="772">
        <v>7.96</v>
      </c>
      <c r="L224" s="772">
        <f t="shared" si="21"/>
        <v>52.509599999999999</v>
      </c>
      <c r="M224" s="774">
        <v>562316.36337220215</v>
      </c>
      <c r="N224" s="772">
        <f t="shared" si="22"/>
        <v>59.201999999999991</v>
      </c>
      <c r="O224" s="774">
        <v>595044.39843384048</v>
      </c>
      <c r="P224" s="772">
        <f t="shared" si="23"/>
        <v>65.89439999999999</v>
      </c>
      <c r="Q224" s="774">
        <v>626935.30800882552</v>
      </c>
      <c r="R224" s="535"/>
      <c r="S224" s="4"/>
      <c r="T224" s="4"/>
      <c r="U224" s="4"/>
      <c r="V224" s="4"/>
      <c r="W224" s="4"/>
      <c r="X224" s="4"/>
      <c r="Y224" s="4"/>
      <c r="Z224" s="4"/>
    </row>
    <row r="225" spans="1:26" ht="12.75" customHeight="1">
      <c r="A225" s="894"/>
      <c r="B225" s="105">
        <v>7.96</v>
      </c>
      <c r="C225" s="772">
        <f t="shared" si="18"/>
        <v>47.735999999999997</v>
      </c>
      <c r="D225" s="774">
        <v>531030.23357810569</v>
      </c>
      <c r="E225" s="772">
        <f t="shared" si="19"/>
        <v>53.819999999999993</v>
      </c>
      <c r="F225" s="774">
        <v>562173.31947303994</v>
      </c>
      <c r="G225" s="772">
        <f t="shared" si="20"/>
        <v>59.903999999999996</v>
      </c>
      <c r="H225" s="774">
        <v>593953.35556046944</v>
      </c>
      <c r="I225" s="769"/>
      <c r="J225" s="894"/>
      <c r="K225" s="772">
        <v>8.26</v>
      </c>
      <c r="L225" s="772">
        <f t="shared" si="21"/>
        <v>54.529199999999996</v>
      </c>
      <c r="M225" s="774">
        <v>579918.8597936217</v>
      </c>
      <c r="N225" s="772">
        <f t="shared" si="22"/>
        <v>61.478999999999985</v>
      </c>
      <c r="O225" s="774">
        <v>613512.58456476685</v>
      </c>
      <c r="P225" s="772">
        <f t="shared" si="23"/>
        <v>68.428799999999995</v>
      </c>
      <c r="Q225" s="774">
        <v>646137.38933970092</v>
      </c>
      <c r="R225" s="535"/>
      <c r="S225" s="4"/>
      <c r="T225" s="4"/>
      <c r="U225" s="4"/>
      <c r="V225" s="4"/>
      <c r="W225" s="4"/>
      <c r="X225" s="4"/>
      <c r="Y225" s="4"/>
      <c r="Z225" s="4"/>
    </row>
    <row r="226" spans="1:26" ht="12.75" customHeight="1">
      <c r="A226" s="894"/>
      <c r="B226" s="105">
        <v>8.26</v>
      </c>
      <c r="C226" s="772">
        <f t="shared" si="18"/>
        <v>49.571999999999996</v>
      </c>
      <c r="D226" s="774">
        <v>547769.06872156565</v>
      </c>
      <c r="E226" s="772">
        <f t="shared" si="19"/>
        <v>55.889999999999986</v>
      </c>
      <c r="F226" s="774">
        <v>579651.66458575288</v>
      </c>
      <c r="G226" s="772">
        <f t="shared" si="20"/>
        <v>62.207999999999991</v>
      </c>
      <c r="H226" s="774">
        <v>612298.06089263584</v>
      </c>
      <c r="I226" s="769"/>
      <c r="J226" s="894"/>
      <c r="K226" s="772">
        <v>8.56</v>
      </c>
      <c r="L226" s="772">
        <f t="shared" si="21"/>
        <v>56.5488</v>
      </c>
      <c r="M226" s="774">
        <v>597524.055156535</v>
      </c>
      <c r="N226" s="772">
        <f t="shared" si="22"/>
        <v>63.755999999999993</v>
      </c>
      <c r="O226" s="774">
        <v>631978.74226414622</v>
      </c>
      <c r="P226" s="772">
        <f t="shared" si="23"/>
        <v>70.963200000000001</v>
      </c>
      <c r="Q226" s="774">
        <v>665340.35806683975</v>
      </c>
      <c r="R226" s="535"/>
      <c r="S226" s="4"/>
      <c r="T226" s="4"/>
      <c r="U226" s="4"/>
      <c r="V226" s="4"/>
      <c r="W226" s="4"/>
      <c r="X226" s="4"/>
      <c r="Y226" s="4"/>
      <c r="Z226" s="4"/>
    </row>
    <row r="227" spans="1:26" ht="12.75" customHeight="1">
      <c r="A227" s="894"/>
      <c r="B227" s="105">
        <v>8.56</v>
      </c>
      <c r="C227" s="772">
        <f t="shared" si="18"/>
        <v>51.408000000000008</v>
      </c>
      <c r="D227" s="774">
        <v>564510.60280651879</v>
      </c>
      <c r="E227" s="772">
        <f t="shared" si="19"/>
        <v>57.96</v>
      </c>
      <c r="F227" s="774">
        <v>597132.70863995911</v>
      </c>
      <c r="G227" s="772">
        <f t="shared" si="20"/>
        <v>64.512000000000015</v>
      </c>
      <c r="H227" s="774">
        <v>630640.0672833086</v>
      </c>
      <c r="I227" s="769"/>
      <c r="J227" s="894"/>
      <c r="K227" s="772">
        <v>8.86</v>
      </c>
      <c r="L227" s="772">
        <f t="shared" si="21"/>
        <v>58.568399999999997</v>
      </c>
      <c r="M227" s="774">
        <v>615129.25051944773</v>
      </c>
      <c r="N227" s="772">
        <f t="shared" si="22"/>
        <v>66.032999999999987</v>
      </c>
      <c r="O227" s="774">
        <v>650442.2010220323</v>
      </c>
      <c r="P227" s="772">
        <f t="shared" si="23"/>
        <v>73.497599999999991</v>
      </c>
      <c r="Q227" s="774">
        <v>684540.62785248517</v>
      </c>
      <c r="R227" s="535"/>
      <c r="S227" s="4"/>
      <c r="T227" s="4"/>
      <c r="U227" s="4"/>
      <c r="V227" s="4"/>
      <c r="W227" s="4"/>
      <c r="X227" s="4"/>
      <c r="Y227" s="4"/>
      <c r="Z227" s="4"/>
    </row>
    <row r="228" spans="1:26" ht="12.75" customHeight="1">
      <c r="A228" s="894"/>
      <c r="B228" s="105">
        <v>8.86</v>
      </c>
      <c r="C228" s="772">
        <f t="shared" si="18"/>
        <v>53.244</v>
      </c>
      <c r="D228" s="774">
        <v>581246.73900848487</v>
      </c>
      <c r="E228" s="772">
        <f t="shared" si="19"/>
        <v>60.029999999999987</v>
      </c>
      <c r="F228" s="774">
        <v>614611.05375267216</v>
      </c>
      <c r="G228" s="772">
        <f t="shared" si="20"/>
        <v>66.816000000000003</v>
      </c>
      <c r="H228" s="774">
        <v>648982.07367398136</v>
      </c>
      <c r="I228" s="769"/>
      <c r="J228" s="894"/>
      <c r="K228" s="772">
        <v>9.16</v>
      </c>
      <c r="L228" s="772">
        <f t="shared" si="21"/>
        <v>60.588000000000001</v>
      </c>
      <c r="M228" s="774">
        <v>632734.44588236103</v>
      </c>
      <c r="N228" s="772">
        <f t="shared" si="22"/>
        <v>68.309999999999988</v>
      </c>
      <c r="O228" s="774">
        <v>668905.65977991803</v>
      </c>
      <c r="P228" s="772">
        <f t="shared" si="23"/>
        <v>76.031999999999996</v>
      </c>
      <c r="Q228" s="774">
        <v>703746.29552111798</v>
      </c>
      <c r="R228" s="535"/>
      <c r="S228" s="4"/>
      <c r="T228" s="4"/>
      <c r="U228" s="4"/>
      <c r="V228" s="4"/>
      <c r="W228" s="4"/>
      <c r="X228" s="4"/>
      <c r="Y228" s="4"/>
      <c r="Z228" s="4"/>
    </row>
    <row r="229" spans="1:26" ht="12.75" customHeight="1">
      <c r="A229" s="894"/>
      <c r="B229" s="105">
        <v>9.16</v>
      </c>
      <c r="C229" s="772">
        <f t="shared" si="18"/>
        <v>55.08</v>
      </c>
      <c r="D229" s="774">
        <v>597988.27309343824</v>
      </c>
      <c r="E229" s="772">
        <f t="shared" si="19"/>
        <v>62.099999999999994</v>
      </c>
      <c r="F229" s="774">
        <v>632089.39886538498</v>
      </c>
      <c r="G229" s="772">
        <f t="shared" si="20"/>
        <v>69.12</v>
      </c>
      <c r="H229" s="774">
        <v>667326.77900614764</v>
      </c>
      <c r="I229" s="769"/>
      <c r="J229" s="894"/>
      <c r="K229" s="772">
        <v>9.4600000000000009</v>
      </c>
      <c r="L229" s="772">
        <f t="shared" si="21"/>
        <v>62.607600000000005</v>
      </c>
      <c r="M229" s="774">
        <v>650339.64124527422</v>
      </c>
      <c r="N229" s="772">
        <f t="shared" si="22"/>
        <v>70.587000000000003</v>
      </c>
      <c r="O229" s="774">
        <v>687369.11853780365</v>
      </c>
      <c r="P229" s="772">
        <f t="shared" si="23"/>
        <v>78.566400000000002</v>
      </c>
      <c r="Q229" s="774">
        <v>722946.56530676305</v>
      </c>
      <c r="R229" s="535"/>
      <c r="S229" s="4"/>
      <c r="T229" s="4"/>
      <c r="U229" s="4"/>
      <c r="V229" s="4"/>
      <c r="W229" s="4"/>
      <c r="X229" s="4"/>
      <c r="Y229" s="4"/>
      <c r="Z229" s="4"/>
    </row>
    <row r="230" spans="1:26" ht="12.75" customHeight="1">
      <c r="A230" s="894"/>
      <c r="B230" s="105">
        <v>9.4600000000000009</v>
      </c>
      <c r="C230" s="772">
        <f t="shared" si="18"/>
        <v>56.916000000000004</v>
      </c>
      <c r="D230" s="774">
        <v>614727.10823689797</v>
      </c>
      <c r="E230" s="772">
        <f t="shared" si="19"/>
        <v>64.17</v>
      </c>
      <c r="F230" s="774">
        <v>649567.7439780978</v>
      </c>
      <c r="G230" s="772">
        <f t="shared" si="20"/>
        <v>71.424000000000007</v>
      </c>
      <c r="H230" s="774">
        <v>685668.78539682017</v>
      </c>
      <c r="I230" s="769"/>
      <c r="J230" s="894"/>
      <c r="K230" s="772">
        <v>9.76</v>
      </c>
      <c r="L230" s="772">
        <f t="shared" si="21"/>
        <v>64.627199999999988</v>
      </c>
      <c r="M230" s="774">
        <v>667944.83660818741</v>
      </c>
      <c r="N230" s="772">
        <f t="shared" si="22"/>
        <v>72.86399999999999</v>
      </c>
      <c r="O230" s="774">
        <v>705837.97517867666</v>
      </c>
      <c r="P230" s="772">
        <f t="shared" si="23"/>
        <v>81.100799999999992</v>
      </c>
      <c r="Q230" s="774">
        <v>742152.23297539563</v>
      </c>
      <c r="R230" s="535"/>
      <c r="S230" s="4"/>
      <c r="T230" s="4"/>
      <c r="U230" s="4"/>
      <c r="V230" s="4"/>
      <c r="W230" s="4"/>
      <c r="X230" s="4"/>
      <c r="Y230" s="4"/>
      <c r="Z230" s="4"/>
    </row>
    <row r="231" spans="1:26" ht="12.75" customHeight="1">
      <c r="A231" s="894"/>
      <c r="B231" s="105">
        <v>9.76</v>
      </c>
      <c r="C231" s="772">
        <f t="shared" si="18"/>
        <v>58.751999999999995</v>
      </c>
      <c r="D231" s="774">
        <v>631465.94338035781</v>
      </c>
      <c r="E231" s="772">
        <f t="shared" si="19"/>
        <v>66.239999999999995</v>
      </c>
      <c r="F231" s="774">
        <v>667046.08909081051</v>
      </c>
      <c r="G231" s="772">
        <f t="shared" si="20"/>
        <v>73.727999999999994</v>
      </c>
      <c r="H231" s="774">
        <v>704013.4907289868</v>
      </c>
      <c r="I231" s="769"/>
      <c r="J231" s="894"/>
      <c r="K231" s="772">
        <v>10.06</v>
      </c>
      <c r="L231" s="772">
        <f t="shared" si="21"/>
        <v>66.646799999999999</v>
      </c>
      <c r="M231" s="774">
        <v>685550.03197110118</v>
      </c>
      <c r="N231" s="772">
        <f t="shared" si="22"/>
        <v>75.140999999999991</v>
      </c>
      <c r="O231" s="774">
        <v>724301.43393656274</v>
      </c>
      <c r="P231" s="772">
        <f t="shared" si="23"/>
        <v>83.635200000000012</v>
      </c>
      <c r="Q231" s="774">
        <v>761355.20170253457</v>
      </c>
      <c r="R231" s="535"/>
      <c r="S231" s="4"/>
      <c r="T231" s="4"/>
      <c r="U231" s="4"/>
      <c r="V231" s="4"/>
      <c r="W231" s="4"/>
      <c r="X231" s="4"/>
      <c r="Y231" s="4"/>
      <c r="Z231" s="4"/>
    </row>
    <row r="232" spans="1:26" ht="12.75" customHeight="1">
      <c r="A232" s="894"/>
      <c r="B232" s="105">
        <v>10.06</v>
      </c>
      <c r="C232" s="772">
        <f t="shared" si="18"/>
        <v>60.588000000000008</v>
      </c>
      <c r="D232" s="774">
        <v>648204.77852381743</v>
      </c>
      <c r="E232" s="772">
        <f t="shared" si="19"/>
        <v>68.31</v>
      </c>
      <c r="F232" s="774">
        <v>684524.43420352344</v>
      </c>
      <c r="G232" s="772">
        <f t="shared" si="20"/>
        <v>76.032000000000011</v>
      </c>
      <c r="H232" s="774">
        <v>722355.49711965944</v>
      </c>
      <c r="I232" s="769"/>
      <c r="J232" s="894"/>
      <c r="K232" s="772">
        <v>10.36</v>
      </c>
      <c r="L232" s="772">
        <f t="shared" si="21"/>
        <v>68.666399999999996</v>
      </c>
      <c r="M232" s="774">
        <v>703152.52839252015</v>
      </c>
      <c r="N232" s="772">
        <f t="shared" si="22"/>
        <v>77.417999999999992</v>
      </c>
      <c r="O232" s="774">
        <v>743574.57514253573</v>
      </c>
      <c r="P232" s="772">
        <f t="shared" si="23"/>
        <v>86.169599999999988</v>
      </c>
      <c r="Q232" s="774">
        <v>780555.47148817999</v>
      </c>
      <c r="R232" s="535"/>
      <c r="S232" s="4"/>
      <c r="T232" s="4"/>
      <c r="U232" s="4"/>
      <c r="V232" s="4"/>
      <c r="W232" s="4"/>
      <c r="X232" s="4"/>
      <c r="Y232" s="4"/>
      <c r="Z232" s="4"/>
    </row>
    <row r="233" spans="1:26" ht="12.75" customHeight="1">
      <c r="A233" s="894"/>
      <c r="B233" s="105">
        <v>10.36</v>
      </c>
      <c r="C233" s="772">
        <f t="shared" si="18"/>
        <v>62.423999999999999</v>
      </c>
      <c r="D233" s="774">
        <v>664946.31260877068</v>
      </c>
      <c r="E233" s="772">
        <f t="shared" si="19"/>
        <v>70.38</v>
      </c>
      <c r="F233" s="774">
        <v>702002.77931623627</v>
      </c>
      <c r="G233" s="772">
        <f t="shared" si="20"/>
        <v>78.335999999999999</v>
      </c>
      <c r="H233" s="774">
        <v>740697.50351033185</v>
      </c>
      <c r="I233" s="769"/>
      <c r="J233" s="894"/>
      <c r="K233" s="772">
        <v>10.66</v>
      </c>
      <c r="L233" s="772">
        <f t="shared" si="21"/>
        <v>70.685999999999993</v>
      </c>
      <c r="M233" s="774">
        <v>720757.72375543357</v>
      </c>
      <c r="N233" s="772">
        <f t="shared" si="22"/>
        <v>79.694999999999993</v>
      </c>
      <c r="O233" s="774">
        <v>761228.3514523342</v>
      </c>
      <c r="P233" s="772">
        <f t="shared" si="23"/>
        <v>88.703999999999994</v>
      </c>
      <c r="Q233" s="774">
        <v>799761.13915681269</v>
      </c>
      <c r="R233" s="535"/>
      <c r="S233" s="4"/>
      <c r="T233" s="4"/>
      <c r="U233" s="4"/>
      <c r="V233" s="4"/>
      <c r="W233" s="4"/>
      <c r="X233" s="4"/>
      <c r="Y233" s="4"/>
      <c r="Z233" s="4"/>
    </row>
    <row r="234" spans="1:26" ht="12.75" customHeight="1">
      <c r="A234" s="894"/>
      <c r="B234" s="105">
        <v>10.66</v>
      </c>
      <c r="C234" s="772">
        <f t="shared" si="18"/>
        <v>64.260000000000005</v>
      </c>
      <c r="D234" s="774">
        <v>681685.1477522304</v>
      </c>
      <c r="E234" s="772">
        <f t="shared" si="19"/>
        <v>72.449999999999989</v>
      </c>
      <c r="F234" s="774">
        <v>719478.42548745591</v>
      </c>
      <c r="G234" s="772">
        <f t="shared" si="20"/>
        <v>80.64</v>
      </c>
      <c r="H234" s="774">
        <v>759042.20884249813</v>
      </c>
      <c r="I234" s="769"/>
      <c r="J234" s="894"/>
      <c r="K234" s="772">
        <v>10.96</v>
      </c>
      <c r="L234" s="772">
        <f t="shared" si="21"/>
        <v>72.705600000000004</v>
      </c>
      <c r="M234" s="774">
        <v>738362.9191183463</v>
      </c>
      <c r="N234" s="772">
        <f t="shared" si="22"/>
        <v>81.971999999999994</v>
      </c>
      <c r="O234" s="774">
        <v>779694.50915171381</v>
      </c>
      <c r="P234" s="772">
        <f t="shared" si="23"/>
        <v>91.238399999999999</v>
      </c>
      <c r="Q234" s="774">
        <v>818964.10788395116</v>
      </c>
      <c r="R234" s="535"/>
      <c r="S234" s="4"/>
      <c r="T234" s="4"/>
      <c r="U234" s="4"/>
      <c r="V234" s="4"/>
      <c r="W234" s="4"/>
      <c r="X234" s="4"/>
      <c r="Y234" s="4"/>
      <c r="Z234" s="4"/>
    </row>
    <row r="235" spans="1:26" ht="12.75" customHeight="1">
      <c r="A235" s="894"/>
      <c r="B235" s="105">
        <v>10.96</v>
      </c>
      <c r="C235" s="772">
        <f t="shared" si="18"/>
        <v>66.096000000000018</v>
      </c>
      <c r="D235" s="774">
        <v>698423.98289569013</v>
      </c>
      <c r="E235" s="772">
        <f t="shared" si="19"/>
        <v>74.52000000000001</v>
      </c>
      <c r="F235" s="774">
        <v>736956.77060016827</v>
      </c>
      <c r="G235" s="772">
        <f t="shared" si="20"/>
        <v>82.944000000000017</v>
      </c>
      <c r="H235" s="774">
        <v>777384.21523317066</v>
      </c>
      <c r="I235" s="769"/>
      <c r="J235" s="894"/>
      <c r="K235" s="772">
        <v>11.26</v>
      </c>
      <c r="L235" s="772">
        <f t="shared" si="21"/>
        <v>74.725199999999987</v>
      </c>
      <c r="M235" s="774">
        <v>755965.4155397662</v>
      </c>
      <c r="N235" s="772">
        <f t="shared" si="22"/>
        <v>84.248999999999981</v>
      </c>
      <c r="O235" s="774">
        <v>798157.96790959942</v>
      </c>
      <c r="P235" s="772">
        <f t="shared" si="23"/>
        <v>93.772799999999989</v>
      </c>
      <c r="Q235" s="774">
        <v>838164.3776695967</v>
      </c>
      <c r="R235" s="535"/>
      <c r="S235" s="4"/>
      <c r="T235" s="4"/>
      <c r="U235" s="4"/>
      <c r="V235" s="4"/>
      <c r="W235" s="4"/>
      <c r="X235" s="4"/>
      <c r="Y235" s="4"/>
      <c r="Z235" s="4"/>
    </row>
    <row r="236" spans="1:26" ht="12.75" customHeight="1">
      <c r="A236" s="894"/>
      <c r="B236" s="105">
        <v>11.26</v>
      </c>
      <c r="C236" s="772">
        <f t="shared" si="18"/>
        <v>67.932000000000002</v>
      </c>
      <c r="D236" s="774">
        <v>715165.51698064338</v>
      </c>
      <c r="E236" s="772">
        <f t="shared" si="19"/>
        <v>76.589999999999989</v>
      </c>
      <c r="F236" s="774">
        <v>754435.11571288109</v>
      </c>
      <c r="G236" s="772">
        <f t="shared" si="20"/>
        <v>85.24799999999999</v>
      </c>
      <c r="H236" s="774">
        <v>795728.92056533729</v>
      </c>
      <c r="I236" s="769"/>
      <c r="J236" s="894"/>
      <c r="K236" s="772">
        <v>11.56</v>
      </c>
      <c r="L236" s="772">
        <f t="shared" si="21"/>
        <v>76.744799999999998</v>
      </c>
      <c r="M236" s="774">
        <v>773570.6109026795</v>
      </c>
      <c r="N236" s="772">
        <f t="shared" si="22"/>
        <v>86.525999999999982</v>
      </c>
      <c r="O236" s="774">
        <v>816621.42666748527</v>
      </c>
      <c r="P236" s="772">
        <f t="shared" si="23"/>
        <v>96.307199999999995</v>
      </c>
      <c r="Q236" s="774">
        <v>857370.04533822904</v>
      </c>
      <c r="R236" s="535"/>
      <c r="S236" s="4"/>
      <c r="T236" s="4"/>
      <c r="U236" s="4"/>
      <c r="V236" s="4"/>
      <c r="W236" s="4"/>
      <c r="X236" s="4"/>
      <c r="Y236" s="4"/>
      <c r="Z236" s="4"/>
    </row>
    <row r="237" spans="1:26" ht="12.75" customHeight="1">
      <c r="A237" s="894"/>
      <c r="B237" s="105">
        <v>11.56</v>
      </c>
      <c r="C237" s="772">
        <f t="shared" si="18"/>
        <v>69.768000000000001</v>
      </c>
      <c r="D237" s="774">
        <v>731904.35212410323</v>
      </c>
      <c r="E237" s="772">
        <f t="shared" si="19"/>
        <v>78.66</v>
      </c>
      <c r="F237" s="774">
        <v>771913.46082559379</v>
      </c>
      <c r="G237" s="772">
        <f t="shared" si="20"/>
        <v>87.552000000000007</v>
      </c>
      <c r="H237" s="774">
        <v>814070.92695601005</v>
      </c>
      <c r="I237" s="769"/>
      <c r="J237" s="894"/>
      <c r="K237" s="772">
        <v>11.86</v>
      </c>
      <c r="L237" s="772">
        <f t="shared" si="21"/>
        <v>78.764399999999981</v>
      </c>
      <c r="M237" s="774">
        <v>791175.80626559269</v>
      </c>
      <c r="N237" s="772">
        <f t="shared" si="22"/>
        <v>88.802999999999969</v>
      </c>
      <c r="O237" s="774">
        <v>835087.58436686487</v>
      </c>
      <c r="P237" s="772">
        <f t="shared" si="23"/>
        <v>98.841599999999985</v>
      </c>
      <c r="Q237" s="774">
        <v>876573.01406536822</v>
      </c>
      <c r="R237" s="535"/>
      <c r="S237" s="4"/>
      <c r="T237" s="4"/>
      <c r="U237" s="4"/>
      <c r="V237" s="4"/>
      <c r="W237" s="4"/>
      <c r="X237" s="4"/>
      <c r="Y237" s="4"/>
      <c r="Z237" s="4"/>
    </row>
    <row r="238" spans="1:26" ht="12.75" customHeight="1">
      <c r="A238" s="894"/>
      <c r="B238" s="105">
        <v>11.86</v>
      </c>
      <c r="C238" s="772">
        <f t="shared" si="18"/>
        <v>71.603999999999985</v>
      </c>
      <c r="D238" s="774">
        <v>748643.18726756296</v>
      </c>
      <c r="E238" s="772">
        <f t="shared" si="19"/>
        <v>80.729999999999976</v>
      </c>
      <c r="F238" s="774">
        <v>789391.80593830661</v>
      </c>
      <c r="G238" s="772">
        <f t="shared" si="20"/>
        <v>89.85599999999998</v>
      </c>
      <c r="H238" s="774">
        <v>832412.93334668293</v>
      </c>
      <c r="I238" s="769"/>
      <c r="J238" s="894"/>
      <c r="K238" s="772">
        <v>12.16</v>
      </c>
      <c r="L238" s="772">
        <f t="shared" si="21"/>
        <v>80.783999999999992</v>
      </c>
      <c r="M238" s="774">
        <v>808781.00162850565</v>
      </c>
      <c r="N238" s="772">
        <f t="shared" si="22"/>
        <v>91.079999999999984</v>
      </c>
      <c r="O238" s="774">
        <v>853553.74206624413</v>
      </c>
      <c r="P238" s="772">
        <f t="shared" si="23"/>
        <v>101.37599999999999</v>
      </c>
      <c r="Q238" s="774">
        <v>895775.98279250739</v>
      </c>
      <c r="R238" s="535"/>
      <c r="S238" s="4"/>
      <c r="T238" s="4"/>
      <c r="U238" s="4"/>
      <c r="V238" s="4"/>
      <c r="W238" s="4"/>
      <c r="X238" s="4"/>
      <c r="Y238" s="4"/>
      <c r="Z238" s="4"/>
    </row>
    <row r="239" spans="1:26" ht="12.75" customHeight="1">
      <c r="A239" s="894"/>
      <c r="B239" s="105">
        <v>12.16</v>
      </c>
      <c r="C239" s="772">
        <f t="shared" si="18"/>
        <v>73.44</v>
      </c>
      <c r="D239" s="774">
        <v>765382.02241102245</v>
      </c>
      <c r="E239" s="772">
        <f t="shared" si="19"/>
        <v>82.8</v>
      </c>
      <c r="F239" s="774">
        <v>806870.15105101955</v>
      </c>
      <c r="G239" s="772">
        <f t="shared" si="20"/>
        <v>92.16</v>
      </c>
      <c r="H239" s="774">
        <v>850757.63867884921</v>
      </c>
      <c r="I239" s="769"/>
      <c r="J239" s="894"/>
      <c r="K239" s="772">
        <v>12.46</v>
      </c>
      <c r="L239" s="772">
        <f t="shared" si="21"/>
        <v>82.803600000000003</v>
      </c>
      <c r="M239" s="774">
        <v>826386.19699141872</v>
      </c>
      <c r="N239" s="772">
        <f t="shared" si="22"/>
        <v>93.356999999999999</v>
      </c>
      <c r="O239" s="774">
        <v>872017.20082412998</v>
      </c>
      <c r="P239" s="772">
        <f t="shared" si="23"/>
        <v>103.91040000000001</v>
      </c>
      <c r="Q239" s="774">
        <v>914978.95151964622</v>
      </c>
      <c r="R239" s="535"/>
      <c r="S239" s="4"/>
      <c r="T239" s="4"/>
      <c r="U239" s="4"/>
      <c r="V239" s="4"/>
      <c r="W239" s="4"/>
      <c r="X239" s="4"/>
      <c r="Y239" s="4"/>
      <c r="Z239" s="4"/>
    </row>
    <row r="240" spans="1:26" ht="12.75" customHeight="1">
      <c r="A240" s="894"/>
      <c r="B240" s="105">
        <v>12.46</v>
      </c>
      <c r="C240" s="772">
        <f t="shared" si="18"/>
        <v>75.27600000000001</v>
      </c>
      <c r="D240" s="774">
        <v>782123.55649597594</v>
      </c>
      <c r="E240" s="772">
        <f t="shared" si="19"/>
        <v>84.87</v>
      </c>
      <c r="F240" s="774">
        <v>824351.19510522624</v>
      </c>
      <c r="G240" s="772">
        <f t="shared" si="20"/>
        <v>94.464000000000013</v>
      </c>
      <c r="H240" s="774">
        <v>869099.64506952162</v>
      </c>
      <c r="I240" s="769"/>
      <c r="J240" s="894"/>
      <c r="K240" s="772">
        <v>12.76</v>
      </c>
      <c r="L240" s="772">
        <f t="shared" si="21"/>
        <v>84.8232</v>
      </c>
      <c r="M240" s="774">
        <v>843988.69341283862</v>
      </c>
      <c r="N240" s="772">
        <f t="shared" si="22"/>
        <v>95.633999999999986</v>
      </c>
      <c r="O240" s="774">
        <v>890480.65958201559</v>
      </c>
      <c r="P240" s="772">
        <f t="shared" si="23"/>
        <v>106.4448</v>
      </c>
      <c r="Q240" s="774">
        <v>934181.92024678504</v>
      </c>
      <c r="R240" s="535"/>
      <c r="S240" s="4"/>
      <c r="T240" s="4"/>
      <c r="U240" s="4"/>
      <c r="V240" s="4"/>
      <c r="W240" s="4"/>
      <c r="X240" s="4"/>
      <c r="Y240" s="4"/>
      <c r="Z240" s="4"/>
    </row>
    <row r="241" spans="1:26" ht="12.75" customHeight="1">
      <c r="A241" s="894"/>
      <c r="B241" s="105">
        <v>12.76</v>
      </c>
      <c r="C241" s="772">
        <f t="shared" si="18"/>
        <v>77.111999999999995</v>
      </c>
      <c r="D241" s="774">
        <v>798862.39163943543</v>
      </c>
      <c r="E241" s="772">
        <f t="shared" si="19"/>
        <v>86.939999999999984</v>
      </c>
      <c r="F241" s="774">
        <v>841829.54021793883</v>
      </c>
      <c r="G241" s="772">
        <f t="shared" si="20"/>
        <v>96.768000000000001</v>
      </c>
      <c r="H241" s="774">
        <v>887444.35040168813</v>
      </c>
      <c r="I241" s="769"/>
      <c r="J241" s="894"/>
      <c r="K241" s="772">
        <v>13.06</v>
      </c>
      <c r="L241" s="772">
        <f t="shared" si="21"/>
        <v>86.842799999999997</v>
      </c>
      <c r="M241" s="774">
        <v>861593.88877575169</v>
      </c>
      <c r="N241" s="772">
        <f t="shared" si="22"/>
        <v>97.910999999999987</v>
      </c>
      <c r="O241" s="774">
        <v>908944.11833990167</v>
      </c>
      <c r="P241" s="772">
        <f t="shared" si="23"/>
        <v>108.97920000000001</v>
      </c>
      <c r="Q241" s="774">
        <v>953384.88897392375</v>
      </c>
      <c r="R241" s="535"/>
      <c r="S241" s="4"/>
      <c r="T241" s="4"/>
      <c r="U241" s="4"/>
      <c r="V241" s="4"/>
      <c r="W241" s="4"/>
      <c r="X241" s="4"/>
      <c r="Y241" s="4"/>
      <c r="Z241" s="4"/>
    </row>
    <row r="242" spans="1:26" ht="12.75" customHeight="1">
      <c r="A242" s="894"/>
      <c r="B242" s="105">
        <v>13.06</v>
      </c>
      <c r="C242" s="772">
        <f t="shared" si="18"/>
        <v>78.948000000000008</v>
      </c>
      <c r="D242" s="774">
        <v>815601.22678289493</v>
      </c>
      <c r="E242" s="772">
        <f t="shared" si="19"/>
        <v>89.01</v>
      </c>
      <c r="F242" s="774">
        <v>859307.88533065154</v>
      </c>
      <c r="G242" s="772">
        <f t="shared" si="20"/>
        <v>99.072000000000003</v>
      </c>
      <c r="H242" s="774">
        <v>905786.35679236078</v>
      </c>
      <c r="I242" s="769"/>
      <c r="J242" s="894"/>
      <c r="K242" s="772">
        <v>13.36</v>
      </c>
      <c r="L242" s="772">
        <f t="shared" si="21"/>
        <v>88.862399999999994</v>
      </c>
      <c r="M242" s="774">
        <v>879199.08413866512</v>
      </c>
      <c r="N242" s="772">
        <f t="shared" si="22"/>
        <v>100.18799999999999</v>
      </c>
      <c r="O242" s="774">
        <v>927410.27603928116</v>
      </c>
      <c r="P242" s="772">
        <f t="shared" si="23"/>
        <v>111.5136</v>
      </c>
      <c r="Q242" s="774">
        <v>972587.85770106292</v>
      </c>
      <c r="R242" s="535"/>
      <c r="S242" s="4"/>
      <c r="T242" s="4"/>
      <c r="U242" s="4"/>
      <c r="V242" s="4"/>
      <c r="W242" s="4"/>
      <c r="X242" s="4"/>
      <c r="Y242" s="4"/>
      <c r="Z242" s="4"/>
    </row>
    <row r="243" spans="1:26" ht="12.75" customHeight="1">
      <c r="A243" s="894"/>
      <c r="B243" s="105">
        <v>13.36</v>
      </c>
      <c r="C243" s="772">
        <f t="shared" si="18"/>
        <v>80.783999999999992</v>
      </c>
      <c r="D243" s="774">
        <v>832340.061926355</v>
      </c>
      <c r="E243" s="772">
        <f t="shared" si="19"/>
        <v>91.079999999999984</v>
      </c>
      <c r="F243" s="774">
        <v>876786.23044336482</v>
      </c>
      <c r="G243" s="772">
        <f t="shared" si="20"/>
        <v>101.37599999999999</v>
      </c>
      <c r="H243" s="774">
        <v>924131.06212452729</v>
      </c>
      <c r="I243" s="769"/>
      <c r="J243" s="894"/>
      <c r="K243" s="772">
        <v>13.66</v>
      </c>
      <c r="L243" s="772">
        <f t="shared" si="21"/>
        <v>90.881999999999991</v>
      </c>
      <c r="M243" s="774">
        <v>896804.27950157819</v>
      </c>
      <c r="N243" s="772">
        <f t="shared" si="22"/>
        <v>102.46499999999999</v>
      </c>
      <c r="O243" s="774">
        <v>945873.73479716654</v>
      </c>
      <c r="P243" s="772">
        <f t="shared" si="23"/>
        <v>114.048</v>
      </c>
      <c r="Q243" s="774">
        <v>991793.52536969574</v>
      </c>
      <c r="R243" s="535"/>
      <c r="S243" s="4"/>
      <c r="T243" s="4"/>
      <c r="U243" s="4"/>
      <c r="V243" s="4"/>
      <c r="W243" s="4"/>
      <c r="X243" s="4"/>
      <c r="Y243" s="4"/>
      <c r="Z243" s="4"/>
    </row>
    <row r="244" spans="1:26" ht="12.75" customHeight="1">
      <c r="A244" s="894"/>
      <c r="B244" s="105">
        <v>13.66</v>
      </c>
      <c r="C244" s="772">
        <f t="shared" si="18"/>
        <v>82.62</v>
      </c>
      <c r="D244" s="774">
        <v>849081.59601130837</v>
      </c>
      <c r="E244" s="772">
        <f t="shared" si="19"/>
        <v>93.149999999999991</v>
      </c>
      <c r="F244" s="774">
        <v>894261.87661458389</v>
      </c>
      <c r="G244" s="772">
        <f t="shared" si="20"/>
        <v>103.68</v>
      </c>
      <c r="H244" s="774">
        <v>942475.76745669346</v>
      </c>
      <c r="I244" s="769"/>
      <c r="J244" s="894"/>
      <c r="K244" s="772">
        <v>13.96</v>
      </c>
      <c r="L244" s="772">
        <f t="shared" si="21"/>
        <v>92.901600000000002</v>
      </c>
      <c r="M244" s="774">
        <v>914409.47486449161</v>
      </c>
      <c r="N244" s="772">
        <f t="shared" si="22"/>
        <v>104.74199999999999</v>
      </c>
      <c r="O244" s="774">
        <v>964337.19355505251</v>
      </c>
      <c r="P244" s="772">
        <f t="shared" si="23"/>
        <v>116.58240000000001</v>
      </c>
      <c r="Q244" s="774">
        <v>1010993.7951553407</v>
      </c>
      <c r="R244" s="535"/>
      <c r="S244" s="4"/>
      <c r="T244" s="4"/>
      <c r="U244" s="4"/>
      <c r="V244" s="4"/>
      <c r="W244" s="4"/>
      <c r="X244" s="4"/>
      <c r="Y244" s="4"/>
      <c r="Z244" s="4"/>
    </row>
    <row r="245" spans="1:26" ht="12.75" customHeight="1">
      <c r="A245" s="894"/>
      <c r="B245" s="105">
        <v>13.96</v>
      </c>
      <c r="C245" s="772">
        <f t="shared" si="18"/>
        <v>84.456000000000017</v>
      </c>
      <c r="D245" s="774">
        <v>865823.13009626127</v>
      </c>
      <c r="E245" s="772">
        <f t="shared" si="19"/>
        <v>95.22</v>
      </c>
      <c r="F245" s="774">
        <v>911740.22172729671</v>
      </c>
      <c r="G245" s="772">
        <f t="shared" si="20"/>
        <v>105.98400000000002</v>
      </c>
      <c r="H245" s="774">
        <v>960817.77384736598</v>
      </c>
      <c r="I245" s="769"/>
      <c r="J245" s="894"/>
      <c r="K245" s="772">
        <v>14.26</v>
      </c>
      <c r="L245" s="772">
        <f t="shared" si="21"/>
        <v>94.921199999999985</v>
      </c>
      <c r="M245" s="774">
        <v>932014.67022740468</v>
      </c>
      <c r="N245" s="772">
        <f t="shared" si="22"/>
        <v>107.01899999999998</v>
      </c>
      <c r="O245" s="774">
        <v>982803.351254432</v>
      </c>
      <c r="P245" s="772">
        <f t="shared" si="23"/>
        <v>119.11679999999998</v>
      </c>
      <c r="Q245" s="774">
        <v>1030196.7638824799</v>
      </c>
      <c r="R245" s="535"/>
      <c r="S245" s="4"/>
      <c r="T245" s="4"/>
      <c r="U245" s="4"/>
      <c r="V245" s="4"/>
      <c r="W245" s="4"/>
      <c r="X245" s="4"/>
      <c r="Y245" s="4"/>
      <c r="Z245" s="4"/>
    </row>
    <row r="246" spans="1:26" ht="12.75" customHeight="1">
      <c r="A246" s="894"/>
      <c r="B246" s="105">
        <v>14.26</v>
      </c>
      <c r="C246" s="772">
        <f t="shared" si="18"/>
        <v>86.292000000000002</v>
      </c>
      <c r="D246" s="774">
        <v>882559.26629822759</v>
      </c>
      <c r="E246" s="772">
        <f t="shared" si="19"/>
        <v>97.289999999999992</v>
      </c>
      <c r="F246" s="774">
        <v>929218.56684000953</v>
      </c>
      <c r="G246" s="772">
        <f t="shared" si="20"/>
        <v>108.288</v>
      </c>
      <c r="H246" s="774">
        <v>979162.4791795325</v>
      </c>
      <c r="I246" s="769"/>
      <c r="J246" s="894"/>
      <c r="K246" s="772">
        <v>14.56</v>
      </c>
      <c r="L246" s="772">
        <f t="shared" si="21"/>
        <v>96.940799999999996</v>
      </c>
      <c r="M246" s="774">
        <v>949617.16664882412</v>
      </c>
      <c r="N246" s="772">
        <f t="shared" si="22"/>
        <v>109.29599999999998</v>
      </c>
      <c r="O246" s="774">
        <v>1001269.5089538116</v>
      </c>
      <c r="P246" s="772">
        <f t="shared" si="23"/>
        <v>121.65119999999999</v>
      </c>
      <c r="Q246" s="774">
        <v>1049402.4315511128</v>
      </c>
      <c r="R246" s="535"/>
      <c r="S246" s="4"/>
      <c r="T246" s="4"/>
      <c r="U246" s="4"/>
      <c r="V246" s="4"/>
      <c r="W246" s="4"/>
      <c r="X246" s="4"/>
      <c r="Y246" s="4"/>
      <c r="Z246" s="4"/>
    </row>
    <row r="247" spans="1:26" ht="12.75" customHeight="1">
      <c r="A247" s="894"/>
      <c r="B247" s="105">
        <v>14.56</v>
      </c>
      <c r="C247" s="772">
        <f t="shared" si="18"/>
        <v>88.128000000000014</v>
      </c>
      <c r="D247" s="774">
        <v>899300.80038318061</v>
      </c>
      <c r="E247" s="772">
        <f t="shared" si="19"/>
        <v>99.36</v>
      </c>
      <c r="F247" s="774">
        <v>946696.91195272247</v>
      </c>
      <c r="G247" s="772">
        <f t="shared" si="20"/>
        <v>110.59200000000001</v>
      </c>
      <c r="H247" s="774">
        <v>997504.48557020538</v>
      </c>
      <c r="I247" s="769"/>
      <c r="J247" s="894"/>
      <c r="K247" s="772">
        <v>14.86</v>
      </c>
      <c r="L247" s="772">
        <f t="shared" si="21"/>
        <v>98.960399999999993</v>
      </c>
      <c r="M247" s="774">
        <v>967222.36201173731</v>
      </c>
      <c r="N247" s="772">
        <f t="shared" si="22"/>
        <v>111.57299999999999</v>
      </c>
      <c r="O247" s="774">
        <v>1019732.967711697</v>
      </c>
      <c r="P247" s="772">
        <f t="shared" si="23"/>
        <v>124.18559999999999</v>
      </c>
      <c r="Q247" s="774">
        <v>1068602.7013367575</v>
      </c>
      <c r="R247" s="535"/>
      <c r="S247" s="4"/>
      <c r="T247" s="4"/>
      <c r="U247" s="4"/>
      <c r="V247" s="4"/>
      <c r="W247" s="4"/>
      <c r="X247" s="4"/>
      <c r="Y247" s="4"/>
      <c r="Z247" s="4"/>
    </row>
    <row r="248" spans="1:26" ht="12.75" customHeight="1">
      <c r="A248" s="894"/>
      <c r="B248" s="105">
        <v>14.86</v>
      </c>
      <c r="C248" s="772">
        <f t="shared" si="18"/>
        <v>89.963999999999984</v>
      </c>
      <c r="D248" s="774">
        <v>916039.63552664046</v>
      </c>
      <c r="E248" s="772">
        <f t="shared" si="19"/>
        <v>101.42999999999998</v>
      </c>
      <c r="F248" s="774">
        <v>964175.25706543517</v>
      </c>
      <c r="G248" s="772">
        <f t="shared" si="20"/>
        <v>112.89599999999999</v>
      </c>
      <c r="H248" s="774">
        <v>1015846.491960878</v>
      </c>
      <c r="I248" s="769"/>
      <c r="J248" s="894"/>
      <c r="K248" s="772">
        <v>15.16</v>
      </c>
      <c r="L248" s="772">
        <f t="shared" si="21"/>
        <v>100.98</v>
      </c>
      <c r="M248" s="774">
        <v>984824.85843315709</v>
      </c>
      <c r="N248" s="772">
        <f t="shared" si="22"/>
        <v>113.85</v>
      </c>
      <c r="O248" s="774">
        <v>1038196.4264695833</v>
      </c>
      <c r="P248" s="772">
        <f t="shared" si="23"/>
        <v>126.72</v>
      </c>
      <c r="Q248" s="774">
        <v>1087805.6700638963</v>
      </c>
      <c r="R248" s="535"/>
      <c r="S248" s="4"/>
      <c r="T248" s="4"/>
      <c r="U248" s="4"/>
      <c r="V248" s="4"/>
      <c r="W248" s="4"/>
      <c r="X248" s="4"/>
      <c r="Y248" s="4"/>
      <c r="Z248" s="4"/>
    </row>
    <row r="249" spans="1:26" ht="12.75" customHeight="1">
      <c r="A249" s="894"/>
      <c r="B249" s="105">
        <v>15.16</v>
      </c>
      <c r="C249" s="772">
        <f t="shared" si="18"/>
        <v>91.8</v>
      </c>
      <c r="D249" s="774">
        <v>932778.4706701003</v>
      </c>
      <c r="E249" s="772">
        <f t="shared" si="19"/>
        <v>103.49999999999999</v>
      </c>
      <c r="F249" s="774">
        <v>981653.60217814811</v>
      </c>
      <c r="G249" s="772">
        <f t="shared" si="20"/>
        <v>115.2</v>
      </c>
      <c r="H249" s="774">
        <v>1034191.1972930443</v>
      </c>
      <c r="I249" s="769"/>
      <c r="J249" s="894"/>
      <c r="K249" s="772">
        <v>15.46</v>
      </c>
      <c r="L249" s="772">
        <f t="shared" si="21"/>
        <v>102.9996</v>
      </c>
      <c r="M249" s="774">
        <v>1002430.0537960698</v>
      </c>
      <c r="N249" s="772">
        <f t="shared" si="22"/>
        <v>116.127</v>
      </c>
      <c r="O249" s="774">
        <v>1056560.0243922046</v>
      </c>
      <c r="P249" s="772">
        <f t="shared" si="23"/>
        <v>129.2544</v>
      </c>
      <c r="Q249" s="774">
        <v>1107011.3377325293</v>
      </c>
      <c r="R249" s="535"/>
      <c r="S249" s="4"/>
      <c r="T249" s="4"/>
      <c r="U249" s="4"/>
      <c r="V249" s="4"/>
      <c r="W249" s="4"/>
      <c r="X249" s="4"/>
      <c r="Y249" s="4"/>
      <c r="Z249" s="4"/>
    </row>
    <row r="250" spans="1:26" ht="12.75" customHeight="1">
      <c r="A250" s="894"/>
      <c r="B250" s="105">
        <v>15.46</v>
      </c>
      <c r="C250" s="772">
        <f t="shared" si="18"/>
        <v>93.63600000000001</v>
      </c>
      <c r="D250" s="774">
        <v>949517.30581356003</v>
      </c>
      <c r="E250" s="772">
        <f t="shared" si="19"/>
        <v>105.57000000000001</v>
      </c>
      <c r="F250" s="774">
        <v>999131.94729086081</v>
      </c>
      <c r="G250" s="772">
        <f t="shared" si="20"/>
        <v>117.50400000000002</v>
      </c>
      <c r="H250" s="774">
        <v>1052533.2036837172</v>
      </c>
      <c r="I250" s="769"/>
      <c r="J250" s="894"/>
      <c r="K250" s="772">
        <v>15.76</v>
      </c>
      <c r="L250" s="772">
        <f t="shared" si="21"/>
        <v>105.0192</v>
      </c>
      <c r="M250" s="774">
        <v>1020035.2491589832</v>
      </c>
      <c r="N250" s="772">
        <f t="shared" si="22"/>
        <v>118.40399999999998</v>
      </c>
      <c r="O250" s="774">
        <v>1075126.0429268486</v>
      </c>
      <c r="P250" s="772">
        <f t="shared" si="23"/>
        <v>131.78879999999998</v>
      </c>
      <c r="Q250" s="774">
        <v>1126211.6075181745</v>
      </c>
      <c r="R250" s="535"/>
      <c r="S250" s="4"/>
      <c r="T250" s="4"/>
      <c r="U250" s="4"/>
      <c r="V250" s="4"/>
      <c r="W250" s="4"/>
      <c r="X250" s="4"/>
      <c r="Y250" s="4"/>
      <c r="Z250" s="4"/>
    </row>
    <row r="251" spans="1:26" ht="12.75" customHeight="1">
      <c r="A251" s="894"/>
      <c r="B251" s="105">
        <v>15.76</v>
      </c>
      <c r="C251" s="772">
        <f t="shared" si="18"/>
        <v>95.471999999999994</v>
      </c>
      <c r="D251" s="774">
        <v>966258.83989851351</v>
      </c>
      <c r="E251" s="772">
        <f t="shared" si="19"/>
        <v>107.63999999999999</v>
      </c>
      <c r="F251" s="774">
        <v>1016610.2924035738</v>
      </c>
      <c r="G251" s="772">
        <f t="shared" si="20"/>
        <v>119.80799999999999</v>
      </c>
      <c r="H251" s="774">
        <v>1070877.909015883</v>
      </c>
      <c r="I251" s="769"/>
      <c r="J251" s="894"/>
      <c r="K251" s="772">
        <v>16.059999999999999</v>
      </c>
      <c r="L251" s="772">
        <f t="shared" si="21"/>
        <v>107.03879999999998</v>
      </c>
      <c r="M251" s="774">
        <v>1037640.4445218961</v>
      </c>
      <c r="N251" s="772">
        <f t="shared" si="22"/>
        <v>120.68099999999997</v>
      </c>
      <c r="O251" s="774">
        <v>1093589.5016847344</v>
      </c>
      <c r="P251" s="772">
        <f t="shared" si="23"/>
        <v>134.32319999999999</v>
      </c>
      <c r="Q251" s="774">
        <v>1145417.2751868072</v>
      </c>
      <c r="R251" s="535"/>
      <c r="S251" s="4"/>
      <c r="T251" s="4"/>
      <c r="U251" s="4"/>
      <c r="V251" s="4"/>
      <c r="W251" s="4"/>
      <c r="X251" s="4"/>
      <c r="Y251" s="4"/>
      <c r="Z251" s="4"/>
    </row>
    <row r="252" spans="1:26" ht="12.75" customHeight="1">
      <c r="A252" s="894"/>
      <c r="B252" s="105">
        <v>16.059999999999999</v>
      </c>
      <c r="C252" s="772">
        <f t="shared" si="18"/>
        <v>97.307999999999993</v>
      </c>
      <c r="D252" s="774">
        <v>982997.67504197289</v>
      </c>
      <c r="E252" s="772">
        <f t="shared" si="19"/>
        <v>109.70999999999998</v>
      </c>
      <c r="F252" s="774">
        <v>1034088.6375162865</v>
      </c>
      <c r="G252" s="772">
        <f t="shared" si="20"/>
        <v>122.11199999999999</v>
      </c>
      <c r="H252" s="774">
        <v>1089219.9154065561</v>
      </c>
      <c r="I252" s="769"/>
      <c r="J252" s="894"/>
      <c r="K252" s="772">
        <v>16.36</v>
      </c>
      <c r="L252" s="772">
        <f t="shared" si="21"/>
        <v>109.05839999999999</v>
      </c>
      <c r="M252" s="774">
        <v>1055245.6398848095</v>
      </c>
      <c r="N252" s="772">
        <f t="shared" si="22"/>
        <v>122.95799999999997</v>
      </c>
      <c r="O252" s="774">
        <v>1112052.9604426199</v>
      </c>
      <c r="P252" s="772">
        <f t="shared" si="23"/>
        <v>136.85759999999999</v>
      </c>
      <c r="Q252" s="774">
        <v>1164620.243913946</v>
      </c>
      <c r="R252" s="535"/>
      <c r="S252" s="4"/>
      <c r="T252" s="4"/>
      <c r="U252" s="4"/>
      <c r="V252" s="4"/>
      <c r="W252" s="4"/>
      <c r="X252" s="4"/>
      <c r="Y252" s="4"/>
      <c r="Z252" s="4"/>
    </row>
    <row r="253" spans="1:26" ht="12.75" customHeight="1">
      <c r="A253" s="894"/>
      <c r="B253" s="105">
        <v>16.36</v>
      </c>
      <c r="C253" s="772">
        <f t="shared" si="18"/>
        <v>99.143999999999991</v>
      </c>
      <c r="D253" s="774">
        <v>999736.51018543274</v>
      </c>
      <c r="E253" s="772">
        <f t="shared" si="19"/>
        <v>111.77999999999997</v>
      </c>
      <c r="F253" s="774">
        <v>1051564.2836875056</v>
      </c>
      <c r="G253" s="772">
        <f t="shared" si="20"/>
        <v>124.41599999999998</v>
      </c>
      <c r="H253" s="774">
        <v>1107561.9217972285</v>
      </c>
      <c r="I253" s="769"/>
      <c r="J253" s="894"/>
      <c r="K253" s="772">
        <v>16.66</v>
      </c>
      <c r="L253" s="772">
        <f t="shared" si="21"/>
        <v>111.07799999999999</v>
      </c>
      <c r="M253" s="774">
        <v>1072850.8352477227</v>
      </c>
      <c r="N253" s="772">
        <f t="shared" si="22"/>
        <v>125.23499999999999</v>
      </c>
      <c r="O253" s="774">
        <v>1130521.8170834929</v>
      </c>
      <c r="P253" s="772">
        <f t="shared" si="23"/>
        <v>139.392</v>
      </c>
      <c r="Q253" s="774">
        <v>1183820.5136995914</v>
      </c>
      <c r="R253" s="535"/>
      <c r="S253" s="4"/>
      <c r="T253" s="4"/>
      <c r="U253" s="4"/>
      <c r="V253" s="4"/>
      <c r="W253" s="4"/>
      <c r="X253" s="4"/>
      <c r="Y253" s="4"/>
      <c r="Z253" s="4"/>
    </row>
    <row r="254" spans="1:26" ht="12.75" customHeight="1">
      <c r="A254" s="894"/>
      <c r="B254" s="105">
        <v>16.66</v>
      </c>
      <c r="C254" s="772">
        <f t="shared" si="18"/>
        <v>100.98</v>
      </c>
      <c r="D254" s="774">
        <v>1016475.3453288928</v>
      </c>
      <c r="E254" s="772">
        <f t="shared" si="19"/>
        <v>113.85</v>
      </c>
      <c r="F254" s="774">
        <v>1069045.3277417121</v>
      </c>
      <c r="G254" s="772">
        <f t="shared" si="20"/>
        <v>126.72</v>
      </c>
      <c r="H254" s="774">
        <v>1125906.627129395</v>
      </c>
      <c r="I254" s="769"/>
      <c r="J254" s="894"/>
      <c r="K254" s="772">
        <v>16.96</v>
      </c>
      <c r="L254" s="772">
        <f t="shared" si="21"/>
        <v>113.0976</v>
      </c>
      <c r="M254" s="774">
        <v>1090456.0306106359</v>
      </c>
      <c r="N254" s="772">
        <f t="shared" si="22"/>
        <v>127.51199999999999</v>
      </c>
      <c r="O254" s="774">
        <v>1148985.2758413791</v>
      </c>
      <c r="P254" s="772">
        <f t="shared" si="23"/>
        <v>141.9264</v>
      </c>
      <c r="Q254" s="774">
        <v>1203026.1813682239</v>
      </c>
      <c r="R254" s="535"/>
      <c r="S254" s="4"/>
      <c r="T254" s="4"/>
      <c r="U254" s="4"/>
      <c r="V254" s="4"/>
      <c r="W254" s="4"/>
      <c r="X254" s="4"/>
      <c r="Y254" s="4"/>
      <c r="Z254" s="4"/>
    </row>
    <row r="255" spans="1:26" ht="12.75" customHeight="1">
      <c r="A255" s="894"/>
      <c r="B255" s="105">
        <v>16.96</v>
      </c>
      <c r="C255" s="772">
        <f t="shared" si="18"/>
        <v>102.81600000000002</v>
      </c>
      <c r="D255" s="774">
        <v>1033216.8794138458</v>
      </c>
      <c r="E255" s="772">
        <f t="shared" si="19"/>
        <v>115.92</v>
      </c>
      <c r="F255" s="774">
        <v>1086523.6728544249</v>
      </c>
      <c r="G255" s="772">
        <f t="shared" si="20"/>
        <v>129.02400000000003</v>
      </c>
      <c r="H255" s="774">
        <v>1144248.6335200674</v>
      </c>
      <c r="I255" s="769"/>
      <c r="J255" s="894"/>
      <c r="K255" s="772">
        <v>17.260000000000002</v>
      </c>
      <c r="L255" s="772">
        <f t="shared" si="21"/>
        <v>115.1172</v>
      </c>
      <c r="M255" s="774">
        <v>1108061.2259735493</v>
      </c>
      <c r="N255" s="772">
        <f t="shared" si="22"/>
        <v>129.78899999999999</v>
      </c>
      <c r="O255" s="774">
        <v>1167448.7345992648</v>
      </c>
      <c r="P255" s="772">
        <f t="shared" si="23"/>
        <v>144.46080000000001</v>
      </c>
      <c r="Q255" s="774">
        <v>1222229.1500953627</v>
      </c>
      <c r="R255" s="535"/>
      <c r="S255" s="4"/>
      <c r="T255" s="4"/>
      <c r="U255" s="4"/>
      <c r="V255" s="4"/>
      <c r="W255" s="4"/>
      <c r="X255" s="4"/>
      <c r="Y255" s="4"/>
      <c r="Z255" s="4"/>
    </row>
    <row r="256" spans="1:26" ht="12.75" customHeight="1">
      <c r="A256" s="894"/>
      <c r="B256" s="105">
        <v>17.260000000000002</v>
      </c>
      <c r="C256" s="772">
        <f t="shared" si="18"/>
        <v>104.65200000000002</v>
      </c>
      <c r="D256" s="774">
        <v>1049955.7145573054</v>
      </c>
      <c r="E256" s="772">
        <f t="shared" si="19"/>
        <v>117.99</v>
      </c>
      <c r="F256" s="774">
        <v>1104002.0179671377</v>
      </c>
      <c r="G256" s="772">
        <f t="shared" si="20"/>
        <v>131.328</v>
      </c>
      <c r="H256" s="774">
        <v>1162593.338852234</v>
      </c>
      <c r="I256" s="769"/>
      <c r="J256" s="894"/>
      <c r="K256" s="772">
        <v>17.559999999999999</v>
      </c>
      <c r="L256" s="772">
        <f t="shared" si="21"/>
        <v>117.13679999999999</v>
      </c>
      <c r="M256" s="774">
        <v>1125661.0234534747</v>
      </c>
      <c r="N256" s="772">
        <f t="shared" si="22"/>
        <v>132.06599999999997</v>
      </c>
      <c r="O256" s="774">
        <v>1185912.1933571505</v>
      </c>
      <c r="P256" s="772">
        <f t="shared" si="23"/>
        <v>146.99519999999998</v>
      </c>
      <c r="Q256" s="774">
        <v>1241432.118822502</v>
      </c>
      <c r="R256" s="535"/>
      <c r="S256" s="4"/>
      <c r="T256" s="4"/>
      <c r="U256" s="4"/>
      <c r="V256" s="4"/>
      <c r="W256" s="4"/>
      <c r="X256" s="4"/>
      <c r="Y256" s="4"/>
      <c r="Z256" s="4"/>
    </row>
    <row r="257" spans="1:26" ht="12.75" customHeight="1">
      <c r="A257" s="894"/>
      <c r="B257" s="105">
        <v>17.559999999999999</v>
      </c>
      <c r="C257" s="772">
        <f t="shared" si="18"/>
        <v>106.488</v>
      </c>
      <c r="D257" s="774">
        <v>1066694.5497007647</v>
      </c>
      <c r="E257" s="772">
        <f t="shared" si="19"/>
        <v>120.05999999999997</v>
      </c>
      <c r="F257" s="774">
        <v>1121480.3630798508</v>
      </c>
      <c r="G257" s="772">
        <f t="shared" si="20"/>
        <v>133.63200000000001</v>
      </c>
      <c r="H257" s="774">
        <v>1180935.3452429068</v>
      </c>
      <c r="I257" s="769"/>
      <c r="J257" s="894"/>
      <c r="K257" s="772">
        <v>17.86</v>
      </c>
      <c r="L257" s="772">
        <f t="shared" si="21"/>
        <v>119.15639999999999</v>
      </c>
      <c r="M257" s="774">
        <v>1143266.2188163886</v>
      </c>
      <c r="N257" s="772">
        <f t="shared" si="22"/>
        <v>134.34299999999999</v>
      </c>
      <c r="O257" s="774">
        <v>1204378.3510565297</v>
      </c>
      <c r="P257" s="772">
        <f t="shared" si="23"/>
        <v>149.52959999999999</v>
      </c>
      <c r="Q257" s="774">
        <v>1260635.0875496406</v>
      </c>
      <c r="R257" s="535"/>
      <c r="S257" s="4"/>
      <c r="T257" s="4"/>
      <c r="U257" s="4"/>
      <c r="V257" s="4"/>
      <c r="W257" s="4"/>
      <c r="X257" s="4"/>
      <c r="Y257" s="4"/>
      <c r="Z257" s="4"/>
    </row>
    <row r="258" spans="1:26" ht="12.75" customHeight="1">
      <c r="A258" s="894"/>
      <c r="B258" s="105">
        <v>17.86</v>
      </c>
      <c r="C258" s="772">
        <f t="shared" si="18"/>
        <v>108.32399999999998</v>
      </c>
      <c r="D258" s="774">
        <v>1083436.0837857183</v>
      </c>
      <c r="E258" s="772">
        <f t="shared" si="19"/>
        <v>122.12999999999998</v>
      </c>
      <c r="F258" s="774">
        <v>1138958.7081925636</v>
      </c>
      <c r="G258" s="772">
        <f t="shared" si="20"/>
        <v>135.93599999999998</v>
      </c>
      <c r="H258" s="774">
        <v>1199277.3516335795</v>
      </c>
      <c r="I258" s="769"/>
      <c r="J258" s="894"/>
      <c r="K258" s="772">
        <v>18.16</v>
      </c>
      <c r="L258" s="772">
        <f t="shared" si="21"/>
        <v>121.176</v>
      </c>
      <c r="M258" s="774">
        <v>1160871.4141793016</v>
      </c>
      <c r="N258" s="772">
        <f t="shared" si="22"/>
        <v>136.61999999999998</v>
      </c>
      <c r="O258" s="774">
        <v>1222841.8098144156</v>
      </c>
      <c r="P258" s="772">
        <f t="shared" si="23"/>
        <v>152.06399999999999</v>
      </c>
      <c r="Q258" s="774">
        <v>1279835.3573352862</v>
      </c>
      <c r="R258" s="535"/>
      <c r="S258" s="4"/>
      <c r="T258" s="4"/>
      <c r="U258" s="4"/>
      <c r="V258" s="4"/>
      <c r="W258" s="4"/>
      <c r="X258" s="4"/>
      <c r="Y258" s="4"/>
      <c r="Z258" s="4"/>
    </row>
    <row r="259" spans="1:26" ht="12.75" customHeight="1">
      <c r="A259" s="894"/>
      <c r="B259" s="105">
        <v>18.16</v>
      </c>
      <c r="C259" s="772">
        <f t="shared" si="18"/>
        <v>110.16</v>
      </c>
      <c r="D259" s="774">
        <v>1100174.9189291785</v>
      </c>
      <c r="E259" s="772">
        <f t="shared" si="19"/>
        <v>124.19999999999999</v>
      </c>
      <c r="F259" s="774">
        <v>1156437.0533052764</v>
      </c>
      <c r="G259" s="772">
        <f t="shared" si="20"/>
        <v>138.24</v>
      </c>
      <c r="H259" s="774">
        <v>1217622.0569657458</v>
      </c>
      <c r="I259" s="769"/>
      <c r="J259" s="894"/>
      <c r="K259" s="772">
        <v>18.46</v>
      </c>
      <c r="L259" s="772">
        <f t="shared" si="21"/>
        <v>123.1956</v>
      </c>
      <c r="M259" s="774">
        <v>1178476.6095422145</v>
      </c>
      <c r="N259" s="772">
        <f t="shared" si="22"/>
        <v>138.89699999999999</v>
      </c>
      <c r="O259" s="774">
        <v>1241305.2685723014</v>
      </c>
      <c r="P259" s="772">
        <f t="shared" si="23"/>
        <v>154.5984</v>
      </c>
      <c r="Q259" s="774">
        <v>1299041.0250039184</v>
      </c>
      <c r="R259" s="535"/>
      <c r="S259" s="4"/>
      <c r="T259" s="4"/>
      <c r="U259" s="4"/>
      <c r="V259" s="4"/>
      <c r="W259" s="4"/>
      <c r="X259" s="4"/>
      <c r="Y259" s="4"/>
      <c r="Z259" s="4"/>
    </row>
    <row r="260" spans="1:26" ht="12.75" customHeight="1">
      <c r="A260" s="894"/>
      <c r="B260" s="105">
        <v>18.46</v>
      </c>
      <c r="C260" s="772">
        <f t="shared" si="18"/>
        <v>111.99600000000001</v>
      </c>
      <c r="D260" s="774">
        <v>1116913.7540726378</v>
      </c>
      <c r="E260" s="772">
        <f t="shared" si="19"/>
        <v>126.27000000000001</v>
      </c>
      <c r="F260" s="774">
        <v>1173915.3984179888</v>
      </c>
      <c r="G260" s="772">
        <f t="shared" si="20"/>
        <v>140.54400000000001</v>
      </c>
      <c r="H260" s="774">
        <v>1235964.0633564182</v>
      </c>
      <c r="I260" s="769"/>
      <c r="J260" s="894"/>
      <c r="K260" s="772">
        <v>18.760000000000002</v>
      </c>
      <c r="L260" s="772">
        <f t="shared" si="21"/>
        <v>125.21520000000001</v>
      </c>
      <c r="M260" s="774">
        <v>1196081.804905128</v>
      </c>
      <c r="N260" s="772">
        <f t="shared" si="22"/>
        <v>141.17400000000001</v>
      </c>
      <c r="O260" s="774">
        <v>1259771.426271681</v>
      </c>
      <c r="P260" s="772">
        <f t="shared" si="23"/>
        <v>157.1328</v>
      </c>
      <c r="Q260" s="774">
        <v>1318243.9937310573</v>
      </c>
      <c r="R260" s="535"/>
      <c r="S260" s="4"/>
      <c r="T260" s="4"/>
      <c r="U260" s="4"/>
      <c r="V260" s="4"/>
      <c r="W260" s="4"/>
      <c r="X260" s="4"/>
      <c r="Y260" s="4"/>
      <c r="Z260" s="4"/>
    </row>
    <row r="261" spans="1:26" ht="12.75" customHeight="1">
      <c r="A261" s="894"/>
      <c r="B261" s="105">
        <v>18.760000000000002</v>
      </c>
      <c r="C261" s="772">
        <f t="shared" si="18"/>
        <v>113.83200000000001</v>
      </c>
      <c r="D261" s="774">
        <v>1133652.5892160975</v>
      </c>
      <c r="E261" s="772">
        <f t="shared" si="19"/>
        <v>128.34</v>
      </c>
      <c r="F261" s="774">
        <v>1191393.7435307021</v>
      </c>
      <c r="G261" s="772">
        <f t="shared" si="20"/>
        <v>142.84800000000001</v>
      </c>
      <c r="H261" s="774">
        <v>1254308.7686885847</v>
      </c>
      <c r="I261" s="769"/>
      <c r="J261" s="894"/>
      <c r="K261" s="772">
        <v>19.059999999999999</v>
      </c>
      <c r="L261" s="772">
        <f t="shared" si="21"/>
        <v>127.23479999999998</v>
      </c>
      <c r="M261" s="774">
        <v>1213687.0002680409</v>
      </c>
      <c r="N261" s="772">
        <f t="shared" si="22"/>
        <v>143.45099999999996</v>
      </c>
      <c r="O261" s="774">
        <v>1278237.5839710601</v>
      </c>
      <c r="P261" s="772">
        <f t="shared" si="23"/>
        <v>159.66719999999998</v>
      </c>
      <c r="Q261" s="774">
        <v>1337444.2635167032</v>
      </c>
      <c r="R261" s="535"/>
      <c r="S261" s="4"/>
      <c r="T261" s="4"/>
      <c r="U261" s="4"/>
      <c r="V261" s="4"/>
      <c r="W261" s="4"/>
      <c r="X261" s="4"/>
      <c r="Y261" s="4"/>
      <c r="Z261" s="4"/>
    </row>
    <row r="262" spans="1:26" ht="12.75" customHeight="1">
      <c r="A262" s="894"/>
      <c r="B262" s="105">
        <v>19.059999999999999</v>
      </c>
      <c r="C262" s="772">
        <f t="shared" si="18"/>
        <v>115.66799999999999</v>
      </c>
      <c r="D262" s="774">
        <v>1150394.1233010504</v>
      </c>
      <c r="E262" s="772">
        <f t="shared" si="19"/>
        <v>130.40999999999997</v>
      </c>
      <c r="F262" s="774">
        <v>1208872.0886434147</v>
      </c>
      <c r="G262" s="772">
        <f t="shared" si="20"/>
        <v>145.15199999999999</v>
      </c>
      <c r="H262" s="774">
        <v>1272650.7750792573</v>
      </c>
      <c r="I262" s="769"/>
      <c r="J262" s="894"/>
      <c r="K262" s="772">
        <v>19.36</v>
      </c>
      <c r="L262" s="772">
        <f t="shared" si="21"/>
        <v>129.25439999999998</v>
      </c>
      <c r="M262" s="774">
        <v>1231292.1956309543</v>
      </c>
      <c r="N262" s="772">
        <f t="shared" si="22"/>
        <v>145.72799999999998</v>
      </c>
      <c r="O262" s="774">
        <v>1296701.0427289461</v>
      </c>
      <c r="P262" s="772">
        <f t="shared" si="23"/>
        <v>162.20159999999998</v>
      </c>
      <c r="Q262" s="774">
        <v>1356649.9311853349</v>
      </c>
      <c r="R262" s="535"/>
      <c r="S262" s="4"/>
      <c r="T262" s="4"/>
      <c r="U262" s="4"/>
      <c r="V262" s="4"/>
      <c r="W262" s="4"/>
      <c r="X262" s="4"/>
      <c r="Y262" s="4"/>
      <c r="Z262" s="4"/>
    </row>
    <row r="263" spans="1:26" ht="12.75" customHeight="1">
      <c r="A263" s="894"/>
      <c r="B263" s="105">
        <v>19.36</v>
      </c>
      <c r="C263" s="772">
        <f t="shared" si="18"/>
        <v>117.50399999999999</v>
      </c>
      <c r="D263" s="774">
        <v>1167130.2595030169</v>
      </c>
      <c r="E263" s="772">
        <f t="shared" si="19"/>
        <v>132.47999999999999</v>
      </c>
      <c r="F263" s="774">
        <v>1226347.7348146341</v>
      </c>
      <c r="G263" s="772">
        <f t="shared" si="20"/>
        <v>147.45599999999999</v>
      </c>
      <c r="H263" s="774">
        <v>1290992.7814699302</v>
      </c>
      <c r="I263" s="769"/>
      <c r="J263" s="894"/>
      <c r="K263" s="772">
        <v>19.66</v>
      </c>
      <c r="L263" s="772">
        <f t="shared" si="21"/>
        <v>131.274</v>
      </c>
      <c r="M263" s="774">
        <v>1248897.3909938675</v>
      </c>
      <c r="N263" s="772">
        <f t="shared" si="22"/>
        <v>148.00499999999997</v>
      </c>
      <c r="O263" s="774">
        <v>1315164.501486832</v>
      </c>
      <c r="P263" s="772">
        <f t="shared" si="23"/>
        <v>164.73599999999999</v>
      </c>
      <c r="Q263" s="774">
        <v>1375852.899912474</v>
      </c>
      <c r="R263" s="535"/>
      <c r="S263" s="4"/>
      <c r="T263" s="4"/>
      <c r="U263" s="4"/>
      <c r="V263" s="4"/>
      <c r="W263" s="4"/>
      <c r="X263" s="4"/>
      <c r="Y263" s="4"/>
      <c r="Z263" s="4"/>
    </row>
    <row r="264" spans="1:26" ht="12.75" customHeight="1">
      <c r="A264" s="894"/>
      <c r="B264" s="105">
        <v>19.66</v>
      </c>
      <c r="C264" s="772">
        <f t="shared" si="18"/>
        <v>119.34</v>
      </c>
      <c r="D264" s="774">
        <v>1183871.7935879698</v>
      </c>
      <c r="E264" s="772">
        <f t="shared" si="19"/>
        <v>134.54999999999998</v>
      </c>
      <c r="F264" s="774">
        <v>1243826.0799273469</v>
      </c>
      <c r="G264" s="772">
        <f t="shared" si="20"/>
        <v>149.76</v>
      </c>
      <c r="H264" s="774">
        <v>1309337.4868020967</v>
      </c>
      <c r="I264" s="769"/>
      <c r="J264" s="894"/>
      <c r="K264" s="772">
        <v>19.96</v>
      </c>
      <c r="L264" s="772">
        <f t="shared" si="21"/>
        <v>133.2936</v>
      </c>
      <c r="M264" s="774">
        <v>1266499.8874152871</v>
      </c>
      <c r="N264" s="772">
        <f t="shared" si="22"/>
        <v>150.28199999999998</v>
      </c>
      <c r="O264" s="774">
        <v>1333627.9602447178</v>
      </c>
      <c r="P264" s="772">
        <f t="shared" si="23"/>
        <v>167.27040000000002</v>
      </c>
      <c r="Q264" s="774">
        <v>1395055.8686396135</v>
      </c>
      <c r="R264" s="535"/>
      <c r="S264" s="4"/>
      <c r="T264" s="4"/>
      <c r="U264" s="4"/>
      <c r="V264" s="4"/>
      <c r="W264" s="4"/>
      <c r="X264" s="4"/>
      <c r="Y264" s="4"/>
      <c r="Z264" s="4"/>
    </row>
    <row r="265" spans="1:26" ht="12.75" customHeight="1">
      <c r="A265" s="894"/>
      <c r="B265" s="105">
        <v>19.96</v>
      </c>
      <c r="C265" s="772">
        <f t="shared" si="18"/>
        <v>121.17600000000002</v>
      </c>
      <c r="D265" s="774">
        <v>1200610.6287314303</v>
      </c>
      <c r="E265" s="772">
        <f t="shared" si="19"/>
        <v>136.62</v>
      </c>
      <c r="F265" s="774">
        <v>1260705.260028475</v>
      </c>
      <c r="G265" s="772">
        <f t="shared" si="20"/>
        <v>152.06400000000002</v>
      </c>
      <c r="H265" s="774">
        <v>1327679.4931927691</v>
      </c>
      <c r="I265" s="769"/>
      <c r="J265" s="884"/>
      <c r="K265" s="772">
        <v>20.260000000000002</v>
      </c>
      <c r="L265" s="772">
        <f t="shared" si="21"/>
        <v>135.31319999999999</v>
      </c>
      <c r="M265" s="774">
        <v>1284105.0827782003</v>
      </c>
      <c r="N265" s="772">
        <f t="shared" si="22"/>
        <v>152.559</v>
      </c>
      <c r="O265" s="774">
        <v>1352094.1179440971</v>
      </c>
      <c r="P265" s="772">
        <f t="shared" si="23"/>
        <v>169.8048</v>
      </c>
      <c r="Q265" s="774">
        <v>1414258.8373667526</v>
      </c>
      <c r="R265" s="535"/>
      <c r="S265" s="4"/>
      <c r="T265" s="4"/>
      <c r="U265" s="4"/>
      <c r="V265" s="4"/>
      <c r="W265" s="4"/>
      <c r="X265" s="4"/>
      <c r="Y265" s="4"/>
      <c r="Z265" s="4"/>
    </row>
    <row r="266" spans="1:26" ht="12.75" customHeight="1">
      <c r="A266" s="884"/>
      <c r="B266" s="105">
        <v>20.260000000000002</v>
      </c>
      <c r="C266" s="772">
        <f t="shared" si="18"/>
        <v>123.01200000000001</v>
      </c>
      <c r="D266" s="774">
        <v>1217352.1628163829</v>
      </c>
      <c r="E266" s="772">
        <f t="shared" si="19"/>
        <v>138.69</v>
      </c>
      <c r="F266" s="774">
        <v>1278782.7701527723</v>
      </c>
      <c r="G266" s="772">
        <f t="shared" si="20"/>
        <v>154.36800000000002</v>
      </c>
      <c r="H266" s="774">
        <v>1346024.1985249352</v>
      </c>
      <c r="I266" s="769"/>
      <c r="J266" s="4"/>
      <c r="K266" s="536"/>
      <c r="L266" s="537"/>
      <c r="M266" s="768"/>
      <c r="N266" s="537"/>
      <c r="O266" s="768"/>
      <c r="P266" s="537"/>
      <c r="Q266" s="768"/>
      <c r="R266" s="535"/>
      <c r="S266" s="4"/>
      <c r="T266" s="4"/>
      <c r="U266" s="4"/>
      <c r="V266" s="4"/>
      <c r="W266" s="4"/>
      <c r="X266" s="4"/>
      <c r="Y266" s="4"/>
      <c r="Z266" s="4"/>
    </row>
    <row r="267" spans="1:26" ht="12.75" customHeight="1">
      <c r="A267" s="205"/>
      <c r="B267" s="535"/>
      <c r="C267" s="763"/>
      <c r="D267" s="768"/>
      <c r="E267" s="763"/>
      <c r="F267" s="768"/>
      <c r="G267" s="763"/>
      <c r="H267" s="768"/>
      <c r="I267" s="762"/>
      <c r="J267" s="205"/>
      <c r="K267" s="535"/>
      <c r="L267" s="763"/>
      <c r="M267" s="768"/>
      <c r="N267" s="763"/>
      <c r="O267" s="768"/>
      <c r="P267" s="763"/>
      <c r="Q267" s="768"/>
      <c r="R267" s="535"/>
      <c r="S267" s="4"/>
      <c r="T267" s="4"/>
      <c r="U267" s="4"/>
      <c r="V267" s="4"/>
      <c r="W267" s="4"/>
      <c r="X267" s="4"/>
      <c r="Y267" s="4"/>
      <c r="Z267" s="4"/>
    </row>
    <row r="268" spans="1:26" ht="12.75" customHeight="1">
      <c r="A268" s="205"/>
      <c r="B268" s="535"/>
      <c r="C268" s="763"/>
      <c r="D268" s="768"/>
      <c r="E268" s="763"/>
      <c r="F268" s="768"/>
      <c r="G268" s="763"/>
      <c r="H268" s="768"/>
      <c r="I268" s="762"/>
      <c r="J268" s="205"/>
      <c r="K268" s="535"/>
      <c r="L268" s="763"/>
      <c r="M268" s="768"/>
      <c r="N268" s="763"/>
      <c r="O268" s="768"/>
      <c r="P268" s="763"/>
      <c r="Q268" s="768"/>
      <c r="R268" s="535"/>
      <c r="S268" s="4"/>
      <c r="T268" s="4"/>
      <c r="U268" s="4"/>
      <c r="V268" s="4"/>
      <c r="W268" s="4"/>
      <c r="X268" s="4"/>
      <c r="Y268" s="4"/>
      <c r="Z268" s="4"/>
    </row>
    <row r="269" spans="1:26" ht="12.75" customHeight="1">
      <c r="A269" s="1134" t="s">
        <v>7700</v>
      </c>
      <c r="B269" s="1025"/>
      <c r="C269" s="1135" t="s">
        <v>7702</v>
      </c>
      <c r="D269" s="889"/>
      <c r="E269" s="1135" t="s">
        <v>7703</v>
      </c>
      <c r="F269" s="889"/>
      <c r="G269" s="1135" t="s">
        <v>7704</v>
      </c>
      <c r="H269" s="889"/>
      <c r="I269" s="776"/>
      <c r="J269" s="1134" t="s">
        <v>7700</v>
      </c>
      <c r="K269" s="1025"/>
      <c r="L269" s="1135" t="s">
        <v>7702</v>
      </c>
      <c r="M269" s="889"/>
      <c r="N269" s="1135" t="s">
        <v>7703</v>
      </c>
      <c r="O269" s="889"/>
      <c r="P269" s="1135" t="s">
        <v>7704</v>
      </c>
      <c r="Q269" s="889"/>
      <c r="R269" s="777"/>
      <c r="S269" s="4"/>
      <c r="T269" s="4"/>
      <c r="U269" s="4"/>
      <c r="V269" s="4"/>
      <c r="W269" s="4"/>
      <c r="X269" s="4"/>
      <c r="Y269" s="4"/>
      <c r="Z269" s="4"/>
    </row>
    <row r="270" spans="1:26" ht="12.75" customHeight="1">
      <c r="A270" s="1026"/>
      <c r="B270" s="1022"/>
      <c r="C270" s="770" t="s">
        <v>7705</v>
      </c>
      <c r="D270" s="778" t="s">
        <v>7706</v>
      </c>
      <c r="E270" s="770" t="s">
        <v>7705</v>
      </c>
      <c r="F270" s="778" t="s">
        <v>7706</v>
      </c>
      <c r="G270" s="770" t="s">
        <v>7705</v>
      </c>
      <c r="H270" s="778" t="s">
        <v>7706</v>
      </c>
      <c r="I270" s="776"/>
      <c r="J270" s="1026"/>
      <c r="K270" s="1022"/>
      <c r="L270" s="770" t="s">
        <v>7705</v>
      </c>
      <c r="M270" s="778" t="s">
        <v>7706</v>
      </c>
      <c r="N270" s="770" t="s">
        <v>7705</v>
      </c>
      <c r="O270" s="778" t="s">
        <v>7706</v>
      </c>
      <c r="P270" s="770" t="s">
        <v>7705</v>
      </c>
      <c r="Q270" s="778" t="s">
        <v>7706</v>
      </c>
      <c r="R270" s="777"/>
      <c r="S270" s="4"/>
      <c r="T270" s="4"/>
      <c r="U270" s="4"/>
      <c r="V270" s="4"/>
      <c r="W270" s="4"/>
      <c r="X270" s="4"/>
      <c r="Y270" s="4"/>
      <c r="Z270" s="4"/>
    </row>
    <row r="271" spans="1:26" ht="12.75" customHeight="1">
      <c r="A271" s="1133">
        <v>3.76</v>
      </c>
      <c r="B271" s="105">
        <v>3.76</v>
      </c>
      <c r="C271" s="772">
        <f t="shared" ref="C271:C326" si="24">(3.76-0.16)*(B271-0.16)*(2.2-0.16)</f>
        <v>26.438399999999994</v>
      </c>
      <c r="D271" s="774">
        <v>334822.5848745855</v>
      </c>
      <c r="E271" s="772">
        <f t="shared" ref="E271:E326" si="25">(3.76-0.16)*(B271-0.16)*(2.46-0.16)</f>
        <v>29.807999999999993</v>
      </c>
      <c r="F271" s="774">
        <v>356694.80673891923</v>
      </c>
      <c r="G271" s="772">
        <f t="shared" ref="G271:G326" si="26">(3.76-0.16)*(B271-0.16)*(2.72-0.16)</f>
        <v>33.177599999999991</v>
      </c>
      <c r="H271" s="774">
        <v>378154.09055472835</v>
      </c>
      <c r="I271" s="769"/>
      <c r="J271" s="1133">
        <v>4.0599999999999996</v>
      </c>
      <c r="K271" s="772">
        <v>4.0599999999999996</v>
      </c>
      <c r="L271" s="772">
        <f t="shared" ref="L271:L325" si="27">(4.06-0.16)*(K271-0.16)*(2.2-0.16)</f>
        <v>31.028399999999991</v>
      </c>
      <c r="M271" s="774">
        <v>372861.4662857306</v>
      </c>
      <c r="N271" s="772">
        <f t="shared" ref="N271:N325" si="28">(4.06-0.16)*(K271-0.16)*(2.46-0.16)</f>
        <v>34.98299999999999</v>
      </c>
      <c r="O271" s="774">
        <v>396123.64301928086</v>
      </c>
      <c r="P271" s="772">
        <f t="shared" ref="P271:P325" si="29">(4.06-0.16)*(K271-0.16)*(2.72-0.16)</f>
        <v>38.937599999999989</v>
      </c>
      <c r="Q271" s="774">
        <v>419512.67000303138</v>
      </c>
      <c r="R271" s="535"/>
      <c r="S271" s="4"/>
      <c r="T271" s="4"/>
      <c r="U271" s="4"/>
      <c r="V271" s="4"/>
      <c r="W271" s="4"/>
      <c r="X271" s="4"/>
      <c r="Y271" s="4"/>
      <c r="Z271" s="4"/>
    </row>
    <row r="272" spans="1:26" ht="12.75" customHeight="1">
      <c r="A272" s="894"/>
      <c r="B272" s="105">
        <v>4.0599999999999996</v>
      </c>
      <c r="C272" s="772">
        <f t="shared" si="24"/>
        <v>28.641599999999997</v>
      </c>
      <c r="D272" s="774">
        <v>353534.34624988493</v>
      </c>
      <c r="E272" s="772">
        <f t="shared" si="25"/>
        <v>32.291999999999994</v>
      </c>
      <c r="F272" s="774">
        <v>375935.56064696889</v>
      </c>
      <c r="G272" s="772">
        <f t="shared" si="26"/>
        <v>35.942399999999992</v>
      </c>
      <c r="H272" s="774">
        <v>398342.17292704032</v>
      </c>
      <c r="I272" s="769"/>
      <c r="J272" s="894"/>
      <c r="K272" s="772">
        <v>4.3600000000000003</v>
      </c>
      <c r="L272" s="772">
        <f t="shared" si="27"/>
        <v>33.415199999999999</v>
      </c>
      <c r="M272" s="774">
        <v>392431.49105600239</v>
      </c>
      <c r="N272" s="772">
        <f t="shared" si="28"/>
        <v>37.673999999999992</v>
      </c>
      <c r="O272" s="774">
        <v>416557.32906751253</v>
      </c>
      <c r="P272" s="772">
        <f t="shared" si="29"/>
        <v>41.9328</v>
      </c>
      <c r="Q272" s="774">
        <v>440685.86602051649</v>
      </c>
      <c r="R272" s="535"/>
      <c r="S272" s="4"/>
      <c r="T272" s="4"/>
      <c r="U272" s="4"/>
      <c r="V272" s="4"/>
      <c r="W272" s="4"/>
      <c r="X272" s="4"/>
      <c r="Y272" s="4"/>
      <c r="Z272" s="4"/>
    </row>
    <row r="273" spans="1:26" ht="12.75" customHeight="1">
      <c r="A273" s="894"/>
      <c r="B273" s="105">
        <v>4.3600000000000003</v>
      </c>
      <c r="C273" s="772">
        <f t="shared" si="24"/>
        <v>30.844799999999999</v>
      </c>
      <c r="D273" s="774">
        <v>371997.8050077706</v>
      </c>
      <c r="E273" s="772">
        <f t="shared" si="25"/>
        <v>34.775999999999996</v>
      </c>
      <c r="F273" s="774">
        <v>395265.37962430826</v>
      </c>
      <c r="G273" s="772">
        <f t="shared" si="26"/>
        <v>38.7072</v>
      </c>
      <c r="H273" s="774">
        <v>418527.55635785853</v>
      </c>
      <c r="I273" s="769"/>
      <c r="J273" s="894"/>
      <c r="K273" s="772">
        <v>4.66</v>
      </c>
      <c r="L273" s="772">
        <f t="shared" si="27"/>
        <v>35.801999999999992</v>
      </c>
      <c r="M273" s="774">
        <v>411882.76240055467</v>
      </c>
      <c r="N273" s="772">
        <f t="shared" si="28"/>
        <v>40.364999999999988</v>
      </c>
      <c r="O273" s="774">
        <v>436748.11038131802</v>
      </c>
      <c r="P273" s="772">
        <f t="shared" si="29"/>
        <v>44.92799999999999</v>
      </c>
      <c r="Q273" s="774">
        <v>461737.60967078822</v>
      </c>
      <c r="R273" s="535"/>
      <c r="S273" s="4"/>
      <c r="T273" s="4"/>
      <c r="U273" s="4"/>
      <c r="V273" s="4"/>
      <c r="W273" s="4"/>
      <c r="X273" s="4"/>
      <c r="Y273" s="4"/>
      <c r="Z273" s="4"/>
    </row>
    <row r="274" spans="1:26" ht="12.75" customHeight="1">
      <c r="A274" s="894"/>
      <c r="B274" s="105">
        <v>4.66</v>
      </c>
      <c r="C274" s="772">
        <f t="shared" si="24"/>
        <v>33.048000000000002</v>
      </c>
      <c r="D274" s="774">
        <v>390461.26376565651</v>
      </c>
      <c r="E274" s="772">
        <f t="shared" si="25"/>
        <v>37.26</v>
      </c>
      <c r="F274" s="774">
        <v>414589.80071866041</v>
      </c>
      <c r="G274" s="772">
        <f t="shared" si="26"/>
        <v>41.472000000000001</v>
      </c>
      <c r="H274" s="774">
        <v>438715.63873017044</v>
      </c>
      <c r="I274" s="769"/>
      <c r="J274" s="894"/>
      <c r="K274" s="772">
        <v>4.96</v>
      </c>
      <c r="L274" s="772">
        <f t="shared" si="27"/>
        <v>38.188799999999993</v>
      </c>
      <c r="M274" s="774">
        <v>431331.3348036136</v>
      </c>
      <c r="N274" s="772">
        <f t="shared" si="28"/>
        <v>43.055999999999983</v>
      </c>
      <c r="O274" s="774">
        <v>457057.6451208432</v>
      </c>
      <c r="P274" s="772">
        <f t="shared" si="29"/>
        <v>47.923199999999987</v>
      </c>
      <c r="Q274" s="774">
        <v>482910.80568827305</v>
      </c>
      <c r="R274" s="535"/>
      <c r="S274" s="4"/>
      <c r="T274" s="4"/>
      <c r="U274" s="4"/>
      <c r="V274" s="4"/>
      <c r="W274" s="4"/>
      <c r="X274" s="4"/>
      <c r="Y274" s="4"/>
      <c r="Z274" s="4"/>
    </row>
    <row r="275" spans="1:26" ht="12.75" customHeight="1">
      <c r="A275" s="894"/>
      <c r="B275" s="105">
        <v>4.96</v>
      </c>
      <c r="C275" s="772">
        <f t="shared" si="24"/>
        <v>35.251199999999997</v>
      </c>
      <c r="D275" s="774">
        <v>408924.72252354212</v>
      </c>
      <c r="E275" s="772">
        <f t="shared" si="25"/>
        <v>39.743999999999993</v>
      </c>
      <c r="F275" s="774">
        <v>434038.37312171899</v>
      </c>
      <c r="G275" s="772">
        <f t="shared" si="26"/>
        <v>44.236799999999995</v>
      </c>
      <c r="H275" s="774">
        <v>458906.42004397605</v>
      </c>
      <c r="I275" s="769"/>
      <c r="J275" s="894"/>
      <c r="K275" s="772">
        <v>5.26</v>
      </c>
      <c r="L275" s="772">
        <f t="shared" si="27"/>
        <v>40.575599999999994</v>
      </c>
      <c r="M275" s="774">
        <v>450658.45483945927</v>
      </c>
      <c r="N275" s="772">
        <f t="shared" si="28"/>
        <v>45.746999999999993</v>
      </c>
      <c r="O275" s="774">
        <v>477369.87880186172</v>
      </c>
      <c r="P275" s="772">
        <f t="shared" si="29"/>
        <v>50.918399999999991</v>
      </c>
      <c r="Q275" s="774">
        <v>503951.75357257028</v>
      </c>
      <c r="R275" s="535"/>
      <c r="S275" s="4"/>
      <c r="T275" s="4"/>
      <c r="U275" s="4"/>
      <c r="V275" s="4"/>
      <c r="W275" s="4"/>
      <c r="X275" s="4"/>
      <c r="Y275" s="4"/>
      <c r="Z275" s="4"/>
    </row>
    <row r="276" spans="1:26" ht="12.75" customHeight="1">
      <c r="A276" s="894"/>
      <c r="B276" s="105">
        <v>5.26</v>
      </c>
      <c r="C276" s="772">
        <f t="shared" si="24"/>
        <v>37.454399999999993</v>
      </c>
      <c r="D276" s="774">
        <v>427515.0315316284</v>
      </c>
      <c r="E276" s="772">
        <f t="shared" si="25"/>
        <v>42.227999999999987</v>
      </c>
      <c r="F276" s="774">
        <v>453241.34184885799</v>
      </c>
      <c r="G276" s="772">
        <f t="shared" si="26"/>
        <v>47.001599999999989</v>
      </c>
      <c r="H276" s="774">
        <v>479091.80347479443</v>
      </c>
      <c r="I276" s="769"/>
      <c r="J276" s="894"/>
      <c r="K276" s="772">
        <v>5.56</v>
      </c>
      <c r="L276" s="772">
        <f t="shared" si="27"/>
        <v>42.962399999999988</v>
      </c>
      <c r="M276" s="774">
        <v>470228.47960973112</v>
      </c>
      <c r="N276" s="772">
        <f t="shared" si="28"/>
        <v>48.437999999999988</v>
      </c>
      <c r="O276" s="774">
        <v>497679.41354138666</v>
      </c>
      <c r="P276" s="772">
        <f t="shared" si="29"/>
        <v>53.913599999999988</v>
      </c>
      <c r="Q276" s="774">
        <v>525130.34747304267</v>
      </c>
      <c r="R276" s="535"/>
      <c r="S276" s="4"/>
      <c r="T276" s="4"/>
      <c r="U276" s="4"/>
      <c r="V276" s="4"/>
      <c r="W276" s="4"/>
      <c r="X276" s="4"/>
      <c r="Y276" s="4"/>
      <c r="Z276" s="4"/>
    </row>
    <row r="277" spans="1:26" ht="12.75" customHeight="1">
      <c r="A277" s="894"/>
      <c r="B277" s="105">
        <v>5.56</v>
      </c>
      <c r="C277" s="772">
        <f t="shared" si="24"/>
        <v>39.657599999999995</v>
      </c>
      <c r="D277" s="774">
        <v>445981.18923100783</v>
      </c>
      <c r="E277" s="772">
        <f t="shared" si="25"/>
        <v>44.711999999999989</v>
      </c>
      <c r="F277" s="774">
        <v>472568.46188470372</v>
      </c>
      <c r="G277" s="772">
        <f t="shared" si="26"/>
        <v>49.766399999999997</v>
      </c>
      <c r="H277" s="774">
        <v>498254.28807952884</v>
      </c>
      <c r="I277" s="769"/>
      <c r="J277" s="894"/>
      <c r="K277" s="772">
        <v>5.86</v>
      </c>
      <c r="L277" s="772">
        <f t="shared" si="27"/>
        <v>45.349199999999996</v>
      </c>
      <c r="M277" s="774">
        <v>489677.05201278982</v>
      </c>
      <c r="N277" s="772">
        <f t="shared" si="28"/>
        <v>51.128999999999991</v>
      </c>
      <c r="O277" s="774">
        <v>517870.19485519233</v>
      </c>
      <c r="P277" s="772">
        <f t="shared" si="29"/>
        <v>56.908799999999992</v>
      </c>
      <c r="Q277" s="774">
        <v>546303.54349052743</v>
      </c>
      <c r="R277" s="535"/>
      <c r="S277" s="4"/>
      <c r="T277" s="4"/>
      <c r="U277" s="4"/>
      <c r="V277" s="4"/>
      <c r="W277" s="4"/>
      <c r="X277" s="4"/>
      <c r="Y277" s="4"/>
      <c r="Z277" s="4"/>
    </row>
    <row r="278" spans="1:26" ht="12.75" customHeight="1">
      <c r="A278" s="894"/>
      <c r="B278" s="105">
        <v>5.86</v>
      </c>
      <c r="C278" s="772">
        <f t="shared" si="24"/>
        <v>41.860799999999998</v>
      </c>
      <c r="D278" s="774">
        <v>464447.34693038731</v>
      </c>
      <c r="E278" s="772">
        <f t="shared" si="25"/>
        <v>47.195999999999998</v>
      </c>
      <c r="F278" s="774">
        <v>491895.58192054939</v>
      </c>
      <c r="G278" s="772">
        <f t="shared" si="26"/>
        <v>52.531199999999998</v>
      </c>
      <c r="H278" s="774">
        <v>519346.51585220505</v>
      </c>
      <c r="I278" s="769"/>
      <c r="J278" s="894"/>
      <c r="K278" s="772">
        <v>6.16</v>
      </c>
      <c r="L278" s="772">
        <f t="shared" si="27"/>
        <v>47.735999999999997</v>
      </c>
      <c r="M278" s="774">
        <v>509125.62441584875</v>
      </c>
      <c r="N278" s="772">
        <f t="shared" si="28"/>
        <v>53.819999999999993</v>
      </c>
      <c r="O278" s="774">
        <v>538303.880903424</v>
      </c>
      <c r="P278" s="772">
        <f t="shared" si="29"/>
        <v>59.903999999999996</v>
      </c>
      <c r="Q278" s="774">
        <v>567352.58819930558</v>
      </c>
      <c r="R278" s="535"/>
      <c r="S278" s="4"/>
      <c r="T278" s="4"/>
      <c r="U278" s="4"/>
      <c r="V278" s="4"/>
      <c r="W278" s="4"/>
      <c r="X278" s="4"/>
      <c r="Y278" s="4"/>
      <c r="Z278" s="4"/>
    </row>
    <row r="279" spans="1:26" ht="12.75" customHeight="1">
      <c r="A279" s="894"/>
      <c r="B279" s="105">
        <v>6.16</v>
      </c>
      <c r="C279" s="772">
        <f t="shared" si="24"/>
        <v>44.063999999999993</v>
      </c>
      <c r="D279" s="774">
        <v>483032.25805548619</v>
      </c>
      <c r="E279" s="772">
        <f t="shared" si="25"/>
        <v>49.679999999999993</v>
      </c>
      <c r="F279" s="774">
        <v>511222.701956395</v>
      </c>
      <c r="G279" s="772">
        <f t="shared" si="26"/>
        <v>55.295999999999992</v>
      </c>
      <c r="H279" s="774">
        <v>539653.35165023629</v>
      </c>
      <c r="I279" s="769"/>
      <c r="J279" s="894"/>
      <c r="K279" s="772">
        <v>6.46</v>
      </c>
      <c r="L279" s="772">
        <f t="shared" si="27"/>
        <v>50.122799999999991</v>
      </c>
      <c r="M279" s="774">
        <v>528576.89576040092</v>
      </c>
      <c r="N279" s="772">
        <f t="shared" si="28"/>
        <v>56.510999999999989</v>
      </c>
      <c r="O279" s="774">
        <v>558491.96327573596</v>
      </c>
      <c r="P279" s="772">
        <f t="shared" si="29"/>
        <v>62.899199999999993</v>
      </c>
      <c r="Q279" s="774">
        <v>588525.78421679058</v>
      </c>
      <c r="R279" s="535"/>
      <c r="S279" s="4"/>
      <c r="T279" s="4"/>
      <c r="U279" s="4"/>
      <c r="V279" s="4"/>
      <c r="W279" s="4"/>
      <c r="X279" s="4"/>
      <c r="Y279" s="4"/>
      <c r="Z279" s="4"/>
    </row>
    <row r="280" spans="1:26" ht="12.75" customHeight="1">
      <c r="A280" s="894"/>
      <c r="B280" s="105">
        <v>6.46</v>
      </c>
      <c r="C280" s="772">
        <f t="shared" si="24"/>
        <v>46.267199999999995</v>
      </c>
      <c r="D280" s="774">
        <v>501495.7168133721</v>
      </c>
      <c r="E280" s="772">
        <f t="shared" si="25"/>
        <v>52.163999999999987</v>
      </c>
      <c r="F280" s="774">
        <v>530547.12305074709</v>
      </c>
      <c r="G280" s="772">
        <f t="shared" si="26"/>
        <v>58.060799999999993</v>
      </c>
      <c r="H280" s="774">
        <v>559719.98165533517</v>
      </c>
      <c r="I280" s="769"/>
      <c r="J280" s="894"/>
      <c r="K280" s="772">
        <v>6.76</v>
      </c>
      <c r="L280" s="772">
        <f t="shared" si="27"/>
        <v>52.509599999999992</v>
      </c>
      <c r="M280" s="774">
        <v>548028.16710495343</v>
      </c>
      <c r="N280" s="772">
        <f t="shared" si="28"/>
        <v>59.201999999999984</v>
      </c>
      <c r="O280" s="774">
        <v>578925.64932396787</v>
      </c>
      <c r="P280" s="772">
        <f t="shared" si="29"/>
        <v>65.89439999999999</v>
      </c>
      <c r="Q280" s="774">
        <v>609574.82892556849</v>
      </c>
      <c r="R280" s="535"/>
      <c r="S280" s="4"/>
      <c r="T280" s="4"/>
      <c r="U280" s="4"/>
      <c r="V280" s="4"/>
      <c r="W280" s="4"/>
      <c r="X280" s="4"/>
      <c r="Y280" s="4"/>
      <c r="Z280" s="4"/>
    </row>
    <row r="281" spans="1:26" ht="12.75" customHeight="1">
      <c r="A281" s="894"/>
      <c r="B281" s="105">
        <v>6.76</v>
      </c>
      <c r="C281" s="772">
        <f t="shared" si="24"/>
        <v>48.470399999999998</v>
      </c>
      <c r="D281" s="774">
        <v>519961.87451275141</v>
      </c>
      <c r="E281" s="772">
        <f t="shared" si="25"/>
        <v>54.647999999999989</v>
      </c>
      <c r="F281" s="774">
        <v>549995.69545380573</v>
      </c>
      <c r="G281" s="772">
        <f t="shared" si="26"/>
        <v>60.825599999999994</v>
      </c>
      <c r="H281" s="774">
        <v>579910.76296914101</v>
      </c>
      <c r="I281" s="769"/>
      <c r="J281" s="894"/>
      <c r="K281" s="772">
        <v>7.06</v>
      </c>
      <c r="L281" s="772">
        <f t="shared" si="27"/>
        <v>54.896399999999986</v>
      </c>
      <c r="M281" s="774">
        <v>567476.73950801231</v>
      </c>
      <c r="N281" s="772">
        <f t="shared" si="28"/>
        <v>61.892999999999979</v>
      </c>
      <c r="O281" s="774">
        <v>599113.73169627972</v>
      </c>
      <c r="P281" s="772">
        <f t="shared" si="29"/>
        <v>68.889599999999987</v>
      </c>
      <c r="Q281" s="774">
        <v>630748.02494305326</v>
      </c>
      <c r="R281" s="535"/>
      <c r="S281" s="4"/>
      <c r="T281" s="4"/>
      <c r="U281" s="4"/>
      <c r="V281" s="4"/>
      <c r="W281" s="4"/>
      <c r="X281" s="4"/>
      <c r="Y281" s="4"/>
      <c r="Z281" s="4"/>
    </row>
    <row r="282" spans="1:26" ht="12.75" customHeight="1">
      <c r="A282" s="894"/>
      <c r="B282" s="105">
        <v>7.06</v>
      </c>
      <c r="C282" s="772">
        <f t="shared" si="24"/>
        <v>50.673599999999993</v>
      </c>
      <c r="D282" s="774">
        <v>538425.33327063732</v>
      </c>
      <c r="E282" s="772">
        <f t="shared" si="25"/>
        <v>57.131999999999984</v>
      </c>
      <c r="F282" s="774">
        <v>569322.81548965129</v>
      </c>
      <c r="G282" s="772">
        <f t="shared" si="26"/>
        <v>63.590399999999995</v>
      </c>
      <c r="H282" s="774">
        <v>599971.99509125249</v>
      </c>
      <c r="I282" s="769"/>
      <c r="J282" s="894"/>
      <c r="K282" s="772">
        <v>7.36</v>
      </c>
      <c r="L282" s="772">
        <f t="shared" si="27"/>
        <v>57.283200000000001</v>
      </c>
      <c r="M282" s="774">
        <v>587049.4632197778</v>
      </c>
      <c r="N282" s="772">
        <f t="shared" si="28"/>
        <v>64.583999999999989</v>
      </c>
      <c r="O282" s="774">
        <v>619420.56749431125</v>
      </c>
      <c r="P282" s="772">
        <f t="shared" si="29"/>
        <v>71.884799999999998</v>
      </c>
      <c r="Q282" s="774">
        <v>651918.52201904461</v>
      </c>
      <c r="R282" s="535"/>
      <c r="S282" s="4"/>
      <c r="T282" s="4"/>
      <c r="U282" s="4"/>
      <c r="V282" s="4"/>
      <c r="W282" s="4"/>
      <c r="X282" s="4"/>
      <c r="Y282" s="4"/>
      <c r="Z282" s="4"/>
    </row>
    <row r="283" spans="1:26" ht="12.75" customHeight="1">
      <c r="A283" s="894"/>
      <c r="B283" s="105">
        <v>7.36</v>
      </c>
      <c r="C283" s="772">
        <f t="shared" si="24"/>
        <v>52.876799999999996</v>
      </c>
      <c r="D283" s="774">
        <v>557015.64227872354</v>
      </c>
      <c r="E283" s="772">
        <f t="shared" si="25"/>
        <v>59.615999999999993</v>
      </c>
      <c r="F283" s="774">
        <v>588649.93552549707</v>
      </c>
      <c r="G283" s="772">
        <f t="shared" si="26"/>
        <v>66.355199999999996</v>
      </c>
      <c r="H283" s="774">
        <v>620284.22877227073</v>
      </c>
      <c r="I283" s="769"/>
      <c r="J283" s="894"/>
      <c r="K283" s="772">
        <v>7.66</v>
      </c>
      <c r="L283" s="772">
        <f t="shared" si="27"/>
        <v>59.669999999999995</v>
      </c>
      <c r="M283" s="774">
        <v>606373.88431412983</v>
      </c>
      <c r="N283" s="772">
        <f t="shared" si="28"/>
        <v>67.274999999999991</v>
      </c>
      <c r="O283" s="774">
        <v>639735.50011682336</v>
      </c>
      <c r="P283" s="772">
        <f t="shared" si="29"/>
        <v>74.88</v>
      </c>
      <c r="Q283" s="774">
        <v>672970.2656693164</v>
      </c>
      <c r="R283" s="535"/>
      <c r="S283" s="4"/>
      <c r="T283" s="4"/>
      <c r="U283" s="4"/>
      <c r="V283" s="4"/>
      <c r="W283" s="4"/>
      <c r="X283" s="4"/>
      <c r="Y283" s="4"/>
      <c r="Z283" s="4"/>
    </row>
    <row r="284" spans="1:26" ht="12.75" customHeight="1">
      <c r="A284" s="894"/>
      <c r="B284" s="105">
        <v>7.66</v>
      </c>
      <c r="C284" s="772">
        <f t="shared" si="24"/>
        <v>55.079999999999991</v>
      </c>
      <c r="D284" s="774">
        <v>575476.40209511539</v>
      </c>
      <c r="E284" s="772">
        <f t="shared" si="25"/>
        <v>62.099999999999987</v>
      </c>
      <c r="F284" s="774">
        <v>607971.65767835581</v>
      </c>
      <c r="G284" s="772">
        <f t="shared" si="26"/>
        <v>69.11999999999999</v>
      </c>
      <c r="H284" s="774">
        <v>640469.61220308929</v>
      </c>
      <c r="I284" s="769"/>
      <c r="J284" s="894"/>
      <c r="K284" s="772">
        <v>7.96</v>
      </c>
      <c r="L284" s="772">
        <f t="shared" si="27"/>
        <v>62.056799999999988</v>
      </c>
      <c r="M284" s="774">
        <v>625822.45671718847</v>
      </c>
      <c r="N284" s="772">
        <f t="shared" si="28"/>
        <v>69.96599999999998</v>
      </c>
      <c r="O284" s="774">
        <v>660045.03485634841</v>
      </c>
      <c r="P284" s="772">
        <f t="shared" si="29"/>
        <v>77.875199999999992</v>
      </c>
      <c r="Q284" s="774">
        <v>694143.46168680151</v>
      </c>
      <c r="R284" s="535"/>
      <c r="S284" s="4"/>
      <c r="T284" s="4"/>
      <c r="U284" s="4"/>
      <c r="V284" s="4"/>
      <c r="W284" s="4"/>
      <c r="X284" s="4"/>
      <c r="Y284" s="4"/>
      <c r="Z284" s="4"/>
    </row>
    <row r="285" spans="1:26" ht="12.75" customHeight="1">
      <c r="A285" s="894"/>
      <c r="B285" s="105">
        <v>7.96</v>
      </c>
      <c r="C285" s="772">
        <f t="shared" si="24"/>
        <v>57.283200000000001</v>
      </c>
      <c r="D285" s="774">
        <v>593942.559794495</v>
      </c>
      <c r="E285" s="772">
        <f t="shared" si="25"/>
        <v>64.583999999999989</v>
      </c>
      <c r="F285" s="774">
        <v>627293.37983121432</v>
      </c>
      <c r="G285" s="772">
        <f t="shared" si="26"/>
        <v>71.884799999999998</v>
      </c>
      <c r="H285" s="774">
        <v>660657.69457540114</v>
      </c>
      <c r="I285" s="769"/>
      <c r="J285" s="894"/>
      <c r="K285" s="772">
        <v>8.26</v>
      </c>
      <c r="L285" s="772">
        <f t="shared" si="27"/>
        <v>64.443599999999989</v>
      </c>
      <c r="M285" s="774">
        <v>645397.87937044783</v>
      </c>
      <c r="N285" s="772">
        <f t="shared" si="28"/>
        <v>72.656999999999982</v>
      </c>
      <c r="O285" s="774">
        <v>680233.11722866027</v>
      </c>
      <c r="P285" s="772">
        <f t="shared" si="29"/>
        <v>80.870399999999989</v>
      </c>
      <c r="Q285" s="774">
        <v>715192.50639557966</v>
      </c>
      <c r="R285" s="535"/>
      <c r="S285" s="4"/>
      <c r="T285" s="4"/>
      <c r="U285" s="4"/>
      <c r="V285" s="4"/>
      <c r="W285" s="4"/>
      <c r="X285" s="4"/>
      <c r="Y285" s="4"/>
      <c r="Z285" s="4"/>
    </row>
    <row r="286" spans="1:26" ht="12.75" customHeight="1">
      <c r="A286" s="894"/>
      <c r="B286" s="105">
        <v>8.26</v>
      </c>
      <c r="C286" s="772">
        <f t="shared" si="24"/>
        <v>59.486399999999996</v>
      </c>
      <c r="D286" s="774">
        <v>612530.16986108758</v>
      </c>
      <c r="E286" s="772">
        <f t="shared" si="25"/>
        <v>67.067999999999984</v>
      </c>
      <c r="F286" s="774">
        <v>646615.60191008553</v>
      </c>
      <c r="G286" s="772">
        <f t="shared" si="26"/>
        <v>74.649599999999992</v>
      </c>
      <c r="H286" s="774">
        <v>680840.37906472583</v>
      </c>
      <c r="I286" s="769"/>
      <c r="J286" s="894"/>
      <c r="K286" s="772">
        <v>8.56</v>
      </c>
      <c r="L286" s="772">
        <f t="shared" si="27"/>
        <v>66.830399999999997</v>
      </c>
      <c r="M286" s="774">
        <v>664849.15071500035</v>
      </c>
      <c r="N286" s="772">
        <f t="shared" si="28"/>
        <v>75.347999999999985</v>
      </c>
      <c r="O286" s="774">
        <v>700666.80327689217</v>
      </c>
      <c r="P286" s="772">
        <f t="shared" si="29"/>
        <v>83.865600000000001</v>
      </c>
      <c r="Q286" s="774">
        <v>736365.70241306454</v>
      </c>
      <c r="R286" s="535"/>
      <c r="S286" s="4"/>
      <c r="T286" s="4"/>
      <c r="U286" s="4"/>
      <c r="V286" s="4"/>
      <c r="W286" s="4"/>
      <c r="X286" s="4"/>
      <c r="Y286" s="4"/>
      <c r="Z286" s="4"/>
    </row>
    <row r="287" spans="1:26" ht="12.75" customHeight="1">
      <c r="A287" s="894"/>
      <c r="B287" s="105">
        <v>8.56</v>
      </c>
      <c r="C287" s="772">
        <f t="shared" si="24"/>
        <v>61.689599999999999</v>
      </c>
      <c r="D287" s="774">
        <v>630993.62861897342</v>
      </c>
      <c r="E287" s="772">
        <f t="shared" si="25"/>
        <v>69.551999999999992</v>
      </c>
      <c r="F287" s="774">
        <v>665939.52307842451</v>
      </c>
      <c r="G287" s="772">
        <f t="shared" si="26"/>
        <v>77.414400000000001</v>
      </c>
      <c r="H287" s="774">
        <v>701025.76249554381</v>
      </c>
      <c r="I287" s="769"/>
      <c r="J287" s="894"/>
      <c r="K287" s="772">
        <v>8.86</v>
      </c>
      <c r="L287" s="772">
        <f t="shared" si="27"/>
        <v>69.217199999999991</v>
      </c>
      <c r="M287" s="774">
        <v>684416.47654377855</v>
      </c>
      <c r="N287" s="772">
        <f t="shared" si="28"/>
        <v>78.038999999999973</v>
      </c>
      <c r="O287" s="774">
        <v>720854.8856492039</v>
      </c>
      <c r="P287" s="772">
        <f t="shared" si="29"/>
        <v>86.860799999999983</v>
      </c>
      <c r="Q287" s="774">
        <v>757536.19948905602</v>
      </c>
      <c r="R287" s="535"/>
      <c r="S287" s="4"/>
      <c r="T287" s="4"/>
      <c r="U287" s="4"/>
      <c r="V287" s="4"/>
      <c r="W287" s="4"/>
      <c r="X287" s="4"/>
      <c r="Y287" s="4"/>
      <c r="Z287" s="4"/>
    </row>
    <row r="288" spans="1:26" ht="12.75" customHeight="1">
      <c r="A288" s="894"/>
      <c r="B288" s="105">
        <v>8.86</v>
      </c>
      <c r="C288" s="772">
        <f t="shared" si="24"/>
        <v>63.892799999999987</v>
      </c>
      <c r="D288" s="774">
        <v>649457.08737685916</v>
      </c>
      <c r="E288" s="772">
        <f t="shared" si="25"/>
        <v>72.035999999999973</v>
      </c>
      <c r="F288" s="774">
        <v>685261.2452312829</v>
      </c>
      <c r="G288" s="772">
        <f t="shared" si="26"/>
        <v>80.17919999999998</v>
      </c>
      <c r="H288" s="774">
        <v>721213.84486785613</v>
      </c>
      <c r="I288" s="769"/>
      <c r="J288" s="894"/>
      <c r="K288" s="772">
        <v>9.16</v>
      </c>
      <c r="L288" s="772">
        <f t="shared" si="27"/>
        <v>71.603999999999985</v>
      </c>
      <c r="M288" s="774">
        <v>703746.29552111798</v>
      </c>
      <c r="N288" s="772">
        <f t="shared" si="28"/>
        <v>80.729999999999976</v>
      </c>
      <c r="O288" s="774">
        <v>741288.57169743592</v>
      </c>
      <c r="P288" s="772">
        <f t="shared" si="29"/>
        <v>89.85599999999998</v>
      </c>
      <c r="Q288" s="774">
        <v>778587.94313932769</v>
      </c>
      <c r="R288" s="535"/>
      <c r="S288" s="4"/>
      <c r="T288" s="4"/>
      <c r="U288" s="4"/>
      <c r="V288" s="4"/>
      <c r="W288" s="4"/>
      <c r="X288" s="4"/>
      <c r="Y288" s="4"/>
      <c r="Z288" s="4"/>
    </row>
    <row r="289" spans="1:26" ht="12.75" customHeight="1">
      <c r="A289" s="894"/>
      <c r="B289" s="105">
        <v>9.16</v>
      </c>
      <c r="C289" s="772">
        <f t="shared" si="24"/>
        <v>66.096000000000004</v>
      </c>
      <c r="D289" s="774">
        <v>668047.39638494537</v>
      </c>
      <c r="E289" s="772">
        <f t="shared" si="25"/>
        <v>74.52</v>
      </c>
      <c r="F289" s="774">
        <v>704588.36526712857</v>
      </c>
      <c r="G289" s="772">
        <f t="shared" si="26"/>
        <v>82.944000000000003</v>
      </c>
      <c r="H289" s="774">
        <v>741396.52935718058</v>
      </c>
      <c r="I289" s="769"/>
      <c r="J289" s="894"/>
      <c r="K289" s="772">
        <v>9.4600000000000009</v>
      </c>
      <c r="L289" s="772">
        <f t="shared" si="27"/>
        <v>73.990799999999993</v>
      </c>
      <c r="M289" s="774">
        <v>723194.86792417651</v>
      </c>
      <c r="N289" s="772">
        <f t="shared" si="28"/>
        <v>83.420999999999978</v>
      </c>
      <c r="O289" s="774">
        <v>761476.65406974778</v>
      </c>
      <c r="P289" s="772">
        <f t="shared" si="29"/>
        <v>92.851199999999992</v>
      </c>
      <c r="Q289" s="774">
        <v>799761.13915681269</v>
      </c>
      <c r="R289" s="535"/>
      <c r="S289" s="4"/>
      <c r="T289" s="4"/>
      <c r="U289" s="4"/>
      <c r="V289" s="4"/>
      <c r="W289" s="4"/>
      <c r="X289" s="4"/>
      <c r="Y289" s="4"/>
      <c r="Z289" s="4"/>
    </row>
    <row r="290" spans="1:26" ht="12.75" customHeight="1">
      <c r="A290" s="894"/>
      <c r="B290" s="105">
        <v>9.4600000000000009</v>
      </c>
      <c r="C290" s="772">
        <f t="shared" si="24"/>
        <v>68.299199999999999</v>
      </c>
      <c r="D290" s="774">
        <v>686510.85514283087</v>
      </c>
      <c r="E290" s="772">
        <f t="shared" si="25"/>
        <v>77.003999999999991</v>
      </c>
      <c r="F290" s="774">
        <v>723910.08741998696</v>
      </c>
      <c r="G290" s="772">
        <f t="shared" si="26"/>
        <v>85.708799999999997</v>
      </c>
      <c r="H290" s="774">
        <v>761584.61172949255</v>
      </c>
      <c r="I290" s="769"/>
      <c r="J290" s="894"/>
      <c r="K290" s="772">
        <v>9.76</v>
      </c>
      <c r="L290" s="772">
        <f t="shared" si="27"/>
        <v>76.377599999999987</v>
      </c>
      <c r="M290" s="774">
        <v>742643.44032723515</v>
      </c>
      <c r="N290" s="772">
        <f t="shared" si="28"/>
        <v>86.111999999999966</v>
      </c>
      <c r="O290" s="774">
        <v>781788.88775076647</v>
      </c>
      <c r="P290" s="772">
        <f t="shared" si="29"/>
        <v>95.846399999999974</v>
      </c>
      <c r="Q290" s="774">
        <v>820807.48492409708</v>
      </c>
      <c r="R290" s="535"/>
      <c r="S290" s="4"/>
      <c r="T290" s="4"/>
      <c r="U290" s="4"/>
      <c r="V290" s="4"/>
      <c r="W290" s="4"/>
      <c r="X290" s="4"/>
      <c r="Y290" s="4"/>
      <c r="Z290" s="4"/>
    </row>
    <row r="291" spans="1:26" ht="12.75" customHeight="1">
      <c r="A291" s="894"/>
      <c r="B291" s="105">
        <v>9.76</v>
      </c>
      <c r="C291" s="772">
        <f t="shared" si="24"/>
        <v>70.502399999999994</v>
      </c>
      <c r="D291" s="774">
        <v>704974.31390071695</v>
      </c>
      <c r="E291" s="772">
        <f t="shared" si="25"/>
        <v>79.487999999999985</v>
      </c>
      <c r="F291" s="774">
        <v>743234.50851433922</v>
      </c>
      <c r="G291" s="772">
        <f t="shared" si="26"/>
        <v>88.47359999999999</v>
      </c>
      <c r="H291" s="774">
        <v>781769.99516031123</v>
      </c>
      <c r="I291" s="769"/>
      <c r="J291" s="894"/>
      <c r="K291" s="772">
        <v>10.06</v>
      </c>
      <c r="L291" s="772">
        <f t="shared" si="27"/>
        <v>78.764399999999995</v>
      </c>
      <c r="M291" s="774">
        <v>762213.465097507</v>
      </c>
      <c r="N291" s="772">
        <f t="shared" si="28"/>
        <v>88.802999999999997</v>
      </c>
      <c r="O291" s="774">
        <v>802095.72354879766</v>
      </c>
      <c r="P291" s="772">
        <f t="shared" si="29"/>
        <v>98.8416</v>
      </c>
      <c r="Q291" s="774">
        <v>841980.68094158184</v>
      </c>
      <c r="R291" s="535"/>
      <c r="S291" s="4"/>
      <c r="T291" s="4"/>
      <c r="U291" s="4"/>
      <c r="V291" s="4"/>
      <c r="W291" s="4"/>
      <c r="X291" s="4"/>
      <c r="Y291" s="4"/>
      <c r="Z291" s="4"/>
    </row>
    <row r="292" spans="1:26" ht="12.75" customHeight="1">
      <c r="A292" s="894"/>
      <c r="B292" s="105">
        <v>10.06</v>
      </c>
      <c r="C292" s="772">
        <f t="shared" si="24"/>
        <v>72.705600000000004</v>
      </c>
      <c r="D292" s="774">
        <v>723437.7726586028</v>
      </c>
      <c r="E292" s="772">
        <f t="shared" si="25"/>
        <v>81.971999999999994</v>
      </c>
      <c r="F292" s="774">
        <v>762556.23066719761</v>
      </c>
      <c r="G292" s="772">
        <f t="shared" si="26"/>
        <v>91.238399999999999</v>
      </c>
      <c r="H292" s="774">
        <v>801955.37859112897</v>
      </c>
      <c r="I292" s="769"/>
      <c r="J292" s="894"/>
      <c r="K292" s="772">
        <v>10.36</v>
      </c>
      <c r="L292" s="772">
        <f t="shared" si="27"/>
        <v>81.151199999999989</v>
      </c>
      <c r="M292" s="774">
        <v>781540.5851333529</v>
      </c>
      <c r="N292" s="772">
        <f t="shared" si="28"/>
        <v>91.493999999999986</v>
      </c>
      <c r="O292" s="774">
        <v>822286.50486260315</v>
      </c>
      <c r="P292" s="772">
        <f t="shared" si="29"/>
        <v>101.83679999999998</v>
      </c>
      <c r="Q292" s="774">
        <v>863151.17801757355</v>
      </c>
      <c r="R292" s="535"/>
      <c r="S292" s="4"/>
      <c r="T292" s="4"/>
      <c r="U292" s="4"/>
      <c r="V292" s="4"/>
      <c r="W292" s="4"/>
      <c r="X292" s="4"/>
      <c r="Y292" s="4"/>
      <c r="Z292" s="4"/>
    </row>
    <row r="293" spans="1:26" ht="12.75" customHeight="1">
      <c r="A293" s="894"/>
      <c r="B293" s="105">
        <v>10.36</v>
      </c>
      <c r="C293" s="772">
        <f t="shared" si="24"/>
        <v>74.908799999999985</v>
      </c>
      <c r="D293" s="774">
        <v>742025.38272519503</v>
      </c>
      <c r="E293" s="772">
        <f t="shared" si="25"/>
        <v>84.455999999999975</v>
      </c>
      <c r="F293" s="774">
        <v>781880.65176154964</v>
      </c>
      <c r="G293" s="772">
        <f t="shared" si="26"/>
        <v>94.003199999999978</v>
      </c>
      <c r="H293" s="774">
        <v>822140.76202194754</v>
      </c>
      <c r="I293" s="769"/>
      <c r="J293" s="894"/>
      <c r="K293" s="772">
        <v>10.66</v>
      </c>
      <c r="L293" s="772">
        <f t="shared" si="27"/>
        <v>83.537999999999997</v>
      </c>
      <c r="M293" s="774">
        <v>801110.60990362486</v>
      </c>
      <c r="N293" s="772">
        <f t="shared" si="28"/>
        <v>94.184999999999988</v>
      </c>
      <c r="O293" s="774">
        <v>842598.73854362185</v>
      </c>
      <c r="P293" s="772">
        <f t="shared" si="29"/>
        <v>104.83199999999999</v>
      </c>
      <c r="Q293" s="774">
        <v>884324.37403505831</v>
      </c>
      <c r="R293" s="535"/>
      <c r="S293" s="4"/>
      <c r="T293" s="4"/>
      <c r="U293" s="4"/>
      <c r="V293" s="4"/>
      <c r="W293" s="4"/>
      <c r="X293" s="4"/>
      <c r="Y293" s="4"/>
      <c r="Z293" s="4"/>
    </row>
    <row r="294" spans="1:26" ht="12.75" customHeight="1">
      <c r="A294" s="894"/>
      <c r="B294" s="105">
        <v>10.66</v>
      </c>
      <c r="C294" s="772">
        <f t="shared" si="24"/>
        <v>77.111999999999995</v>
      </c>
      <c r="D294" s="774">
        <v>760494.23936606816</v>
      </c>
      <c r="E294" s="772">
        <f t="shared" si="25"/>
        <v>86.939999999999984</v>
      </c>
      <c r="F294" s="774">
        <v>800476.3586526229</v>
      </c>
      <c r="G294" s="772">
        <f t="shared" si="26"/>
        <v>96.768000000000001</v>
      </c>
      <c r="H294" s="774">
        <v>842328.84439425974</v>
      </c>
      <c r="I294" s="769"/>
      <c r="J294" s="894"/>
      <c r="K294" s="772">
        <v>10.96</v>
      </c>
      <c r="L294" s="772">
        <f t="shared" si="27"/>
        <v>85.924799999999991</v>
      </c>
      <c r="M294" s="774">
        <v>820564.58018967067</v>
      </c>
      <c r="N294" s="772">
        <f t="shared" si="28"/>
        <v>96.875999999999991</v>
      </c>
      <c r="O294" s="774">
        <v>862908.27328314667</v>
      </c>
      <c r="P294" s="772">
        <f t="shared" si="29"/>
        <v>107.82719999999999</v>
      </c>
      <c r="Q294" s="774">
        <v>905494.8711110492</v>
      </c>
      <c r="R294" s="535"/>
      <c r="S294" s="4"/>
      <c r="T294" s="4"/>
      <c r="U294" s="4"/>
      <c r="V294" s="4"/>
      <c r="W294" s="4"/>
      <c r="X294" s="4"/>
      <c r="Y294" s="4"/>
      <c r="Z294" s="4"/>
    </row>
    <row r="295" spans="1:26" ht="12.75" customHeight="1">
      <c r="A295" s="894"/>
      <c r="B295" s="105">
        <v>10.96</v>
      </c>
      <c r="C295" s="772">
        <f t="shared" si="24"/>
        <v>79.31519999999999</v>
      </c>
      <c r="D295" s="774">
        <v>778957.69812395424</v>
      </c>
      <c r="E295" s="772">
        <f t="shared" si="25"/>
        <v>89.423999999999978</v>
      </c>
      <c r="F295" s="774">
        <v>820526.79500876018</v>
      </c>
      <c r="G295" s="772">
        <f t="shared" si="26"/>
        <v>99.532799999999995</v>
      </c>
      <c r="H295" s="774">
        <v>862511.52888358431</v>
      </c>
      <c r="I295" s="769"/>
      <c r="J295" s="894"/>
      <c r="K295" s="772">
        <v>11.26</v>
      </c>
      <c r="L295" s="772">
        <f t="shared" si="27"/>
        <v>88.311599999999984</v>
      </c>
      <c r="M295" s="774">
        <v>840131.90601844888</v>
      </c>
      <c r="N295" s="772">
        <f t="shared" si="28"/>
        <v>99.566999999999979</v>
      </c>
      <c r="O295" s="774">
        <v>883217.80802267196</v>
      </c>
      <c r="P295" s="772">
        <f t="shared" si="29"/>
        <v>110.82239999999999</v>
      </c>
      <c r="Q295" s="774">
        <v>926668.06712853489</v>
      </c>
      <c r="R295" s="535"/>
      <c r="S295" s="4"/>
      <c r="T295" s="4"/>
      <c r="U295" s="4"/>
      <c r="V295" s="4"/>
      <c r="W295" s="4"/>
      <c r="X295" s="4"/>
      <c r="Y295" s="4"/>
      <c r="Z295" s="4"/>
    </row>
    <row r="296" spans="1:26" ht="12.75" customHeight="1">
      <c r="A296" s="894"/>
      <c r="B296" s="105">
        <v>11.26</v>
      </c>
      <c r="C296" s="772">
        <f t="shared" si="24"/>
        <v>81.518399999999986</v>
      </c>
      <c r="D296" s="774">
        <v>797421.15688183997</v>
      </c>
      <c r="E296" s="772">
        <f t="shared" si="25"/>
        <v>91.907999999999973</v>
      </c>
      <c r="F296" s="774">
        <v>839848.51716161857</v>
      </c>
      <c r="G296" s="772">
        <f t="shared" si="26"/>
        <v>102.29759999999999</v>
      </c>
      <c r="H296" s="774">
        <v>882699.61125589593</v>
      </c>
      <c r="I296" s="769"/>
      <c r="J296" s="894"/>
      <c r="K296" s="772">
        <v>11.56</v>
      </c>
      <c r="L296" s="772">
        <f t="shared" si="27"/>
        <v>90.698399999999992</v>
      </c>
      <c r="M296" s="774">
        <v>859701.93078872119</v>
      </c>
      <c r="N296" s="772">
        <f t="shared" si="28"/>
        <v>102.25799999999998</v>
      </c>
      <c r="O296" s="774">
        <v>903527.34276219702</v>
      </c>
      <c r="P296" s="772">
        <f t="shared" si="29"/>
        <v>113.81759999999998</v>
      </c>
      <c r="Q296" s="774">
        <v>947838.56420452555</v>
      </c>
      <c r="R296" s="535"/>
      <c r="S296" s="4"/>
      <c r="T296" s="4"/>
      <c r="U296" s="4"/>
      <c r="V296" s="4"/>
      <c r="W296" s="4"/>
      <c r="X296" s="4"/>
      <c r="Y296" s="4"/>
      <c r="Z296" s="4"/>
    </row>
    <row r="297" spans="1:26" ht="12.75" customHeight="1">
      <c r="A297" s="894"/>
      <c r="B297" s="105">
        <v>11.56</v>
      </c>
      <c r="C297" s="772">
        <f t="shared" si="24"/>
        <v>83.721599999999995</v>
      </c>
      <c r="D297" s="774">
        <v>815884.61563972582</v>
      </c>
      <c r="E297" s="772">
        <f t="shared" si="25"/>
        <v>94.391999999999996</v>
      </c>
      <c r="F297" s="774">
        <v>859172.93825597037</v>
      </c>
      <c r="G297" s="772">
        <f t="shared" si="26"/>
        <v>105.0624</v>
      </c>
      <c r="H297" s="774">
        <v>902884.99468671426</v>
      </c>
      <c r="I297" s="769"/>
      <c r="J297" s="894"/>
      <c r="K297" s="772">
        <v>11.86</v>
      </c>
      <c r="L297" s="772">
        <f t="shared" si="27"/>
        <v>93.085199999999972</v>
      </c>
      <c r="M297" s="774">
        <v>879271.95555899292</v>
      </c>
      <c r="N297" s="772">
        <f t="shared" si="28"/>
        <v>104.94899999999997</v>
      </c>
      <c r="O297" s="774">
        <v>923836.87750172196</v>
      </c>
      <c r="P297" s="772">
        <f t="shared" si="29"/>
        <v>116.81279999999997</v>
      </c>
      <c r="Q297" s="774">
        <v>969011.76022201031</v>
      </c>
      <c r="R297" s="535"/>
      <c r="S297" s="4"/>
      <c r="T297" s="4"/>
      <c r="U297" s="4"/>
      <c r="V297" s="4"/>
      <c r="W297" s="4"/>
      <c r="X297" s="4"/>
      <c r="Y297" s="4"/>
      <c r="Z297" s="4"/>
    </row>
    <row r="298" spans="1:26" ht="12.75" customHeight="1">
      <c r="A298" s="894"/>
      <c r="B298" s="105">
        <v>11.86</v>
      </c>
      <c r="C298" s="772">
        <f t="shared" si="24"/>
        <v>85.924799999999976</v>
      </c>
      <c r="D298" s="774">
        <v>834720.52832373185</v>
      </c>
      <c r="E298" s="772">
        <f t="shared" si="25"/>
        <v>96.875999999999976</v>
      </c>
      <c r="F298" s="774">
        <v>878497.3593503224</v>
      </c>
      <c r="G298" s="772">
        <f t="shared" si="26"/>
        <v>107.82719999999998</v>
      </c>
      <c r="H298" s="774">
        <v>923070.3781175327</v>
      </c>
      <c r="I298" s="769"/>
      <c r="J298" s="894"/>
      <c r="K298" s="772">
        <v>12.16</v>
      </c>
      <c r="L298" s="772">
        <f t="shared" si="27"/>
        <v>95.471999999999994</v>
      </c>
      <c r="M298" s="774">
        <v>898844.67927075864</v>
      </c>
      <c r="N298" s="772">
        <f t="shared" si="28"/>
        <v>107.63999999999999</v>
      </c>
      <c r="O298" s="774">
        <v>944146.41224124725</v>
      </c>
      <c r="P298" s="772">
        <f t="shared" si="29"/>
        <v>119.80799999999999</v>
      </c>
      <c r="Q298" s="774">
        <v>990184.95623949508</v>
      </c>
      <c r="R298" s="535"/>
      <c r="S298" s="4"/>
      <c r="T298" s="4"/>
      <c r="U298" s="4"/>
      <c r="V298" s="4"/>
      <c r="W298" s="4"/>
      <c r="X298" s="4"/>
      <c r="Y298" s="4"/>
      <c r="Z298" s="4"/>
    </row>
    <row r="299" spans="1:26" ht="12.75" customHeight="1">
      <c r="A299" s="894"/>
      <c r="B299" s="105">
        <v>12.16</v>
      </c>
      <c r="C299" s="772">
        <f t="shared" si="24"/>
        <v>88.127999999999986</v>
      </c>
      <c r="D299" s="774">
        <v>853308.13839032443</v>
      </c>
      <c r="E299" s="772">
        <f t="shared" si="25"/>
        <v>99.359999999999985</v>
      </c>
      <c r="F299" s="774">
        <v>897821.78044467454</v>
      </c>
      <c r="G299" s="772">
        <f t="shared" si="26"/>
        <v>110.59199999999998</v>
      </c>
      <c r="H299" s="774">
        <v>943255.7615483508</v>
      </c>
      <c r="I299" s="769"/>
      <c r="J299" s="894"/>
      <c r="K299" s="772">
        <v>12.46</v>
      </c>
      <c r="L299" s="772">
        <f t="shared" si="27"/>
        <v>97.858800000000002</v>
      </c>
      <c r="M299" s="774">
        <v>918414.70404103014</v>
      </c>
      <c r="N299" s="772">
        <f t="shared" si="28"/>
        <v>110.33099999999999</v>
      </c>
      <c r="O299" s="774">
        <v>964455.94698077184</v>
      </c>
      <c r="P299" s="772">
        <f t="shared" si="29"/>
        <v>122.8032</v>
      </c>
      <c r="Q299" s="774">
        <v>1011352.7543739928</v>
      </c>
      <c r="R299" s="535"/>
      <c r="S299" s="4"/>
      <c r="T299" s="4"/>
      <c r="U299" s="4"/>
      <c r="V299" s="4"/>
      <c r="W299" s="4"/>
      <c r="X299" s="4"/>
      <c r="Y299" s="4"/>
      <c r="Z299" s="4"/>
    </row>
    <row r="300" spans="1:26" ht="12.75" customHeight="1">
      <c r="A300" s="894"/>
      <c r="B300" s="105">
        <v>12.46</v>
      </c>
      <c r="C300" s="772">
        <f t="shared" si="24"/>
        <v>90.33120000000001</v>
      </c>
      <c r="D300" s="774">
        <v>871895.74845691642</v>
      </c>
      <c r="E300" s="772">
        <f t="shared" si="25"/>
        <v>101.84399999999999</v>
      </c>
      <c r="F300" s="774">
        <v>917143.5025975327</v>
      </c>
      <c r="G300" s="772">
        <f t="shared" si="26"/>
        <v>113.35680000000001</v>
      </c>
      <c r="H300" s="774">
        <v>963443.84392066277</v>
      </c>
      <c r="I300" s="769"/>
      <c r="J300" s="894"/>
      <c r="K300" s="772">
        <v>12.76</v>
      </c>
      <c r="L300" s="772">
        <f t="shared" si="27"/>
        <v>100.24559999999998</v>
      </c>
      <c r="M300" s="774">
        <v>937984.72881130211</v>
      </c>
      <c r="N300" s="772">
        <f t="shared" si="28"/>
        <v>113.02199999999998</v>
      </c>
      <c r="O300" s="774">
        <v>984765.48172029713</v>
      </c>
      <c r="P300" s="772">
        <f t="shared" si="29"/>
        <v>125.79839999999999</v>
      </c>
      <c r="Q300" s="774">
        <v>1032525.9503914779</v>
      </c>
      <c r="R300" s="535"/>
      <c r="S300" s="4"/>
      <c r="T300" s="4"/>
      <c r="U300" s="4"/>
      <c r="V300" s="4"/>
      <c r="W300" s="4"/>
      <c r="X300" s="4"/>
      <c r="Y300" s="4"/>
      <c r="Z300" s="4"/>
    </row>
    <row r="301" spans="1:26" ht="12.75" customHeight="1">
      <c r="A301" s="894"/>
      <c r="B301" s="105">
        <v>12.76</v>
      </c>
      <c r="C301" s="772">
        <f t="shared" si="24"/>
        <v>92.534399999999991</v>
      </c>
      <c r="D301" s="774">
        <v>890483.35852350947</v>
      </c>
      <c r="E301" s="772">
        <f t="shared" si="25"/>
        <v>104.32799999999997</v>
      </c>
      <c r="F301" s="774">
        <v>936465.22475039144</v>
      </c>
      <c r="G301" s="772">
        <f t="shared" si="26"/>
        <v>116.12159999999999</v>
      </c>
      <c r="H301" s="774">
        <v>983626.52840998746</v>
      </c>
      <c r="I301" s="769"/>
      <c r="J301" s="894"/>
      <c r="K301" s="772">
        <v>13.06</v>
      </c>
      <c r="L301" s="772">
        <f t="shared" si="27"/>
        <v>102.63239999999999</v>
      </c>
      <c r="M301" s="774">
        <v>957557.45252306771</v>
      </c>
      <c r="N301" s="772">
        <f t="shared" si="28"/>
        <v>115.71299999999998</v>
      </c>
      <c r="O301" s="774">
        <v>1005075.0164598223</v>
      </c>
      <c r="P301" s="772">
        <f t="shared" si="29"/>
        <v>128.7936</v>
      </c>
      <c r="Q301" s="774">
        <v>1053699.1464089623</v>
      </c>
      <c r="R301" s="535"/>
      <c r="S301" s="4"/>
      <c r="T301" s="4"/>
      <c r="U301" s="4"/>
      <c r="V301" s="4"/>
      <c r="W301" s="4"/>
      <c r="X301" s="4"/>
      <c r="Y301" s="4"/>
      <c r="Z301" s="4"/>
    </row>
    <row r="302" spans="1:26" ht="12.75" customHeight="1">
      <c r="A302" s="894"/>
      <c r="B302" s="105">
        <v>13.06</v>
      </c>
      <c r="C302" s="772">
        <f t="shared" si="24"/>
        <v>94.7376</v>
      </c>
      <c r="D302" s="774">
        <v>909073.66753159533</v>
      </c>
      <c r="E302" s="772">
        <f t="shared" si="25"/>
        <v>106.81199999999998</v>
      </c>
      <c r="F302" s="774">
        <v>955792.34478623734</v>
      </c>
      <c r="G302" s="772">
        <f t="shared" si="26"/>
        <v>118.88639999999999</v>
      </c>
      <c r="H302" s="774">
        <v>1003814.6107822994</v>
      </c>
      <c r="I302" s="769"/>
      <c r="J302" s="894"/>
      <c r="K302" s="772">
        <v>13.36</v>
      </c>
      <c r="L302" s="772">
        <f t="shared" si="27"/>
        <v>105.01919999999998</v>
      </c>
      <c r="M302" s="774">
        <v>977127.47729333956</v>
      </c>
      <c r="N302" s="772">
        <f t="shared" si="28"/>
        <v>118.40399999999997</v>
      </c>
      <c r="O302" s="774">
        <v>1025373.7554333728</v>
      </c>
      <c r="P302" s="772">
        <f t="shared" si="29"/>
        <v>131.78879999999998</v>
      </c>
      <c r="Q302" s="774">
        <v>1074872.3424264474</v>
      </c>
      <c r="R302" s="535"/>
      <c r="S302" s="4"/>
      <c r="T302" s="4"/>
      <c r="U302" s="4"/>
      <c r="V302" s="4"/>
      <c r="W302" s="4"/>
      <c r="X302" s="4"/>
      <c r="Y302" s="4"/>
      <c r="Z302" s="4"/>
    </row>
    <row r="303" spans="1:26" ht="12.75" customHeight="1">
      <c r="A303" s="894"/>
      <c r="B303" s="105">
        <v>13.36</v>
      </c>
      <c r="C303" s="772">
        <f t="shared" si="24"/>
        <v>96.940799999999996</v>
      </c>
      <c r="D303" s="774">
        <v>927661.27759818826</v>
      </c>
      <c r="E303" s="772">
        <f t="shared" si="25"/>
        <v>109.29599999999998</v>
      </c>
      <c r="F303" s="774">
        <v>975114.06693909562</v>
      </c>
      <c r="G303" s="772">
        <f t="shared" si="26"/>
        <v>121.65119999999999</v>
      </c>
      <c r="H303" s="774">
        <v>1023999.9942131175</v>
      </c>
      <c r="I303" s="769"/>
      <c r="J303" s="894"/>
      <c r="K303" s="772">
        <v>13.66</v>
      </c>
      <c r="L303" s="772">
        <f t="shared" si="27"/>
        <v>107.40599999999998</v>
      </c>
      <c r="M303" s="774">
        <v>996697.50206361164</v>
      </c>
      <c r="N303" s="772">
        <f t="shared" si="28"/>
        <v>121.09499999999997</v>
      </c>
      <c r="O303" s="774">
        <v>1045694.0859388718</v>
      </c>
      <c r="P303" s="772">
        <f t="shared" si="29"/>
        <v>134.78399999999999</v>
      </c>
      <c r="Q303" s="774">
        <v>1096042.8395024389</v>
      </c>
      <c r="R303" s="535"/>
      <c r="S303" s="4"/>
      <c r="T303" s="4"/>
      <c r="U303" s="4"/>
      <c r="V303" s="4"/>
      <c r="W303" s="4"/>
      <c r="X303" s="4"/>
      <c r="Y303" s="4"/>
      <c r="Z303" s="4"/>
    </row>
    <row r="304" spans="1:26" ht="12.75" customHeight="1">
      <c r="A304" s="894"/>
      <c r="B304" s="105">
        <v>13.66</v>
      </c>
      <c r="C304" s="772">
        <f t="shared" si="24"/>
        <v>99.143999999999991</v>
      </c>
      <c r="D304" s="774">
        <v>946248.88766478049</v>
      </c>
      <c r="E304" s="772">
        <f t="shared" si="25"/>
        <v>111.77999999999997</v>
      </c>
      <c r="F304" s="774">
        <v>994435.78909195377</v>
      </c>
      <c r="G304" s="772">
        <f t="shared" si="26"/>
        <v>124.41599999999998</v>
      </c>
      <c r="H304" s="774">
        <v>1044182.6787024423</v>
      </c>
      <c r="I304" s="769"/>
      <c r="J304" s="894"/>
      <c r="K304" s="772">
        <v>13.96</v>
      </c>
      <c r="L304" s="772">
        <f t="shared" si="27"/>
        <v>109.79279999999999</v>
      </c>
      <c r="M304" s="774">
        <v>1016267.5268338831</v>
      </c>
      <c r="N304" s="772">
        <f t="shared" si="28"/>
        <v>123.78599999999997</v>
      </c>
      <c r="O304" s="774">
        <v>1066000.9217369035</v>
      </c>
      <c r="P304" s="772">
        <f t="shared" si="29"/>
        <v>137.77919999999997</v>
      </c>
      <c r="Q304" s="774">
        <v>1117213.3365784301</v>
      </c>
      <c r="R304" s="535"/>
      <c r="S304" s="4"/>
      <c r="T304" s="4"/>
      <c r="U304" s="4"/>
      <c r="V304" s="4"/>
      <c r="W304" s="4"/>
      <c r="X304" s="4"/>
      <c r="Y304" s="4"/>
      <c r="Z304" s="4"/>
    </row>
    <row r="305" spans="1:26" ht="12.75" customHeight="1">
      <c r="A305" s="894"/>
      <c r="B305" s="105">
        <v>13.96</v>
      </c>
      <c r="C305" s="772">
        <f t="shared" si="24"/>
        <v>101.3472</v>
      </c>
      <c r="D305" s="774">
        <v>964839.1966728667</v>
      </c>
      <c r="E305" s="772">
        <f t="shared" si="25"/>
        <v>114.264</v>
      </c>
      <c r="F305" s="774">
        <v>1013760.2101863059</v>
      </c>
      <c r="G305" s="772">
        <f t="shared" si="26"/>
        <v>127.1808</v>
      </c>
      <c r="H305" s="774">
        <v>1064370.7610747546</v>
      </c>
      <c r="I305" s="769"/>
      <c r="J305" s="894"/>
      <c r="K305" s="772">
        <v>14.26</v>
      </c>
      <c r="L305" s="772">
        <f t="shared" si="27"/>
        <v>112.17959999999998</v>
      </c>
      <c r="M305" s="774">
        <v>1035837.5516041552</v>
      </c>
      <c r="N305" s="772">
        <f t="shared" si="28"/>
        <v>126.47699999999996</v>
      </c>
      <c r="O305" s="774">
        <v>1086313.155417922</v>
      </c>
      <c r="P305" s="772">
        <f t="shared" si="29"/>
        <v>140.77439999999999</v>
      </c>
      <c r="Q305" s="774">
        <v>1138386.532595915</v>
      </c>
      <c r="R305" s="535"/>
      <c r="S305" s="4"/>
      <c r="T305" s="4"/>
      <c r="U305" s="4"/>
      <c r="V305" s="4"/>
      <c r="W305" s="4"/>
      <c r="X305" s="4"/>
      <c r="Y305" s="4"/>
      <c r="Z305" s="4"/>
    </row>
    <row r="306" spans="1:26" ht="12.75" customHeight="1">
      <c r="A306" s="894"/>
      <c r="B306" s="105">
        <v>14.26</v>
      </c>
      <c r="C306" s="772">
        <f t="shared" si="24"/>
        <v>103.55039999999998</v>
      </c>
      <c r="D306" s="774">
        <v>983424.10779796576</v>
      </c>
      <c r="E306" s="772">
        <f t="shared" si="25"/>
        <v>116.74799999999998</v>
      </c>
      <c r="F306" s="774">
        <v>1033081.9323391644</v>
      </c>
      <c r="G306" s="772">
        <f t="shared" si="26"/>
        <v>129.94559999999998</v>
      </c>
      <c r="H306" s="774">
        <v>1084556.1445055725</v>
      </c>
      <c r="I306" s="769"/>
      <c r="J306" s="894"/>
      <c r="K306" s="772">
        <v>14.56</v>
      </c>
      <c r="L306" s="772">
        <f t="shared" si="27"/>
        <v>114.5664</v>
      </c>
      <c r="M306" s="774">
        <v>1055410.2753159206</v>
      </c>
      <c r="N306" s="772">
        <f t="shared" si="28"/>
        <v>129.16799999999998</v>
      </c>
      <c r="O306" s="774">
        <v>1106619.9912159538</v>
      </c>
      <c r="P306" s="772">
        <f t="shared" si="29"/>
        <v>143.7696</v>
      </c>
      <c r="Q306" s="774">
        <v>1159557.0296719063</v>
      </c>
      <c r="R306" s="535"/>
      <c r="S306" s="4"/>
      <c r="T306" s="4"/>
      <c r="U306" s="4"/>
      <c r="V306" s="4"/>
      <c r="W306" s="4"/>
      <c r="X306" s="4"/>
      <c r="Y306" s="4"/>
      <c r="Z306" s="4"/>
    </row>
    <row r="307" spans="1:26" ht="12.75" customHeight="1">
      <c r="A307" s="894"/>
      <c r="B307" s="105">
        <v>14.56</v>
      </c>
      <c r="C307" s="772">
        <f t="shared" si="24"/>
        <v>105.75359999999999</v>
      </c>
      <c r="D307" s="774">
        <v>1002011.7178645581</v>
      </c>
      <c r="E307" s="772">
        <f t="shared" si="25"/>
        <v>119.23199999999999</v>
      </c>
      <c r="F307" s="774">
        <v>1052406.3534335166</v>
      </c>
      <c r="G307" s="772">
        <f t="shared" si="26"/>
        <v>132.71039999999999</v>
      </c>
      <c r="H307" s="774">
        <v>1104738.8289948972</v>
      </c>
      <c r="I307" s="769"/>
      <c r="J307" s="894"/>
      <c r="K307" s="772">
        <v>14.86</v>
      </c>
      <c r="L307" s="772">
        <f t="shared" si="27"/>
        <v>116.95319999999998</v>
      </c>
      <c r="M307" s="774">
        <v>1074980.3000861926</v>
      </c>
      <c r="N307" s="772">
        <f t="shared" si="28"/>
        <v>131.85899999999998</v>
      </c>
      <c r="O307" s="774">
        <v>1126929.5259554789</v>
      </c>
      <c r="P307" s="772">
        <f t="shared" si="29"/>
        <v>146.76479999999998</v>
      </c>
      <c r="Q307" s="774">
        <v>1180730.2256893911</v>
      </c>
      <c r="R307" s="535"/>
      <c r="S307" s="4"/>
      <c r="T307" s="4"/>
      <c r="U307" s="4"/>
      <c r="V307" s="4"/>
      <c r="W307" s="4"/>
      <c r="X307" s="4"/>
      <c r="Y307" s="4"/>
      <c r="Z307" s="4"/>
    </row>
    <row r="308" spans="1:26" ht="12.75" customHeight="1">
      <c r="A308" s="894"/>
      <c r="B308" s="105">
        <v>14.86</v>
      </c>
      <c r="C308" s="772">
        <f t="shared" si="24"/>
        <v>107.95679999999999</v>
      </c>
      <c r="D308" s="774">
        <v>1020599.3279311503</v>
      </c>
      <c r="E308" s="772">
        <f t="shared" si="25"/>
        <v>121.71599999999998</v>
      </c>
      <c r="F308" s="774">
        <v>1071730.7745278685</v>
      </c>
      <c r="G308" s="772">
        <f t="shared" si="26"/>
        <v>135.4752</v>
      </c>
      <c r="H308" s="774">
        <v>1124926.9113672094</v>
      </c>
      <c r="I308" s="769"/>
      <c r="J308" s="894"/>
      <c r="K308" s="772">
        <v>15.16</v>
      </c>
      <c r="L308" s="772">
        <f t="shared" si="27"/>
        <v>119.33999999999999</v>
      </c>
      <c r="M308" s="774">
        <v>1094550.3248564645</v>
      </c>
      <c r="N308" s="772">
        <f t="shared" si="28"/>
        <v>134.54999999999998</v>
      </c>
      <c r="O308" s="774">
        <v>1147239.0606950033</v>
      </c>
      <c r="P308" s="772">
        <f t="shared" si="29"/>
        <v>149.76</v>
      </c>
      <c r="Q308" s="774">
        <v>1201900.7227653826</v>
      </c>
      <c r="R308" s="535"/>
      <c r="S308" s="4"/>
      <c r="T308" s="4"/>
      <c r="U308" s="4"/>
      <c r="V308" s="4"/>
      <c r="W308" s="4"/>
      <c r="X308" s="4"/>
      <c r="Y308" s="4"/>
      <c r="Z308" s="4"/>
    </row>
    <row r="309" spans="1:26" ht="12.75" customHeight="1">
      <c r="A309" s="894"/>
      <c r="B309" s="105">
        <v>15.16</v>
      </c>
      <c r="C309" s="772">
        <f t="shared" si="24"/>
        <v>110.15999999999998</v>
      </c>
      <c r="D309" s="774">
        <v>1039189.6369392371</v>
      </c>
      <c r="E309" s="772">
        <f t="shared" si="25"/>
        <v>124.19999999999997</v>
      </c>
      <c r="F309" s="774">
        <v>1091052.4966807268</v>
      </c>
      <c r="G309" s="772">
        <f t="shared" si="26"/>
        <v>138.23999999999998</v>
      </c>
      <c r="H309" s="774">
        <v>1145114.9937395207</v>
      </c>
      <c r="I309" s="769"/>
      <c r="J309" s="894"/>
      <c r="K309" s="772">
        <v>15.46</v>
      </c>
      <c r="L309" s="772">
        <f t="shared" si="27"/>
        <v>121.7268</v>
      </c>
      <c r="M309" s="774">
        <v>1114123.0485682297</v>
      </c>
      <c r="N309" s="772">
        <f t="shared" si="28"/>
        <v>137.24099999999999</v>
      </c>
      <c r="O309" s="774">
        <v>1167548.5954345288</v>
      </c>
      <c r="P309" s="772">
        <f t="shared" si="29"/>
        <v>152.7552</v>
      </c>
      <c r="Q309" s="774">
        <v>1223073.918782867</v>
      </c>
      <c r="R309" s="535"/>
      <c r="S309" s="4"/>
      <c r="T309" s="4"/>
      <c r="U309" s="4"/>
      <c r="V309" s="4"/>
      <c r="W309" s="4"/>
      <c r="X309" s="4"/>
      <c r="Y309" s="4"/>
      <c r="Z309" s="4"/>
    </row>
    <row r="310" spans="1:26" ht="12.75" customHeight="1">
      <c r="A310" s="894"/>
      <c r="B310" s="105">
        <v>15.46</v>
      </c>
      <c r="C310" s="772">
        <f t="shared" si="24"/>
        <v>112.36319999999999</v>
      </c>
      <c r="D310" s="774">
        <v>1057777.2470058294</v>
      </c>
      <c r="E310" s="772">
        <f t="shared" si="25"/>
        <v>126.68399999999998</v>
      </c>
      <c r="F310" s="774">
        <v>1110376.9177750789</v>
      </c>
      <c r="G310" s="772">
        <f t="shared" si="26"/>
        <v>141.00479999999999</v>
      </c>
      <c r="H310" s="774">
        <v>1165297.6782288458</v>
      </c>
      <c r="I310" s="769"/>
      <c r="J310" s="894"/>
      <c r="K310" s="772">
        <v>15.76</v>
      </c>
      <c r="L310" s="772">
        <f t="shared" si="27"/>
        <v>124.11359999999998</v>
      </c>
      <c r="M310" s="774">
        <v>1133693.0733385021</v>
      </c>
      <c r="N310" s="772">
        <f t="shared" si="28"/>
        <v>139.93199999999996</v>
      </c>
      <c r="O310" s="774">
        <v>1187860.8291155475</v>
      </c>
      <c r="P310" s="772">
        <f t="shared" si="29"/>
        <v>155.75039999999998</v>
      </c>
      <c r="Q310" s="774">
        <v>1244244.4158588585</v>
      </c>
      <c r="R310" s="535"/>
      <c r="S310" s="4"/>
      <c r="T310" s="4"/>
      <c r="U310" s="4"/>
      <c r="V310" s="4"/>
      <c r="W310" s="4"/>
      <c r="X310" s="4"/>
      <c r="Y310" s="4"/>
      <c r="Z310" s="4"/>
    </row>
    <row r="311" spans="1:26" ht="12.75" customHeight="1">
      <c r="A311" s="894"/>
      <c r="B311" s="105">
        <v>15.76</v>
      </c>
      <c r="C311" s="772">
        <f t="shared" si="24"/>
        <v>114.5664</v>
      </c>
      <c r="D311" s="774">
        <v>1076364.857072422</v>
      </c>
      <c r="E311" s="772">
        <f t="shared" si="25"/>
        <v>129.16799999999998</v>
      </c>
      <c r="F311" s="774">
        <v>1129701.3388694315</v>
      </c>
      <c r="G311" s="772">
        <f t="shared" si="26"/>
        <v>143.7696</v>
      </c>
      <c r="H311" s="774">
        <v>1185485.7606011578</v>
      </c>
      <c r="I311" s="769"/>
      <c r="J311" s="894"/>
      <c r="K311" s="772">
        <v>16.059999999999999</v>
      </c>
      <c r="L311" s="772">
        <f t="shared" si="27"/>
        <v>126.50039999999997</v>
      </c>
      <c r="M311" s="774">
        <v>1153263.0981087741</v>
      </c>
      <c r="N311" s="772">
        <f t="shared" si="28"/>
        <v>142.62299999999996</v>
      </c>
      <c r="O311" s="774">
        <v>1208167.6649135789</v>
      </c>
      <c r="P311" s="772">
        <f t="shared" si="29"/>
        <v>158.74559999999997</v>
      </c>
      <c r="Q311" s="774">
        <v>1265417.6118763431</v>
      </c>
      <c r="R311" s="535"/>
      <c r="S311" s="4"/>
      <c r="T311" s="4"/>
      <c r="U311" s="4"/>
      <c r="V311" s="4"/>
      <c r="W311" s="4"/>
      <c r="X311" s="4"/>
      <c r="Y311" s="4"/>
      <c r="Z311" s="4"/>
    </row>
    <row r="312" spans="1:26" ht="12.75" customHeight="1">
      <c r="A312" s="894"/>
      <c r="B312" s="105">
        <v>16.059999999999999</v>
      </c>
      <c r="C312" s="772">
        <f t="shared" si="24"/>
        <v>116.76959999999998</v>
      </c>
      <c r="D312" s="774">
        <v>1094952.4671390143</v>
      </c>
      <c r="E312" s="772">
        <f t="shared" si="25"/>
        <v>131.65199999999996</v>
      </c>
      <c r="F312" s="774">
        <v>1149023.0610222893</v>
      </c>
      <c r="G312" s="772">
        <f t="shared" si="26"/>
        <v>146.53439999999998</v>
      </c>
      <c r="H312" s="774">
        <v>1205671.1440319763</v>
      </c>
      <c r="I312" s="769"/>
      <c r="J312" s="894"/>
      <c r="K312" s="772">
        <v>16.36</v>
      </c>
      <c r="L312" s="772">
        <f t="shared" si="27"/>
        <v>128.88719999999998</v>
      </c>
      <c r="M312" s="774">
        <v>1172835.8218205394</v>
      </c>
      <c r="N312" s="772">
        <f t="shared" si="28"/>
        <v>145.31399999999996</v>
      </c>
      <c r="O312" s="774">
        <v>1228479.8985945971</v>
      </c>
      <c r="P312" s="772">
        <f t="shared" si="29"/>
        <v>161.74079999999998</v>
      </c>
      <c r="Q312" s="774">
        <v>1286590.8078938283</v>
      </c>
      <c r="R312" s="535"/>
      <c r="S312" s="4"/>
      <c r="T312" s="4"/>
      <c r="U312" s="4"/>
      <c r="V312" s="4"/>
      <c r="W312" s="4"/>
      <c r="X312" s="4"/>
      <c r="Y312" s="4"/>
      <c r="Z312" s="4"/>
    </row>
    <row r="313" spans="1:26" ht="12.75" customHeight="1">
      <c r="A313" s="894"/>
      <c r="B313" s="105">
        <v>16.36</v>
      </c>
      <c r="C313" s="772">
        <f t="shared" si="24"/>
        <v>118.97279999999999</v>
      </c>
      <c r="D313" s="774">
        <v>1113542.7761471004</v>
      </c>
      <c r="E313" s="772">
        <f t="shared" si="25"/>
        <v>134.13599999999997</v>
      </c>
      <c r="F313" s="774">
        <v>1168347.4821166415</v>
      </c>
      <c r="G313" s="772">
        <f t="shared" si="26"/>
        <v>149.29919999999998</v>
      </c>
      <c r="H313" s="774">
        <v>1225856.5274627947</v>
      </c>
      <c r="I313" s="769"/>
      <c r="J313" s="894"/>
      <c r="K313" s="772">
        <v>16.66</v>
      </c>
      <c r="L313" s="772">
        <f t="shared" si="27"/>
        <v>131.274</v>
      </c>
      <c r="M313" s="774">
        <v>1192405.8465908116</v>
      </c>
      <c r="N313" s="772">
        <f t="shared" si="28"/>
        <v>148.00499999999997</v>
      </c>
      <c r="O313" s="774">
        <v>1248786.734392629</v>
      </c>
      <c r="P313" s="772">
        <f t="shared" si="29"/>
        <v>164.73599999999999</v>
      </c>
      <c r="Q313" s="774">
        <v>1307758.6060283261</v>
      </c>
      <c r="R313" s="535"/>
      <c r="S313" s="4"/>
      <c r="T313" s="4"/>
      <c r="U313" s="4"/>
      <c r="V313" s="4"/>
      <c r="W313" s="4"/>
      <c r="X313" s="4"/>
      <c r="Y313" s="4"/>
      <c r="Z313" s="4"/>
    </row>
    <row r="314" spans="1:26" ht="12.75" customHeight="1">
      <c r="A314" s="894"/>
      <c r="B314" s="105">
        <v>16.66</v>
      </c>
      <c r="C314" s="772">
        <f t="shared" si="24"/>
        <v>121.17599999999999</v>
      </c>
      <c r="D314" s="774">
        <v>1132130.3862136933</v>
      </c>
      <c r="E314" s="772">
        <f t="shared" si="25"/>
        <v>136.61999999999998</v>
      </c>
      <c r="F314" s="774">
        <v>1187669.2042694998</v>
      </c>
      <c r="G314" s="772">
        <f t="shared" si="26"/>
        <v>152.06399999999999</v>
      </c>
      <c r="H314" s="774">
        <v>1246041.9108936128</v>
      </c>
      <c r="I314" s="769"/>
      <c r="J314" s="894"/>
      <c r="K314" s="772">
        <v>16.96</v>
      </c>
      <c r="L314" s="772">
        <f t="shared" si="27"/>
        <v>133.66079999999999</v>
      </c>
      <c r="M314" s="774">
        <v>1211973.1724195895</v>
      </c>
      <c r="N314" s="772">
        <f t="shared" si="28"/>
        <v>150.69599999999997</v>
      </c>
      <c r="O314" s="774">
        <v>1269096.2691321541</v>
      </c>
      <c r="P314" s="772">
        <f t="shared" si="29"/>
        <v>167.7312</v>
      </c>
      <c r="Q314" s="774">
        <v>1328931.8020458114</v>
      </c>
      <c r="R314" s="535"/>
      <c r="S314" s="4"/>
      <c r="T314" s="4"/>
      <c r="U314" s="4"/>
      <c r="V314" s="4"/>
      <c r="W314" s="4"/>
      <c r="X314" s="4"/>
      <c r="Y314" s="4"/>
      <c r="Z314" s="4"/>
    </row>
    <row r="315" spans="1:26" ht="12.75" customHeight="1">
      <c r="A315" s="894"/>
      <c r="B315" s="105">
        <v>16.96</v>
      </c>
      <c r="C315" s="772">
        <f t="shared" si="24"/>
        <v>123.3792</v>
      </c>
      <c r="D315" s="774">
        <v>1150715.2973387921</v>
      </c>
      <c r="E315" s="772">
        <f t="shared" si="25"/>
        <v>139.10399999999998</v>
      </c>
      <c r="F315" s="774">
        <v>1206993.6253638519</v>
      </c>
      <c r="G315" s="772">
        <f t="shared" si="26"/>
        <v>154.8288</v>
      </c>
      <c r="H315" s="774">
        <v>1266229.9932659245</v>
      </c>
      <c r="I315" s="769"/>
      <c r="J315" s="894"/>
      <c r="K315" s="772">
        <v>17.260000000000002</v>
      </c>
      <c r="L315" s="772">
        <f t="shared" si="27"/>
        <v>136.04759999999999</v>
      </c>
      <c r="M315" s="774">
        <v>1231545.8961313548</v>
      </c>
      <c r="N315" s="772">
        <f t="shared" si="28"/>
        <v>153.38699999999997</v>
      </c>
      <c r="O315" s="774">
        <v>1289413.9006961598</v>
      </c>
      <c r="P315" s="772">
        <f t="shared" si="29"/>
        <v>170.72639999999998</v>
      </c>
      <c r="Q315" s="774">
        <v>1350104.9980632958</v>
      </c>
      <c r="R315" s="535"/>
      <c r="S315" s="4"/>
      <c r="T315" s="4"/>
      <c r="U315" s="4"/>
      <c r="V315" s="4"/>
      <c r="W315" s="4"/>
      <c r="X315" s="4"/>
      <c r="Y315" s="4"/>
      <c r="Z315" s="4"/>
    </row>
    <row r="316" spans="1:26" ht="12.75" customHeight="1">
      <c r="A316" s="894"/>
      <c r="B316" s="105">
        <v>17.260000000000002</v>
      </c>
      <c r="C316" s="772">
        <f t="shared" si="24"/>
        <v>125.58240000000001</v>
      </c>
      <c r="D316" s="774">
        <v>1169305.6063468785</v>
      </c>
      <c r="E316" s="772">
        <f t="shared" si="25"/>
        <v>141.58799999999999</v>
      </c>
      <c r="F316" s="774">
        <v>1226318.0464582043</v>
      </c>
      <c r="G316" s="772">
        <f t="shared" si="26"/>
        <v>157.59360000000001</v>
      </c>
      <c r="H316" s="774">
        <v>1286412.677755249</v>
      </c>
      <c r="I316" s="769"/>
      <c r="J316" s="894"/>
      <c r="K316" s="772">
        <v>17.559999999999999</v>
      </c>
      <c r="L316" s="772">
        <f t="shared" si="27"/>
        <v>138.43439999999998</v>
      </c>
      <c r="M316" s="774">
        <v>1251115.920901627</v>
      </c>
      <c r="N316" s="772">
        <f t="shared" si="28"/>
        <v>156.07799999999995</v>
      </c>
      <c r="O316" s="774">
        <v>1309715.3386112037</v>
      </c>
      <c r="P316" s="772">
        <f t="shared" si="29"/>
        <v>173.72159999999997</v>
      </c>
      <c r="Q316" s="774">
        <v>1371278.1940807805</v>
      </c>
      <c r="R316" s="535"/>
      <c r="S316" s="4"/>
      <c r="T316" s="4"/>
      <c r="U316" s="4"/>
      <c r="V316" s="4"/>
      <c r="W316" s="4"/>
      <c r="X316" s="4"/>
      <c r="Y316" s="4"/>
      <c r="Z316" s="4"/>
    </row>
    <row r="317" spans="1:26" ht="12.75" customHeight="1">
      <c r="A317" s="894"/>
      <c r="B317" s="105">
        <v>17.559999999999999</v>
      </c>
      <c r="C317" s="772">
        <f t="shared" si="24"/>
        <v>127.78559999999997</v>
      </c>
      <c r="D317" s="774">
        <v>1187893.2164134707</v>
      </c>
      <c r="E317" s="772">
        <f t="shared" si="25"/>
        <v>144.07199999999995</v>
      </c>
      <c r="F317" s="774">
        <v>1245639.7686110623</v>
      </c>
      <c r="G317" s="772">
        <f t="shared" si="26"/>
        <v>160.35839999999996</v>
      </c>
      <c r="H317" s="774">
        <v>1306600.7601275607</v>
      </c>
      <c r="I317" s="769"/>
      <c r="J317" s="894"/>
      <c r="K317" s="772">
        <v>17.86</v>
      </c>
      <c r="L317" s="772">
        <f t="shared" si="27"/>
        <v>140.82119999999998</v>
      </c>
      <c r="M317" s="774">
        <v>1270688.644613392</v>
      </c>
      <c r="N317" s="772">
        <f t="shared" si="28"/>
        <v>158.76899999999995</v>
      </c>
      <c r="O317" s="774">
        <v>1330024.873350729</v>
      </c>
      <c r="P317" s="772">
        <f t="shared" si="29"/>
        <v>176.71679999999998</v>
      </c>
      <c r="Q317" s="774">
        <v>1392445.9922152783</v>
      </c>
      <c r="R317" s="535"/>
      <c r="S317" s="4"/>
      <c r="T317" s="4"/>
      <c r="U317" s="4"/>
      <c r="V317" s="4"/>
      <c r="W317" s="4"/>
      <c r="X317" s="4"/>
      <c r="Y317" s="4"/>
      <c r="Z317" s="4"/>
    </row>
    <row r="318" spans="1:26" ht="12.75" customHeight="1">
      <c r="A318" s="894"/>
      <c r="B318" s="105">
        <v>17.86</v>
      </c>
      <c r="C318" s="772">
        <f t="shared" si="24"/>
        <v>129.9888</v>
      </c>
      <c r="D318" s="774">
        <v>1206480.8264800634</v>
      </c>
      <c r="E318" s="772">
        <f t="shared" si="25"/>
        <v>146.55599999999998</v>
      </c>
      <c r="F318" s="774">
        <v>1264964.1897054142</v>
      </c>
      <c r="G318" s="772">
        <f t="shared" si="26"/>
        <v>163.12319999999997</v>
      </c>
      <c r="H318" s="774">
        <v>1326786.143558379</v>
      </c>
      <c r="I318" s="769"/>
      <c r="J318" s="894"/>
      <c r="K318" s="772">
        <v>18.16</v>
      </c>
      <c r="L318" s="772">
        <f t="shared" si="27"/>
        <v>143.20799999999997</v>
      </c>
      <c r="M318" s="774">
        <v>1309828.6512058147</v>
      </c>
      <c r="N318" s="772">
        <f t="shared" si="28"/>
        <v>161.45999999999995</v>
      </c>
      <c r="O318" s="774">
        <v>1350334.4080902543</v>
      </c>
      <c r="P318" s="772">
        <f t="shared" si="29"/>
        <v>179.71199999999996</v>
      </c>
      <c r="Q318" s="774">
        <v>1413619.1882327637</v>
      </c>
      <c r="R318" s="535"/>
      <c r="S318" s="4"/>
      <c r="T318" s="4"/>
      <c r="U318" s="4"/>
      <c r="V318" s="4"/>
      <c r="W318" s="4"/>
      <c r="X318" s="4"/>
      <c r="Y318" s="4"/>
      <c r="Z318" s="4"/>
    </row>
    <row r="319" spans="1:26" ht="12.75" customHeight="1">
      <c r="A319" s="894"/>
      <c r="B319" s="105">
        <v>18.16</v>
      </c>
      <c r="C319" s="772">
        <f t="shared" si="24"/>
        <v>132.19200000000001</v>
      </c>
      <c r="D319" s="774">
        <v>1225068.4365466561</v>
      </c>
      <c r="E319" s="772">
        <f t="shared" si="25"/>
        <v>149.04</v>
      </c>
      <c r="F319" s="774">
        <v>1284285.911858273</v>
      </c>
      <c r="G319" s="772">
        <f t="shared" si="26"/>
        <v>165.88800000000001</v>
      </c>
      <c r="H319" s="774">
        <v>1346971.5269891976</v>
      </c>
      <c r="I319" s="769"/>
      <c r="J319" s="894"/>
      <c r="K319" s="772">
        <v>18.46</v>
      </c>
      <c r="L319" s="772">
        <f t="shared" si="27"/>
        <v>145.59479999999999</v>
      </c>
      <c r="M319" s="774">
        <v>1314548.3647827744</v>
      </c>
      <c r="N319" s="772">
        <f t="shared" si="28"/>
        <v>164.15099999999995</v>
      </c>
      <c r="O319" s="774">
        <v>1370643.9428297791</v>
      </c>
      <c r="P319" s="772">
        <f t="shared" si="29"/>
        <v>182.70719999999997</v>
      </c>
      <c r="Q319" s="774">
        <v>1434792.3842502483</v>
      </c>
      <c r="R319" s="535"/>
      <c r="S319" s="4"/>
      <c r="T319" s="4"/>
      <c r="U319" s="4"/>
      <c r="V319" s="4"/>
      <c r="W319" s="4"/>
      <c r="X319" s="4"/>
      <c r="Y319" s="4"/>
      <c r="Z319" s="4"/>
    </row>
    <row r="320" spans="1:26" ht="12.75" customHeight="1">
      <c r="A320" s="894"/>
      <c r="B320" s="105">
        <v>18.46</v>
      </c>
      <c r="C320" s="772">
        <f t="shared" si="24"/>
        <v>134.39519999999999</v>
      </c>
      <c r="D320" s="774">
        <v>1243658.7455547419</v>
      </c>
      <c r="E320" s="772">
        <f t="shared" si="25"/>
        <v>151.52399999999997</v>
      </c>
      <c r="F320" s="774">
        <v>1303610.3329526254</v>
      </c>
      <c r="G320" s="772">
        <f t="shared" si="26"/>
        <v>168.65279999999998</v>
      </c>
      <c r="H320" s="774">
        <v>1367156.9104200164</v>
      </c>
      <c r="I320" s="769"/>
      <c r="J320" s="894"/>
      <c r="K320" s="772">
        <v>18.760000000000002</v>
      </c>
      <c r="L320" s="772">
        <f t="shared" si="27"/>
        <v>147.98159999999999</v>
      </c>
      <c r="M320" s="774">
        <v>1329401.4178657017</v>
      </c>
      <c r="N320" s="772">
        <f t="shared" si="28"/>
        <v>166.84199999999996</v>
      </c>
      <c r="O320" s="774">
        <v>1390953.4775693039</v>
      </c>
      <c r="P320" s="772">
        <f t="shared" si="29"/>
        <v>185.70239999999998</v>
      </c>
      <c r="Q320" s="774">
        <v>1455962.8813262391</v>
      </c>
      <c r="R320" s="535"/>
      <c r="S320" s="4"/>
      <c r="T320" s="4"/>
      <c r="U320" s="4"/>
      <c r="V320" s="4"/>
      <c r="W320" s="4"/>
      <c r="X320" s="4"/>
      <c r="Y320" s="4"/>
      <c r="Z320" s="4"/>
    </row>
    <row r="321" spans="1:26" ht="12.75" customHeight="1">
      <c r="A321" s="894"/>
      <c r="B321" s="105">
        <v>18.760000000000002</v>
      </c>
      <c r="C321" s="772">
        <f t="shared" si="24"/>
        <v>136.5984</v>
      </c>
      <c r="D321" s="774">
        <v>1262246.3556213346</v>
      </c>
      <c r="E321" s="772">
        <f t="shared" si="25"/>
        <v>154.00799999999998</v>
      </c>
      <c r="F321" s="774">
        <v>1322934.754046977</v>
      </c>
      <c r="G321" s="772">
        <f t="shared" si="26"/>
        <v>171.41759999999999</v>
      </c>
      <c r="H321" s="774">
        <v>1387339.5949093411</v>
      </c>
      <c r="I321" s="769"/>
      <c r="J321" s="894"/>
      <c r="K321" s="772">
        <v>19.059999999999999</v>
      </c>
      <c r="L321" s="772">
        <f t="shared" si="27"/>
        <v>150.36839999999995</v>
      </c>
      <c r="M321" s="774">
        <v>1348971.442635973</v>
      </c>
      <c r="N321" s="772">
        <f t="shared" si="28"/>
        <v>169.53299999999993</v>
      </c>
      <c r="O321" s="774">
        <v>1411263.0123088288</v>
      </c>
      <c r="P321" s="772">
        <f t="shared" si="29"/>
        <v>188.69759999999994</v>
      </c>
      <c r="Q321" s="774">
        <v>1477136.0773437242</v>
      </c>
      <c r="R321" s="535"/>
      <c r="S321" s="4"/>
      <c r="T321" s="4"/>
      <c r="U321" s="4"/>
      <c r="V321" s="4"/>
      <c r="W321" s="4"/>
      <c r="X321" s="4"/>
      <c r="Y321" s="4"/>
      <c r="Z321" s="4"/>
    </row>
    <row r="322" spans="1:26" ht="12.75" customHeight="1">
      <c r="A322" s="894"/>
      <c r="B322" s="105">
        <v>19.059999999999999</v>
      </c>
      <c r="C322" s="772">
        <f t="shared" si="24"/>
        <v>138.80159999999998</v>
      </c>
      <c r="D322" s="774">
        <v>1280833.9656879269</v>
      </c>
      <c r="E322" s="772">
        <f t="shared" si="25"/>
        <v>156.49199999999996</v>
      </c>
      <c r="F322" s="774">
        <v>1342256.4761998353</v>
      </c>
      <c r="G322" s="772">
        <f t="shared" si="26"/>
        <v>174.18239999999997</v>
      </c>
      <c r="H322" s="774">
        <v>1407527.6772816526</v>
      </c>
      <c r="I322" s="769"/>
      <c r="J322" s="894"/>
      <c r="K322" s="772">
        <v>19.36</v>
      </c>
      <c r="L322" s="772">
        <f t="shared" si="27"/>
        <v>152.75519999999997</v>
      </c>
      <c r="M322" s="774">
        <v>1368541.4674062459</v>
      </c>
      <c r="N322" s="772">
        <f t="shared" si="28"/>
        <v>172.22399999999993</v>
      </c>
      <c r="O322" s="774">
        <v>1431572.5470483541</v>
      </c>
      <c r="P322" s="772">
        <f t="shared" si="29"/>
        <v>191.69279999999995</v>
      </c>
      <c r="Q322" s="774">
        <v>1498306.5744197157</v>
      </c>
      <c r="R322" s="535"/>
      <c r="S322" s="4"/>
      <c r="T322" s="4"/>
      <c r="U322" s="4"/>
      <c r="V322" s="4"/>
      <c r="W322" s="4"/>
      <c r="X322" s="4"/>
      <c r="Y322" s="4"/>
      <c r="Z322" s="4"/>
    </row>
    <row r="323" spans="1:26" ht="12.75" customHeight="1">
      <c r="A323" s="894"/>
      <c r="B323" s="105">
        <v>19.36</v>
      </c>
      <c r="C323" s="772">
        <f t="shared" si="24"/>
        <v>141.00479999999999</v>
      </c>
      <c r="D323" s="774">
        <v>1299421.5757545193</v>
      </c>
      <c r="E323" s="772">
        <f t="shared" si="25"/>
        <v>158.97599999999997</v>
      </c>
      <c r="F323" s="774">
        <v>1361578.1983526938</v>
      </c>
      <c r="G323" s="772">
        <f t="shared" si="26"/>
        <v>176.94719999999998</v>
      </c>
      <c r="H323" s="774">
        <v>1427713.0607124711</v>
      </c>
      <c r="I323" s="769"/>
      <c r="J323" s="894"/>
      <c r="K323" s="772">
        <v>19.66</v>
      </c>
      <c r="L323" s="772">
        <f t="shared" si="27"/>
        <v>155.14199999999997</v>
      </c>
      <c r="M323" s="774">
        <v>1388111.4921765174</v>
      </c>
      <c r="N323" s="772">
        <f t="shared" si="28"/>
        <v>174.91499999999994</v>
      </c>
      <c r="O323" s="774">
        <v>1451882.0817878798</v>
      </c>
      <c r="P323" s="772">
        <f t="shared" si="29"/>
        <v>194.68799999999996</v>
      </c>
      <c r="Q323" s="774">
        <v>1519479.7704372008</v>
      </c>
      <c r="R323" s="535"/>
      <c r="S323" s="4"/>
      <c r="T323" s="4"/>
      <c r="U323" s="4"/>
      <c r="V323" s="4"/>
      <c r="W323" s="4"/>
      <c r="X323" s="4"/>
      <c r="Y323" s="4"/>
      <c r="Z323" s="4"/>
    </row>
    <row r="324" spans="1:26" ht="12.75" customHeight="1">
      <c r="A324" s="894"/>
      <c r="B324" s="105">
        <v>19.66</v>
      </c>
      <c r="C324" s="772">
        <f t="shared" si="24"/>
        <v>143.20799999999997</v>
      </c>
      <c r="D324" s="774">
        <v>1318009.1858211122</v>
      </c>
      <c r="E324" s="772">
        <f t="shared" si="25"/>
        <v>161.45999999999995</v>
      </c>
      <c r="F324" s="774">
        <v>1380905.3183885398</v>
      </c>
      <c r="G324" s="772">
        <f t="shared" si="26"/>
        <v>179.71199999999996</v>
      </c>
      <c r="H324" s="774">
        <v>1447898.4441432892</v>
      </c>
      <c r="I324" s="769"/>
      <c r="J324" s="894"/>
      <c r="K324" s="772">
        <v>19.96</v>
      </c>
      <c r="L324" s="772">
        <f t="shared" si="27"/>
        <v>157.52879999999999</v>
      </c>
      <c r="M324" s="774">
        <v>1407681.5169467891</v>
      </c>
      <c r="N324" s="772">
        <f t="shared" si="28"/>
        <v>177.60599999999999</v>
      </c>
      <c r="O324" s="774">
        <v>1472191.6165274039</v>
      </c>
      <c r="P324" s="772">
        <f t="shared" si="29"/>
        <v>197.6832</v>
      </c>
      <c r="Q324" s="774">
        <v>1540650.2675131916</v>
      </c>
      <c r="R324" s="535"/>
      <c r="S324" s="4"/>
      <c r="T324" s="4"/>
      <c r="U324" s="4"/>
      <c r="V324" s="4"/>
      <c r="W324" s="4"/>
      <c r="X324" s="4"/>
      <c r="Y324" s="4"/>
      <c r="Z324" s="4"/>
    </row>
    <row r="325" spans="1:26" ht="12.75" customHeight="1">
      <c r="A325" s="894"/>
      <c r="B325" s="105">
        <v>19.96</v>
      </c>
      <c r="C325" s="772">
        <f t="shared" si="24"/>
        <v>145.41120000000001</v>
      </c>
      <c r="D325" s="774">
        <v>1336596.7958877049</v>
      </c>
      <c r="E325" s="772">
        <f t="shared" si="25"/>
        <v>163.94399999999999</v>
      </c>
      <c r="F325" s="774">
        <v>1400227.0405413983</v>
      </c>
      <c r="G325" s="772">
        <f t="shared" si="26"/>
        <v>182.4768</v>
      </c>
      <c r="H325" s="774">
        <v>1468083.8275741073</v>
      </c>
      <c r="I325" s="769"/>
      <c r="J325" s="884"/>
      <c r="K325" s="772">
        <v>20.260000000000002</v>
      </c>
      <c r="L325" s="772">
        <f t="shared" si="27"/>
        <v>159.91560000000001</v>
      </c>
      <c r="M325" s="774">
        <v>1427251.5417170608</v>
      </c>
      <c r="N325" s="772">
        <f t="shared" si="28"/>
        <v>180.297</v>
      </c>
      <c r="O325" s="774">
        <v>1492501.1512669295</v>
      </c>
      <c r="P325" s="772">
        <f t="shared" si="29"/>
        <v>200.67840000000001</v>
      </c>
      <c r="Q325" s="774">
        <v>1561823.4635306764</v>
      </c>
      <c r="R325" s="535"/>
      <c r="S325" s="4"/>
      <c r="T325" s="4"/>
      <c r="U325" s="4"/>
      <c r="V325" s="4"/>
      <c r="W325" s="4"/>
      <c r="X325" s="4"/>
      <c r="Y325" s="4"/>
      <c r="Z325" s="4"/>
    </row>
    <row r="326" spans="1:26" ht="12.75" customHeight="1">
      <c r="A326" s="884"/>
      <c r="B326" s="105">
        <v>20.260000000000002</v>
      </c>
      <c r="C326" s="772">
        <f t="shared" si="24"/>
        <v>147.61439999999999</v>
      </c>
      <c r="D326" s="774">
        <v>1355184.4059542974</v>
      </c>
      <c r="E326" s="772">
        <f t="shared" si="25"/>
        <v>166.428</v>
      </c>
      <c r="F326" s="774">
        <v>1419548.7626942566</v>
      </c>
      <c r="G326" s="772">
        <f t="shared" si="26"/>
        <v>185.24160000000001</v>
      </c>
      <c r="H326" s="774">
        <v>1488271.9099464195</v>
      </c>
      <c r="I326" s="769"/>
      <c r="J326" s="4"/>
      <c r="K326" s="536"/>
      <c r="L326" s="537"/>
      <c r="M326" s="768"/>
      <c r="N326" s="537"/>
      <c r="O326" s="768"/>
      <c r="P326" s="537"/>
      <c r="Q326" s="768"/>
      <c r="R326" s="535"/>
      <c r="S326" s="4"/>
      <c r="T326" s="4"/>
      <c r="U326" s="4"/>
      <c r="V326" s="4"/>
      <c r="W326" s="4"/>
      <c r="X326" s="4"/>
      <c r="Y326" s="4"/>
      <c r="Z326" s="4"/>
    </row>
    <row r="327" spans="1:26" ht="12.75" customHeight="1">
      <c r="A327" s="205"/>
      <c r="B327" s="535"/>
      <c r="C327" s="763"/>
      <c r="D327" s="768"/>
      <c r="E327" s="763"/>
      <c r="F327" s="768"/>
      <c r="G327" s="763"/>
      <c r="H327" s="768"/>
      <c r="I327" s="762"/>
      <c r="J327" s="205"/>
      <c r="K327" s="535"/>
      <c r="L327" s="763"/>
      <c r="M327" s="768"/>
      <c r="N327" s="763"/>
      <c r="O327" s="768"/>
      <c r="P327" s="763"/>
      <c r="Q327" s="768"/>
      <c r="R327" s="535"/>
      <c r="S327" s="4"/>
      <c r="T327" s="4"/>
      <c r="U327" s="4"/>
      <c r="V327" s="4"/>
      <c r="W327" s="4"/>
      <c r="X327" s="4"/>
      <c r="Y327" s="4"/>
      <c r="Z327" s="4"/>
    </row>
    <row r="328" spans="1:26" ht="12.75" customHeight="1">
      <c r="A328" s="205"/>
      <c r="B328" s="535"/>
      <c r="C328" s="763"/>
      <c r="D328" s="768"/>
      <c r="E328" s="763"/>
      <c r="F328" s="768"/>
      <c r="G328" s="763"/>
      <c r="H328" s="768"/>
      <c r="I328" s="762"/>
      <c r="J328" s="205"/>
      <c r="K328" s="535"/>
      <c r="L328" s="763"/>
      <c r="M328" s="768"/>
      <c r="N328" s="763"/>
      <c r="O328" s="768"/>
      <c r="P328" s="763"/>
      <c r="Q328" s="768"/>
      <c r="R328" s="535"/>
      <c r="S328" s="4"/>
      <c r="T328" s="4"/>
      <c r="U328" s="4"/>
      <c r="V328" s="4"/>
      <c r="W328" s="4"/>
      <c r="X328" s="4"/>
      <c r="Y328" s="4"/>
      <c r="Z328" s="4"/>
    </row>
    <row r="329" spans="1:26" ht="12.75" customHeight="1">
      <c r="A329" s="1134" t="s">
        <v>7700</v>
      </c>
      <c r="B329" s="1025"/>
      <c r="C329" s="1135" t="s">
        <v>7702</v>
      </c>
      <c r="D329" s="889"/>
      <c r="E329" s="1135" t="s">
        <v>7703</v>
      </c>
      <c r="F329" s="889"/>
      <c r="G329" s="1135" t="s">
        <v>7704</v>
      </c>
      <c r="H329" s="889"/>
      <c r="I329" s="776"/>
      <c r="J329" s="1134" t="s">
        <v>7700</v>
      </c>
      <c r="K329" s="1025"/>
      <c r="L329" s="1135" t="s">
        <v>7702</v>
      </c>
      <c r="M329" s="889"/>
      <c r="N329" s="1135" t="s">
        <v>7703</v>
      </c>
      <c r="O329" s="889"/>
      <c r="P329" s="1135" t="s">
        <v>7704</v>
      </c>
      <c r="Q329" s="889"/>
      <c r="R329" s="777"/>
      <c r="S329" s="4"/>
      <c r="T329" s="4"/>
      <c r="U329" s="4"/>
      <c r="V329" s="4"/>
      <c r="W329" s="4"/>
      <c r="X329" s="4"/>
      <c r="Y329" s="4"/>
      <c r="Z329" s="4"/>
    </row>
    <row r="330" spans="1:26" ht="12.75" customHeight="1">
      <c r="A330" s="1026"/>
      <c r="B330" s="1022"/>
      <c r="C330" s="770" t="s">
        <v>7705</v>
      </c>
      <c r="D330" s="778" t="s">
        <v>7706</v>
      </c>
      <c r="E330" s="770" t="s">
        <v>7705</v>
      </c>
      <c r="F330" s="778" t="s">
        <v>7706</v>
      </c>
      <c r="G330" s="770" t="s">
        <v>7705</v>
      </c>
      <c r="H330" s="778" t="s">
        <v>7706</v>
      </c>
      <c r="I330" s="776"/>
      <c r="J330" s="1026"/>
      <c r="K330" s="1022"/>
      <c r="L330" s="770" t="s">
        <v>7705</v>
      </c>
      <c r="M330" s="778" t="s">
        <v>7706</v>
      </c>
      <c r="N330" s="770" t="s">
        <v>7705</v>
      </c>
      <c r="O330" s="778" t="s">
        <v>7706</v>
      </c>
      <c r="P330" s="770" t="s">
        <v>7705</v>
      </c>
      <c r="Q330" s="778" t="s">
        <v>7706</v>
      </c>
      <c r="R330" s="777"/>
      <c r="S330" s="4"/>
      <c r="T330" s="4"/>
      <c r="U330" s="4"/>
      <c r="V330" s="4"/>
      <c r="W330" s="4"/>
      <c r="X330" s="4"/>
      <c r="Y330" s="4"/>
      <c r="Z330" s="4"/>
    </row>
    <row r="331" spans="1:26" ht="12.75" customHeight="1">
      <c r="A331" s="1133">
        <v>4.3600000000000003</v>
      </c>
      <c r="B331" s="105">
        <v>4.3600000000000003</v>
      </c>
      <c r="C331" s="772">
        <f t="shared" ref="C331:C387" si="30">(4.36-0.16)*(B331-0.16)*(2.2-0.16)</f>
        <v>35.985600000000005</v>
      </c>
      <c r="D331" s="774">
        <v>412746.42367851466</v>
      </c>
      <c r="E331" s="772">
        <f t="shared" ref="E331:E387" si="31">(4.36-0.16)*(B331-0.16)*(2.46-0.16)</f>
        <v>40.571999999999996</v>
      </c>
      <c r="F331" s="774">
        <v>437730.52508499759</v>
      </c>
      <c r="G331" s="772">
        <f t="shared" ref="G331:G387" si="32">(4.36-0.16)*(B331-0.16)*(2.72-0.16)</f>
        <v>45.1584</v>
      </c>
      <c r="H331" s="774">
        <v>462595.87306576071</v>
      </c>
      <c r="I331" s="769"/>
      <c r="J331" s="1133">
        <v>4.66</v>
      </c>
      <c r="K331" s="772">
        <v>4.66</v>
      </c>
      <c r="L331" s="772">
        <f t="shared" ref="L331:L383" si="33">(4.66-0.16)*(K331-0.16)*(2.2-0.16)</f>
        <v>41.31</v>
      </c>
      <c r="M331" s="774">
        <v>454474.75811144436</v>
      </c>
      <c r="N331" s="772">
        <f t="shared" ref="N331:N383" si="34">(4.66-0.16)*(K331-0.16)*(2.46-0.16)</f>
        <v>46.574999999999996</v>
      </c>
      <c r="O331" s="774">
        <v>481307.63444106007</v>
      </c>
      <c r="P331" s="772">
        <f t="shared" ref="P331:P383" si="35">(4.66-0.16)*(K331-0.16)*(2.72-0.16)</f>
        <v>51.84</v>
      </c>
      <c r="Q331" s="774">
        <v>507897.60603624949</v>
      </c>
      <c r="R331" s="535"/>
      <c r="S331" s="4"/>
      <c r="T331" s="4"/>
      <c r="U331" s="4"/>
      <c r="V331" s="4"/>
      <c r="W331" s="4"/>
      <c r="X331" s="4"/>
      <c r="Y331" s="4"/>
      <c r="Z331" s="4"/>
    </row>
    <row r="332" spans="1:26" ht="12.75" customHeight="1">
      <c r="A332" s="894"/>
      <c r="B332" s="105">
        <v>4.66</v>
      </c>
      <c r="C332" s="772">
        <f t="shared" si="30"/>
        <v>38.556000000000004</v>
      </c>
      <c r="D332" s="774">
        <v>433301.56209395948</v>
      </c>
      <c r="E332" s="772">
        <f t="shared" si="31"/>
        <v>43.47</v>
      </c>
      <c r="F332" s="774">
        <v>458906.42004397605</v>
      </c>
      <c r="G332" s="772">
        <f t="shared" si="32"/>
        <v>48.384000000000007</v>
      </c>
      <c r="H332" s="774">
        <v>484754.18272841856</v>
      </c>
      <c r="I332" s="769"/>
      <c r="J332" s="894"/>
      <c r="K332" s="772">
        <v>4.96</v>
      </c>
      <c r="L332" s="772">
        <f t="shared" si="33"/>
        <v>44.063999999999993</v>
      </c>
      <c r="M332" s="774">
        <v>475893.557804849</v>
      </c>
      <c r="N332" s="772">
        <f t="shared" si="34"/>
        <v>49.679999999999993</v>
      </c>
      <c r="O332" s="774">
        <v>503465.94410371786</v>
      </c>
      <c r="P332" s="772">
        <f t="shared" si="35"/>
        <v>55.295999999999992</v>
      </c>
      <c r="Q332" s="774">
        <v>531532.23669592012</v>
      </c>
      <c r="R332" s="535"/>
      <c r="S332" s="4"/>
      <c r="T332" s="4"/>
      <c r="U332" s="4"/>
      <c r="V332" s="4"/>
      <c r="W332" s="4"/>
      <c r="X332" s="4"/>
      <c r="Y332" s="4"/>
      <c r="Z332" s="4"/>
    </row>
    <row r="333" spans="1:26" ht="12.75" customHeight="1">
      <c r="A333" s="894"/>
      <c r="B333" s="105">
        <v>4.96</v>
      </c>
      <c r="C333" s="772">
        <f t="shared" si="30"/>
        <v>41.126400000000004</v>
      </c>
      <c r="D333" s="774">
        <v>453611.09683348471</v>
      </c>
      <c r="E333" s="772">
        <f t="shared" si="31"/>
        <v>46.367999999999995</v>
      </c>
      <c r="F333" s="774">
        <v>480201.06842867401</v>
      </c>
      <c r="G333" s="772">
        <f t="shared" si="32"/>
        <v>51.6096</v>
      </c>
      <c r="H333" s="774">
        <v>506791.04002386343</v>
      </c>
      <c r="I333" s="769"/>
      <c r="J333" s="894"/>
      <c r="K333" s="772">
        <v>5.26</v>
      </c>
      <c r="L333" s="772">
        <f t="shared" si="33"/>
        <v>46.817999999999998</v>
      </c>
      <c r="M333" s="774">
        <v>497309.65855676011</v>
      </c>
      <c r="N333" s="772">
        <f t="shared" si="34"/>
        <v>52.784999999999997</v>
      </c>
      <c r="O333" s="774">
        <v>525621.55482488219</v>
      </c>
      <c r="P333" s="772">
        <f t="shared" si="35"/>
        <v>58.752000000000002</v>
      </c>
      <c r="Q333" s="774">
        <v>553936.15003449772</v>
      </c>
      <c r="R333" s="535"/>
      <c r="S333" s="4"/>
      <c r="T333" s="4"/>
      <c r="U333" s="4"/>
      <c r="V333" s="4"/>
      <c r="W333" s="4"/>
      <c r="X333" s="4"/>
      <c r="Y333" s="4"/>
      <c r="Z333" s="4"/>
    </row>
    <row r="334" spans="1:26" ht="12.75" customHeight="1">
      <c r="A334" s="894"/>
      <c r="B334" s="105">
        <v>5.26</v>
      </c>
      <c r="C334" s="772">
        <f t="shared" si="30"/>
        <v>43.696799999999996</v>
      </c>
      <c r="D334" s="774">
        <v>474044.78288171627</v>
      </c>
      <c r="E334" s="772">
        <f t="shared" si="31"/>
        <v>49.265999999999991</v>
      </c>
      <c r="F334" s="774">
        <v>501495.7168133721</v>
      </c>
      <c r="G334" s="772">
        <f t="shared" si="32"/>
        <v>54.835199999999993</v>
      </c>
      <c r="H334" s="774">
        <v>528949.34968652122</v>
      </c>
      <c r="I334" s="769"/>
      <c r="J334" s="894"/>
      <c r="K334" s="772">
        <v>5.56</v>
      </c>
      <c r="L334" s="772">
        <f t="shared" si="33"/>
        <v>49.571999999999996</v>
      </c>
      <c r="M334" s="774">
        <v>517200.8573647734</v>
      </c>
      <c r="N334" s="772">
        <f t="shared" si="34"/>
        <v>55.889999999999986</v>
      </c>
      <c r="O334" s="774">
        <v>547904.01579624659</v>
      </c>
      <c r="P334" s="772">
        <f t="shared" si="35"/>
        <v>62.207999999999991</v>
      </c>
      <c r="Q334" s="774">
        <v>576955.42203362158</v>
      </c>
      <c r="R334" s="535"/>
      <c r="S334" s="4"/>
      <c r="T334" s="4"/>
      <c r="U334" s="4"/>
      <c r="V334" s="4"/>
      <c r="W334" s="4"/>
      <c r="X334" s="4"/>
      <c r="Y334" s="4"/>
      <c r="Z334" s="4"/>
    </row>
    <row r="335" spans="1:26" ht="12.75" customHeight="1">
      <c r="A335" s="894"/>
      <c r="B335" s="105">
        <v>5.56</v>
      </c>
      <c r="C335" s="772">
        <f t="shared" si="30"/>
        <v>46.267200000000003</v>
      </c>
      <c r="D335" s="774">
        <v>494357.01656273502</v>
      </c>
      <c r="E335" s="772">
        <f t="shared" si="31"/>
        <v>52.163999999999994</v>
      </c>
      <c r="F335" s="774">
        <v>522793.06413956347</v>
      </c>
      <c r="G335" s="772">
        <f t="shared" si="32"/>
        <v>58.0608</v>
      </c>
      <c r="H335" s="774">
        <v>550980.80909897876</v>
      </c>
      <c r="I335" s="769"/>
      <c r="J335" s="894"/>
      <c r="K335" s="772">
        <v>5.86</v>
      </c>
      <c r="L335" s="772">
        <f t="shared" si="33"/>
        <v>52.326000000000008</v>
      </c>
      <c r="M335" s="774">
        <v>540028.50451785012</v>
      </c>
      <c r="N335" s="772">
        <f t="shared" si="34"/>
        <v>58.994999999999997</v>
      </c>
      <c r="O335" s="774">
        <v>570062.32545890461</v>
      </c>
      <c r="P335" s="772">
        <f t="shared" si="35"/>
        <v>65.664000000000001</v>
      </c>
      <c r="Q335" s="774">
        <v>599971.99509125249</v>
      </c>
      <c r="R335" s="535"/>
      <c r="S335" s="4"/>
      <c r="T335" s="4"/>
      <c r="U335" s="4"/>
      <c r="V335" s="4"/>
      <c r="W335" s="4"/>
      <c r="X335" s="4"/>
      <c r="Y335" s="4"/>
      <c r="Z335" s="4"/>
    </row>
    <row r="336" spans="1:26" ht="12.75" customHeight="1">
      <c r="A336" s="894"/>
      <c r="B336" s="105">
        <v>5.86</v>
      </c>
      <c r="C336" s="772">
        <f t="shared" si="30"/>
        <v>48.837600000000002</v>
      </c>
      <c r="D336" s="774">
        <v>514914.8539196733</v>
      </c>
      <c r="E336" s="772">
        <f t="shared" si="31"/>
        <v>55.061999999999998</v>
      </c>
      <c r="F336" s="774">
        <v>543966.26015704847</v>
      </c>
      <c r="G336" s="772">
        <f t="shared" si="32"/>
        <v>61.286400000000008</v>
      </c>
      <c r="H336" s="774">
        <v>573139.11876163643</v>
      </c>
      <c r="I336" s="769"/>
      <c r="J336" s="894"/>
      <c r="K336" s="772">
        <v>6.16</v>
      </c>
      <c r="L336" s="772">
        <f t="shared" si="33"/>
        <v>55.08</v>
      </c>
      <c r="M336" s="774">
        <v>561444.60526976117</v>
      </c>
      <c r="N336" s="772">
        <f t="shared" si="34"/>
        <v>62.099999999999994</v>
      </c>
      <c r="O336" s="774">
        <v>592220.6351215624</v>
      </c>
      <c r="P336" s="772">
        <f t="shared" si="35"/>
        <v>69.12</v>
      </c>
      <c r="Q336" s="774">
        <v>623115.41839908296</v>
      </c>
      <c r="R336" s="535"/>
      <c r="S336" s="4"/>
      <c r="T336" s="4"/>
      <c r="U336" s="4"/>
      <c r="V336" s="4"/>
      <c r="W336" s="4"/>
      <c r="X336" s="4"/>
      <c r="Y336" s="4"/>
      <c r="Z336" s="4"/>
    </row>
    <row r="337" spans="1:26" ht="12.75" customHeight="1">
      <c r="A337" s="894"/>
      <c r="B337" s="105">
        <v>6.16</v>
      </c>
      <c r="C337" s="772">
        <f t="shared" si="30"/>
        <v>51.408000000000008</v>
      </c>
      <c r="D337" s="774">
        <v>535348.53996790515</v>
      </c>
      <c r="E337" s="772">
        <f t="shared" si="31"/>
        <v>57.96</v>
      </c>
      <c r="F337" s="774">
        <v>565139.45617453346</v>
      </c>
      <c r="G337" s="772">
        <f t="shared" si="32"/>
        <v>64.512000000000015</v>
      </c>
      <c r="H337" s="774">
        <v>595175.97605708137</v>
      </c>
      <c r="I337" s="769"/>
      <c r="J337" s="894"/>
      <c r="K337" s="772">
        <v>6.46</v>
      </c>
      <c r="L337" s="772">
        <f t="shared" si="33"/>
        <v>57.833999999999996</v>
      </c>
      <c r="M337" s="774">
        <v>582863.4049631661</v>
      </c>
      <c r="N337" s="772">
        <f t="shared" si="34"/>
        <v>65.204999999999984</v>
      </c>
      <c r="O337" s="774">
        <v>614497.69820993964</v>
      </c>
      <c r="P337" s="772">
        <f t="shared" si="35"/>
        <v>72.575999999999993</v>
      </c>
      <c r="Q337" s="774">
        <v>646137.38933970092</v>
      </c>
      <c r="R337" s="535"/>
      <c r="S337" s="4"/>
      <c r="T337" s="4"/>
      <c r="U337" s="4"/>
      <c r="V337" s="4"/>
      <c r="W337" s="4"/>
      <c r="X337" s="4"/>
      <c r="Y337" s="4"/>
      <c r="Z337" s="4"/>
    </row>
    <row r="338" spans="1:26" ht="12.75" customHeight="1">
      <c r="A338" s="894"/>
      <c r="B338" s="105">
        <v>6.46</v>
      </c>
      <c r="C338" s="772">
        <f t="shared" si="30"/>
        <v>53.978400000000001</v>
      </c>
      <c r="D338" s="774">
        <v>555660.77364892361</v>
      </c>
      <c r="E338" s="772">
        <f t="shared" si="31"/>
        <v>60.857999999999997</v>
      </c>
      <c r="F338" s="774">
        <v>586431.40561773779</v>
      </c>
      <c r="G338" s="772">
        <f t="shared" si="32"/>
        <v>67.7376</v>
      </c>
      <c r="H338" s="774">
        <v>617331.58677824598</v>
      </c>
      <c r="I338" s="769"/>
      <c r="J338" s="894"/>
      <c r="K338" s="772">
        <v>6.76</v>
      </c>
      <c r="L338" s="772">
        <f t="shared" si="33"/>
        <v>60.588000000000001</v>
      </c>
      <c r="M338" s="774">
        <v>604158.05334786407</v>
      </c>
      <c r="N338" s="772">
        <f t="shared" si="34"/>
        <v>68.309999999999988</v>
      </c>
      <c r="O338" s="774">
        <v>636656.0078725979</v>
      </c>
      <c r="P338" s="772">
        <f t="shared" si="35"/>
        <v>76.031999999999996</v>
      </c>
      <c r="Q338" s="774">
        <v>669153.96239733137</v>
      </c>
      <c r="R338" s="535"/>
      <c r="S338" s="4"/>
      <c r="T338" s="4"/>
      <c r="U338" s="4"/>
      <c r="V338" s="4"/>
      <c r="W338" s="4"/>
      <c r="X338" s="4"/>
      <c r="Y338" s="4"/>
      <c r="Z338" s="4"/>
    </row>
    <row r="339" spans="1:26" ht="12.75" customHeight="1">
      <c r="A339" s="894"/>
      <c r="B339" s="105">
        <v>6.76</v>
      </c>
      <c r="C339" s="772">
        <f t="shared" si="30"/>
        <v>56.5488</v>
      </c>
      <c r="D339" s="774">
        <v>577886.55684892251</v>
      </c>
      <c r="E339" s="772">
        <f t="shared" si="31"/>
        <v>63.755999999999993</v>
      </c>
      <c r="F339" s="774">
        <v>607731.45188542327</v>
      </c>
      <c r="G339" s="772">
        <f t="shared" si="32"/>
        <v>70.963200000000001</v>
      </c>
      <c r="H339" s="774">
        <v>639363.04619070305</v>
      </c>
      <c r="I339" s="769"/>
      <c r="J339" s="894"/>
      <c r="K339" s="772">
        <v>7.06</v>
      </c>
      <c r="L339" s="772">
        <f t="shared" si="33"/>
        <v>63.341999999999999</v>
      </c>
      <c r="M339" s="774">
        <v>625576.85304126889</v>
      </c>
      <c r="N339" s="772">
        <f t="shared" si="34"/>
        <v>71.414999999999992</v>
      </c>
      <c r="O339" s="774">
        <v>658814.31753525557</v>
      </c>
      <c r="P339" s="772">
        <f t="shared" si="35"/>
        <v>79.488</v>
      </c>
      <c r="Q339" s="774">
        <v>692049.08308774873</v>
      </c>
      <c r="R339" s="535"/>
      <c r="S339" s="4"/>
      <c r="T339" s="4"/>
      <c r="U339" s="4"/>
      <c r="V339" s="4"/>
      <c r="W339" s="4"/>
      <c r="X339" s="4"/>
      <c r="Y339" s="4"/>
      <c r="Z339" s="4"/>
    </row>
    <row r="340" spans="1:26" ht="12.75" customHeight="1">
      <c r="A340" s="894"/>
      <c r="B340" s="105">
        <v>7.06</v>
      </c>
      <c r="C340" s="772">
        <f t="shared" si="30"/>
        <v>59.119199999999999</v>
      </c>
      <c r="D340" s="774">
        <v>596652.29705409438</v>
      </c>
      <c r="E340" s="772">
        <f t="shared" si="31"/>
        <v>66.653999999999996</v>
      </c>
      <c r="F340" s="774">
        <v>628901.94896141428</v>
      </c>
      <c r="G340" s="772">
        <f t="shared" si="32"/>
        <v>74.188800000000001</v>
      </c>
      <c r="H340" s="774">
        <v>661521.35585336119</v>
      </c>
      <c r="I340" s="769"/>
      <c r="J340" s="894"/>
      <c r="K340" s="772">
        <v>7.36</v>
      </c>
      <c r="L340" s="772">
        <f t="shared" si="33"/>
        <v>66.096000000000004</v>
      </c>
      <c r="M340" s="774">
        <v>646995.65273467335</v>
      </c>
      <c r="N340" s="772">
        <f t="shared" si="34"/>
        <v>74.52</v>
      </c>
      <c r="O340" s="774">
        <v>681094.07956512633</v>
      </c>
      <c r="P340" s="772">
        <f t="shared" si="35"/>
        <v>82.944000000000003</v>
      </c>
      <c r="Q340" s="774">
        <v>715068.35508687282</v>
      </c>
      <c r="R340" s="535"/>
      <c r="S340" s="4"/>
      <c r="T340" s="4"/>
      <c r="U340" s="4"/>
      <c r="V340" s="4"/>
      <c r="W340" s="4"/>
      <c r="X340" s="4"/>
      <c r="Y340" s="4"/>
      <c r="Z340" s="4"/>
    </row>
    <row r="341" spans="1:26" ht="12.75" customHeight="1">
      <c r="A341" s="894"/>
      <c r="B341" s="105">
        <v>7.36</v>
      </c>
      <c r="C341" s="772">
        <f t="shared" si="30"/>
        <v>61.689600000000006</v>
      </c>
      <c r="D341" s="774">
        <v>616959.13285212568</v>
      </c>
      <c r="E341" s="772">
        <f t="shared" si="31"/>
        <v>69.551999999999992</v>
      </c>
      <c r="F341" s="774">
        <v>650075.14497889904</v>
      </c>
      <c r="G341" s="772">
        <f t="shared" si="32"/>
        <v>77.414400000000001</v>
      </c>
      <c r="H341" s="774">
        <v>683431.36289860529</v>
      </c>
      <c r="I341" s="769"/>
      <c r="J341" s="894"/>
      <c r="K341" s="772">
        <v>7.66</v>
      </c>
      <c r="L341" s="772">
        <f t="shared" si="33"/>
        <v>68.849999999999994</v>
      </c>
      <c r="M341" s="774">
        <v>668414.45242807816</v>
      </c>
      <c r="N341" s="772">
        <f t="shared" si="34"/>
        <v>77.625</v>
      </c>
      <c r="O341" s="774">
        <v>703252.38922778436</v>
      </c>
      <c r="P341" s="772">
        <f t="shared" si="35"/>
        <v>86.4</v>
      </c>
      <c r="Q341" s="774">
        <v>738087.62708599714</v>
      </c>
      <c r="R341" s="535"/>
      <c r="S341" s="4"/>
      <c r="T341" s="4"/>
      <c r="U341" s="4"/>
      <c r="V341" s="4"/>
      <c r="W341" s="4"/>
      <c r="X341" s="4"/>
      <c r="Y341" s="4"/>
      <c r="Z341" s="4"/>
    </row>
    <row r="342" spans="1:26" ht="12.75" customHeight="1">
      <c r="A342" s="894"/>
      <c r="B342" s="105">
        <v>7.66</v>
      </c>
      <c r="C342" s="772">
        <f t="shared" si="30"/>
        <v>64.260000000000005</v>
      </c>
      <c r="D342" s="774">
        <v>637392.81890035723</v>
      </c>
      <c r="E342" s="772">
        <f t="shared" si="31"/>
        <v>72.449999999999989</v>
      </c>
      <c r="F342" s="774">
        <v>671367.0944221036</v>
      </c>
      <c r="G342" s="772">
        <f t="shared" si="32"/>
        <v>80.64</v>
      </c>
      <c r="H342" s="774">
        <v>705589.67256126355</v>
      </c>
      <c r="I342" s="769"/>
      <c r="J342" s="894"/>
      <c r="K342" s="772">
        <v>7.96</v>
      </c>
      <c r="L342" s="772">
        <f t="shared" si="33"/>
        <v>71.603999999999999</v>
      </c>
      <c r="M342" s="774">
        <v>689711.79975426977</v>
      </c>
      <c r="N342" s="772">
        <f t="shared" si="34"/>
        <v>80.73</v>
      </c>
      <c r="O342" s="774">
        <v>724520.04819754616</v>
      </c>
      <c r="P342" s="772">
        <f t="shared" si="35"/>
        <v>89.856000000000009</v>
      </c>
      <c r="Q342" s="774">
        <v>761228.3514523342</v>
      </c>
      <c r="R342" s="535"/>
      <c r="S342" s="4"/>
      <c r="T342" s="4"/>
      <c r="U342" s="4"/>
      <c r="V342" s="4"/>
      <c r="W342" s="4"/>
      <c r="X342" s="4"/>
      <c r="Y342" s="4"/>
      <c r="Z342" s="4"/>
    </row>
    <row r="343" spans="1:26" ht="12.75" customHeight="1">
      <c r="A343" s="894"/>
      <c r="B343" s="105">
        <v>7.96</v>
      </c>
      <c r="C343" s="772">
        <f t="shared" si="30"/>
        <v>66.830399999999997</v>
      </c>
      <c r="D343" s="774">
        <v>657826.50494858902</v>
      </c>
      <c r="E343" s="772">
        <f t="shared" si="31"/>
        <v>75.347999999999985</v>
      </c>
      <c r="F343" s="774">
        <v>692667.14068978885</v>
      </c>
      <c r="G343" s="772">
        <f t="shared" si="32"/>
        <v>83.865600000000001</v>
      </c>
      <c r="H343" s="774">
        <v>727626.52985670825</v>
      </c>
      <c r="I343" s="769"/>
      <c r="J343" s="894"/>
      <c r="K343" s="772">
        <v>8.26</v>
      </c>
      <c r="L343" s="772">
        <f t="shared" si="33"/>
        <v>74.35799999999999</v>
      </c>
      <c r="M343" s="774">
        <v>711130.59944767447</v>
      </c>
      <c r="N343" s="772">
        <f t="shared" si="34"/>
        <v>83.83499999999998</v>
      </c>
      <c r="O343" s="774">
        <v>747687.76197881973</v>
      </c>
      <c r="P343" s="772">
        <f t="shared" si="35"/>
        <v>93.311999999999998</v>
      </c>
      <c r="Q343" s="774">
        <v>784250.3223929517</v>
      </c>
      <c r="R343" s="535"/>
      <c r="S343" s="4"/>
      <c r="T343" s="4"/>
      <c r="U343" s="4"/>
      <c r="V343" s="4"/>
      <c r="W343" s="4"/>
      <c r="X343" s="4"/>
      <c r="Y343" s="4"/>
      <c r="Z343" s="4"/>
    </row>
    <row r="344" spans="1:26" ht="12.75" customHeight="1">
      <c r="A344" s="894"/>
      <c r="B344" s="105">
        <v>8.26</v>
      </c>
      <c r="C344" s="772">
        <f t="shared" si="30"/>
        <v>69.400800000000004</v>
      </c>
      <c r="D344" s="774">
        <v>678141.43757110124</v>
      </c>
      <c r="E344" s="772">
        <f t="shared" si="31"/>
        <v>78.245999999999995</v>
      </c>
      <c r="F344" s="774">
        <v>713959.09013299306</v>
      </c>
      <c r="G344" s="772">
        <f t="shared" si="32"/>
        <v>87.091200000000015</v>
      </c>
      <c r="H344" s="774">
        <v>749784.83951936592</v>
      </c>
      <c r="I344" s="769"/>
      <c r="J344" s="894"/>
      <c r="K344" s="772">
        <v>8.56</v>
      </c>
      <c r="L344" s="772">
        <f t="shared" si="33"/>
        <v>77.112000000000009</v>
      </c>
      <c r="M344" s="774">
        <v>732549.39914107916</v>
      </c>
      <c r="N344" s="772">
        <f t="shared" si="34"/>
        <v>86.94</v>
      </c>
      <c r="O344" s="774">
        <v>769846.07164147776</v>
      </c>
      <c r="P344" s="772">
        <f t="shared" si="35"/>
        <v>96.768000000000015</v>
      </c>
      <c r="Q344" s="774">
        <v>807266.89545058249</v>
      </c>
      <c r="R344" s="535"/>
      <c r="S344" s="4"/>
      <c r="T344" s="4"/>
      <c r="U344" s="4"/>
      <c r="V344" s="4"/>
      <c r="W344" s="4"/>
      <c r="X344" s="4"/>
      <c r="Y344" s="4"/>
      <c r="Z344" s="4"/>
    </row>
    <row r="345" spans="1:26" ht="12.75" customHeight="1">
      <c r="A345" s="894"/>
      <c r="B345" s="105">
        <v>8.56</v>
      </c>
      <c r="C345" s="772">
        <f t="shared" si="30"/>
        <v>71.97120000000001</v>
      </c>
      <c r="D345" s="774">
        <v>698696.57598654646</v>
      </c>
      <c r="E345" s="772">
        <f t="shared" si="31"/>
        <v>81.143999999999991</v>
      </c>
      <c r="F345" s="774">
        <v>735132.28615047818</v>
      </c>
      <c r="G345" s="772">
        <f t="shared" si="32"/>
        <v>90.316800000000001</v>
      </c>
      <c r="H345" s="774">
        <v>774053.7214300381</v>
      </c>
      <c r="I345" s="769"/>
      <c r="J345" s="894"/>
      <c r="K345" s="772">
        <v>8.86</v>
      </c>
      <c r="L345" s="772">
        <f t="shared" si="33"/>
        <v>79.866</v>
      </c>
      <c r="M345" s="774">
        <v>753844.04752577748</v>
      </c>
      <c r="N345" s="772">
        <f t="shared" si="34"/>
        <v>90.044999999999987</v>
      </c>
      <c r="O345" s="774">
        <v>792004.3813041352</v>
      </c>
      <c r="P345" s="772">
        <f t="shared" si="35"/>
        <v>100.224</v>
      </c>
      <c r="Q345" s="774">
        <v>830288.86639120022</v>
      </c>
      <c r="R345" s="535"/>
      <c r="S345" s="4"/>
      <c r="T345" s="4"/>
      <c r="U345" s="4"/>
      <c r="V345" s="4"/>
      <c r="W345" s="4"/>
      <c r="X345" s="4"/>
      <c r="Y345" s="4"/>
      <c r="Z345" s="4"/>
    </row>
    <row r="346" spans="1:26" ht="12.75" customHeight="1">
      <c r="A346" s="894"/>
      <c r="B346" s="105">
        <v>8.86</v>
      </c>
      <c r="C346" s="772">
        <f t="shared" si="30"/>
        <v>74.541600000000003</v>
      </c>
      <c r="D346" s="774">
        <v>719130.2620347779</v>
      </c>
      <c r="E346" s="772">
        <f t="shared" si="31"/>
        <v>84.041999999999987</v>
      </c>
      <c r="F346" s="774">
        <v>756305.4771079463</v>
      </c>
      <c r="G346" s="772">
        <f t="shared" si="32"/>
        <v>93.542400000000001</v>
      </c>
      <c r="H346" s="774">
        <v>793974.6085944816</v>
      </c>
      <c r="I346" s="769"/>
      <c r="J346" s="894"/>
      <c r="K346" s="772">
        <v>9.16</v>
      </c>
      <c r="L346" s="772">
        <f t="shared" si="33"/>
        <v>82.62</v>
      </c>
      <c r="M346" s="774">
        <v>775262.84721918229</v>
      </c>
      <c r="N346" s="772">
        <f t="shared" si="34"/>
        <v>93.149999999999991</v>
      </c>
      <c r="O346" s="774">
        <v>814408.29464271339</v>
      </c>
      <c r="P346" s="772">
        <f t="shared" si="35"/>
        <v>103.68</v>
      </c>
      <c r="Q346" s="774">
        <v>853309.79690106737</v>
      </c>
      <c r="R346" s="535"/>
      <c r="S346" s="4"/>
      <c r="T346" s="4"/>
      <c r="U346" s="4"/>
      <c r="V346" s="4"/>
      <c r="W346" s="4"/>
      <c r="X346" s="4"/>
      <c r="Y346" s="4"/>
      <c r="Z346" s="4"/>
    </row>
    <row r="347" spans="1:26" ht="12.75" customHeight="1">
      <c r="A347" s="894"/>
      <c r="B347" s="105">
        <v>9.16</v>
      </c>
      <c r="C347" s="772">
        <f t="shared" si="30"/>
        <v>77.112000000000009</v>
      </c>
      <c r="D347" s="774">
        <v>739445.19465729012</v>
      </c>
      <c r="E347" s="772">
        <f t="shared" si="31"/>
        <v>86.94</v>
      </c>
      <c r="F347" s="774">
        <v>777724.2818613681</v>
      </c>
      <c r="G347" s="772">
        <f t="shared" si="32"/>
        <v>96.768000000000015</v>
      </c>
      <c r="H347" s="774">
        <v>816011.46588992618</v>
      </c>
      <c r="I347" s="769"/>
      <c r="J347" s="894"/>
      <c r="K347" s="772">
        <v>9.4600000000000009</v>
      </c>
      <c r="L347" s="772">
        <f t="shared" si="33"/>
        <v>85.374000000000009</v>
      </c>
      <c r="M347" s="774">
        <v>796681.64691258688</v>
      </c>
      <c r="N347" s="772">
        <f t="shared" si="34"/>
        <v>96.254999999999995</v>
      </c>
      <c r="O347" s="774">
        <v>836566.60430537083</v>
      </c>
      <c r="P347" s="772">
        <f t="shared" si="35"/>
        <v>107.13600000000001</v>
      </c>
      <c r="Q347" s="774">
        <v>876327.41038944852</v>
      </c>
      <c r="R347" s="535"/>
      <c r="S347" s="4"/>
      <c r="T347" s="4"/>
      <c r="U347" s="4"/>
      <c r="V347" s="4"/>
      <c r="W347" s="4"/>
      <c r="X347" s="4"/>
      <c r="Y347" s="4"/>
      <c r="Z347" s="4"/>
    </row>
    <row r="348" spans="1:26" ht="12.75" customHeight="1">
      <c r="A348" s="894"/>
      <c r="B348" s="105">
        <v>9.4600000000000009</v>
      </c>
      <c r="C348" s="772">
        <f t="shared" si="30"/>
        <v>79.682400000000001</v>
      </c>
      <c r="D348" s="774">
        <v>759878.88070552191</v>
      </c>
      <c r="E348" s="772">
        <f t="shared" si="31"/>
        <v>89.837999999999994</v>
      </c>
      <c r="F348" s="774">
        <v>798897.47787885263</v>
      </c>
      <c r="G348" s="772">
        <f t="shared" si="32"/>
        <v>99.993600000000015</v>
      </c>
      <c r="H348" s="774">
        <v>838042.92530238372</v>
      </c>
      <c r="I348" s="769"/>
      <c r="J348" s="894"/>
      <c r="K348" s="772">
        <v>9.76</v>
      </c>
      <c r="L348" s="772">
        <f t="shared" si="33"/>
        <v>88.127999999999986</v>
      </c>
      <c r="M348" s="774">
        <v>818097.74766449758</v>
      </c>
      <c r="N348" s="772">
        <f t="shared" si="34"/>
        <v>99.359999999999985</v>
      </c>
      <c r="O348" s="774">
        <v>858722.21502653509</v>
      </c>
      <c r="P348" s="772">
        <f t="shared" si="35"/>
        <v>110.59199999999998</v>
      </c>
      <c r="Q348" s="774">
        <v>899349.38133006601</v>
      </c>
      <c r="R348" s="535"/>
      <c r="S348" s="4"/>
      <c r="T348" s="4"/>
      <c r="U348" s="4"/>
      <c r="V348" s="4"/>
      <c r="W348" s="4"/>
      <c r="X348" s="4"/>
      <c r="Y348" s="4"/>
      <c r="Z348" s="4"/>
    </row>
    <row r="349" spans="1:26" ht="12.75" customHeight="1">
      <c r="A349" s="894"/>
      <c r="B349" s="105">
        <v>9.76</v>
      </c>
      <c r="C349" s="772">
        <f t="shared" si="30"/>
        <v>82.252800000000008</v>
      </c>
      <c r="D349" s="774">
        <v>780434.01912096678</v>
      </c>
      <c r="E349" s="772">
        <f t="shared" si="31"/>
        <v>92.73599999999999</v>
      </c>
      <c r="F349" s="774">
        <v>820070.67389633751</v>
      </c>
      <c r="G349" s="772">
        <f t="shared" si="32"/>
        <v>103.2192</v>
      </c>
      <c r="H349" s="774">
        <v>860077.08365633513</v>
      </c>
      <c r="I349" s="769"/>
      <c r="J349" s="894"/>
      <c r="K349" s="772">
        <v>10.06</v>
      </c>
      <c r="L349" s="772">
        <f t="shared" si="33"/>
        <v>90.882000000000005</v>
      </c>
      <c r="M349" s="774">
        <v>839273.64262347633</v>
      </c>
      <c r="N349" s="772">
        <f t="shared" si="34"/>
        <v>102.465</v>
      </c>
      <c r="O349" s="774">
        <v>880880.52468919347</v>
      </c>
      <c r="P349" s="772">
        <f t="shared" si="35"/>
        <v>114.04800000000002</v>
      </c>
      <c r="Q349" s="774">
        <v>922368.65332919022</v>
      </c>
      <c r="R349" s="535"/>
      <c r="S349" s="4"/>
      <c r="T349" s="4"/>
      <c r="U349" s="4"/>
      <c r="V349" s="4"/>
      <c r="W349" s="4"/>
      <c r="X349" s="4"/>
      <c r="Y349" s="4"/>
      <c r="Z349" s="4"/>
    </row>
    <row r="350" spans="1:26" ht="12.75" customHeight="1">
      <c r="A350" s="894"/>
      <c r="B350" s="105">
        <v>10.06</v>
      </c>
      <c r="C350" s="772">
        <f t="shared" si="30"/>
        <v>84.823200000000014</v>
      </c>
      <c r="D350" s="774">
        <v>800746.25280198536</v>
      </c>
      <c r="E350" s="772">
        <f t="shared" si="31"/>
        <v>95.634</v>
      </c>
      <c r="F350" s="774">
        <v>841368.02122252912</v>
      </c>
      <c r="G350" s="772">
        <f t="shared" si="32"/>
        <v>106.44480000000001</v>
      </c>
      <c r="H350" s="774">
        <v>882111.24201028585</v>
      </c>
      <c r="I350" s="769"/>
      <c r="J350" s="894"/>
      <c r="K350" s="772">
        <v>10.36</v>
      </c>
      <c r="L350" s="772">
        <f t="shared" si="33"/>
        <v>93.635999999999996</v>
      </c>
      <c r="M350" s="774">
        <v>860692.44231688103</v>
      </c>
      <c r="N350" s="772">
        <f t="shared" si="34"/>
        <v>105.57</v>
      </c>
      <c r="O350" s="774">
        <v>903038.83435185102</v>
      </c>
      <c r="P350" s="772">
        <f t="shared" si="35"/>
        <v>117.504</v>
      </c>
      <c r="Q350" s="774">
        <v>945387.9253283143</v>
      </c>
      <c r="R350" s="535"/>
      <c r="S350" s="4"/>
      <c r="T350" s="4"/>
      <c r="U350" s="4"/>
      <c r="V350" s="4"/>
      <c r="W350" s="4"/>
      <c r="X350" s="4"/>
      <c r="Y350" s="4"/>
      <c r="Z350" s="4"/>
    </row>
    <row r="351" spans="1:26" ht="12.75" customHeight="1">
      <c r="A351" s="894"/>
      <c r="B351" s="105">
        <v>10.36</v>
      </c>
      <c r="C351" s="772">
        <f t="shared" si="30"/>
        <v>87.393599999999992</v>
      </c>
      <c r="D351" s="774">
        <v>821177.23990872363</v>
      </c>
      <c r="E351" s="772">
        <f t="shared" si="31"/>
        <v>98.531999999999982</v>
      </c>
      <c r="F351" s="774">
        <v>862659.97066573333</v>
      </c>
      <c r="G351" s="772">
        <f t="shared" si="32"/>
        <v>109.67039999999999</v>
      </c>
      <c r="H351" s="774">
        <v>904145.40036423691</v>
      </c>
      <c r="I351" s="769"/>
      <c r="J351" s="894"/>
      <c r="K351" s="772">
        <v>10.66</v>
      </c>
      <c r="L351" s="772">
        <f t="shared" si="33"/>
        <v>96.39</v>
      </c>
      <c r="M351" s="774">
        <v>882111.24201028585</v>
      </c>
      <c r="N351" s="772">
        <f t="shared" si="34"/>
        <v>108.675</v>
      </c>
      <c r="O351" s="774">
        <v>925197.14401450893</v>
      </c>
      <c r="P351" s="772">
        <f t="shared" si="35"/>
        <v>120.96000000000001</v>
      </c>
      <c r="Q351" s="774">
        <v>968409.89626893215</v>
      </c>
      <c r="R351" s="535"/>
      <c r="S351" s="4"/>
      <c r="T351" s="4"/>
      <c r="U351" s="4"/>
      <c r="V351" s="4"/>
      <c r="W351" s="4"/>
      <c r="X351" s="4"/>
      <c r="Y351" s="4"/>
      <c r="Z351" s="4"/>
    </row>
    <row r="352" spans="1:26" ht="12.75" customHeight="1">
      <c r="A352" s="894"/>
      <c r="B352" s="105">
        <v>10.66</v>
      </c>
      <c r="C352" s="772">
        <f t="shared" si="30"/>
        <v>89.963999999999999</v>
      </c>
      <c r="D352" s="774">
        <v>841489.47358974232</v>
      </c>
      <c r="E352" s="772">
        <f t="shared" si="31"/>
        <v>101.42999999999999</v>
      </c>
      <c r="F352" s="774">
        <v>883960.01693341916</v>
      </c>
      <c r="G352" s="772">
        <f t="shared" si="32"/>
        <v>112.896</v>
      </c>
      <c r="H352" s="774">
        <v>926179.5587181882</v>
      </c>
      <c r="I352" s="769"/>
      <c r="J352" s="894"/>
      <c r="K352" s="772">
        <v>10.96</v>
      </c>
      <c r="L352" s="772">
        <f t="shared" si="33"/>
        <v>99.144000000000005</v>
      </c>
      <c r="M352" s="774">
        <v>903408.58933647734</v>
      </c>
      <c r="N352" s="772">
        <f t="shared" si="34"/>
        <v>111.78</v>
      </c>
      <c r="O352" s="774">
        <v>947352.7547356732</v>
      </c>
      <c r="P352" s="772">
        <f t="shared" si="35"/>
        <v>124.41600000000001</v>
      </c>
      <c r="Q352" s="774">
        <v>991431.86720954988</v>
      </c>
      <c r="R352" s="535"/>
      <c r="S352" s="4"/>
      <c r="T352" s="4"/>
      <c r="U352" s="4"/>
      <c r="V352" s="4"/>
      <c r="W352" s="4"/>
      <c r="X352" s="4"/>
      <c r="Y352" s="4"/>
      <c r="Z352" s="4"/>
    </row>
    <row r="353" spans="1:26" ht="12.75" customHeight="1">
      <c r="A353" s="894"/>
      <c r="B353" s="105">
        <v>10.96</v>
      </c>
      <c r="C353" s="772">
        <f t="shared" si="30"/>
        <v>92.534400000000019</v>
      </c>
      <c r="D353" s="774">
        <v>862047.31094668072</v>
      </c>
      <c r="E353" s="772">
        <f t="shared" si="31"/>
        <v>104.328</v>
      </c>
      <c r="F353" s="774">
        <v>905260.06320110406</v>
      </c>
      <c r="G353" s="772">
        <f t="shared" si="32"/>
        <v>116.12160000000002</v>
      </c>
      <c r="H353" s="774">
        <v>948213.71707213903</v>
      </c>
      <c r="I353" s="769"/>
      <c r="J353" s="894"/>
      <c r="K353" s="772">
        <v>11.26</v>
      </c>
      <c r="L353" s="772">
        <f t="shared" si="33"/>
        <v>101.898</v>
      </c>
      <c r="M353" s="774">
        <v>924824.69008838886</v>
      </c>
      <c r="N353" s="772">
        <f t="shared" si="34"/>
        <v>114.88499999999998</v>
      </c>
      <c r="O353" s="774">
        <v>969513.76333982463</v>
      </c>
      <c r="P353" s="772">
        <f t="shared" si="35"/>
        <v>127.87199999999999</v>
      </c>
      <c r="Q353" s="774">
        <v>1014451.1392086742</v>
      </c>
      <c r="R353" s="535"/>
      <c r="S353" s="4"/>
      <c r="T353" s="4"/>
      <c r="U353" s="4"/>
      <c r="V353" s="4"/>
      <c r="W353" s="4"/>
      <c r="X353" s="4"/>
      <c r="Y353" s="4"/>
      <c r="Z353" s="4"/>
    </row>
    <row r="354" spans="1:26" ht="12.75" customHeight="1">
      <c r="A354" s="894"/>
      <c r="B354" s="105">
        <v>11.26</v>
      </c>
      <c r="C354" s="772">
        <f t="shared" si="30"/>
        <v>95.104799999999997</v>
      </c>
      <c r="D354" s="774">
        <v>882478.29805341887</v>
      </c>
      <c r="E354" s="772">
        <f t="shared" si="31"/>
        <v>107.22599999999998</v>
      </c>
      <c r="F354" s="774">
        <v>926557.41052729567</v>
      </c>
      <c r="G354" s="772">
        <f t="shared" si="32"/>
        <v>119.3472</v>
      </c>
      <c r="H354" s="774">
        <v>970250.57436758419</v>
      </c>
      <c r="I354" s="769"/>
      <c r="J354" s="894"/>
      <c r="K354" s="772">
        <v>11.56</v>
      </c>
      <c r="L354" s="772">
        <f t="shared" si="33"/>
        <v>104.65200000000002</v>
      </c>
      <c r="M354" s="774">
        <v>946246.18872328685</v>
      </c>
      <c r="N354" s="772">
        <f t="shared" si="34"/>
        <v>117.99</v>
      </c>
      <c r="O354" s="774">
        <v>991672.07300248276</v>
      </c>
      <c r="P354" s="772">
        <f t="shared" si="35"/>
        <v>131.328</v>
      </c>
      <c r="Q354" s="774">
        <v>1037473.1101492912</v>
      </c>
      <c r="R354" s="535"/>
      <c r="S354" s="4"/>
      <c r="T354" s="4"/>
      <c r="U354" s="4"/>
      <c r="V354" s="4"/>
      <c r="W354" s="4"/>
      <c r="X354" s="4"/>
      <c r="Y354" s="4"/>
      <c r="Z354" s="4"/>
    </row>
    <row r="355" spans="1:26" ht="12.75" customHeight="1">
      <c r="A355" s="894"/>
      <c r="B355" s="105">
        <v>11.56</v>
      </c>
      <c r="C355" s="772">
        <f t="shared" si="30"/>
        <v>97.675200000000004</v>
      </c>
      <c r="D355" s="774">
        <v>902990.25340496562</v>
      </c>
      <c r="E355" s="772">
        <f t="shared" si="31"/>
        <v>110.124</v>
      </c>
      <c r="F355" s="774">
        <v>947857.45679498068</v>
      </c>
      <c r="G355" s="772">
        <f t="shared" si="32"/>
        <v>122.57280000000002</v>
      </c>
      <c r="H355" s="774">
        <v>992284.73272153502</v>
      </c>
      <c r="I355" s="769"/>
      <c r="J355" s="894"/>
      <c r="K355" s="772">
        <v>11.86</v>
      </c>
      <c r="L355" s="772">
        <f t="shared" si="33"/>
        <v>107.40600000000001</v>
      </c>
      <c r="M355" s="774">
        <v>967664.98841669189</v>
      </c>
      <c r="N355" s="772">
        <f t="shared" si="34"/>
        <v>121.09499999999998</v>
      </c>
      <c r="O355" s="774">
        <v>1013830.3826651402</v>
      </c>
      <c r="P355" s="772">
        <f t="shared" si="35"/>
        <v>134.78399999999999</v>
      </c>
      <c r="Q355" s="774">
        <v>1060492.382148416</v>
      </c>
      <c r="R355" s="535"/>
      <c r="S355" s="4"/>
      <c r="T355" s="4"/>
      <c r="U355" s="4"/>
      <c r="V355" s="4"/>
      <c r="W355" s="4"/>
      <c r="X355" s="4"/>
      <c r="Y355" s="4"/>
      <c r="Z355" s="4"/>
    </row>
    <row r="356" spans="1:26" ht="12.75" customHeight="1">
      <c r="A356" s="894"/>
      <c r="B356" s="105">
        <v>11.86</v>
      </c>
      <c r="C356" s="772">
        <f t="shared" si="30"/>
        <v>100.2456</v>
      </c>
      <c r="D356" s="774">
        <v>923550.78970339743</v>
      </c>
      <c r="E356" s="772">
        <f t="shared" si="31"/>
        <v>113.02199999999999</v>
      </c>
      <c r="F356" s="774">
        <v>969154.80412117229</v>
      </c>
      <c r="G356" s="772">
        <f t="shared" si="32"/>
        <v>125.7984</v>
      </c>
      <c r="H356" s="774">
        <v>1014440.3434426996</v>
      </c>
      <c r="I356" s="769"/>
      <c r="J356" s="894"/>
      <c r="K356" s="772">
        <v>12.16</v>
      </c>
      <c r="L356" s="772">
        <f t="shared" si="33"/>
        <v>110.16</v>
      </c>
      <c r="M356" s="774">
        <v>989083.78811009636</v>
      </c>
      <c r="N356" s="772">
        <f t="shared" si="34"/>
        <v>124.19999999999999</v>
      </c>
      <c r="O356" s="774">
        <v>1035985.9933863047</v>
      </c>
      <c r="P356" s="772">
        <f t="shared" si="35"/>
        <v>138.24</v>
      </c>
      <c r="Q356" s="774">
        <v>1083511.6541475398</v>
      </c>
      <c r="R356" s="535"/>
      <c r="S356" s="4"/>
      <c r="T356" s="4"/>
      <c r="U356" s="4"/>
      <c r="V356" s="4"/>
      <c r="W356" s="4"/>
      <c r="X356" s="4"/>
      <c r="Y356" s="4"/>
      <c r="Z356" s="4"/>
    </row>
    <row r="357" spans="1:26" ht="12.75" customHeight="1">
      <c r="A357" s="894"/>
      <c r="B357" s="105">
        <v>12.16</v>
      </c>
      <c r="C357" s="772">
        <f t="shared" si="30"/>
        <v>102.81600000000002</v>
      </c>
      <c r="D357" s="774">
        <v>944111.32600183005</v>
      </c>
      <c r="E357" s="772">
        <f t="shared" si="31"/>
        <v>115.92</v>
      </c>
      <c r="F357" s="774">
        <v>990454.85038885777</v>
      </c>
      <c r="G357" s="772">
        <f t="shared" si="32"/>
        <v>129.02400000000003</v>
      </c>
      <c r="H357" s="774">
        <v>1036598.6531053574</v>
      </c>
      <c r="I357" s="769"/>
      <c r="J357" s="894"/>
      <c r="K357" s="772">
        <v>12.46</v>
      </c>
      <c r="L357" s="772">
        <f t="shared" si="33"/>
        <v>112.914</v>
      </c>
      <c r="M357" s="774">
        <v>1010502.5878035014</v>
      </c>
      <c r="N357" s="772">
        <f t="shared" si="34"/>
        <v>127.30499999999999</v>
      </c>
      <c r="O357" s="774">
        <v>1058144.3030489623</v>
      </c>
      <c r="P357" s="772">
        <f t="shared" si="35"/>
        <v>141.696</v>
      </c>
      <c r="Q357" s="774">
        <v>1106533.6250881576</v>
      </c>
      <c r="R357" s="535"/>
      <c r="S357" s="4"/>
      <c r="T357" s="4"/>
      <c r="U357" s="4"/>
      <c r="V357" s="4"/>
      <c r="W357" s="4"/>
      <c r="X357" s="4"/>
      <c r="Y357" s="4"/>
      <c r="Z357" s="4"/>
    </row>
    <row r="358" spans="1:26" ht="12.75" customHeight="1">
      <c r="A358" s="894"/>
      <c r="B358" s="105">
        <v>12.46</v>
      </c>
      <c r="C358" s="772">
        <f t="shared" si="30"/>
        <v>105.38640000000001</v>
      </c>
      <c r="D358" s="774">
        <v>964671.8623002622</v>
      </c>
      <c r="E358" s="772">
        <f t="shared" si="31"/>
        <v>118.818</v>
      </c>
      <c r="F358" s="774">
        <v>1011752.1977150494</v>
      </c>
      <c r="G358" s="772">
        <f t="shared" si="32"/>
        <v>132.24960000000002</v>
      </c>
      <c r="H358" s="774">
        <v>1058756.9627680148</v>
      </c>
      <c r="I358" s="769"/>
      <c r="J358" s="894"/>
      <c r="K358" s="772">
        <v>12.76</v>
      </c>
      <c r="L358" s="772">
        <f t="shared" si="33"/>
        <v>115.66799999999999</v>
      </c>
      <c r="M358" s="774">
        <v>1031924.0864383993</v>
      </c>
      <c r="N358" s="772">
        <f t="shared" si="34"/>
        <v>130.40999999999997</v>
      </c>
      <c r="O358" s="774">
        <v>1086780.0722963193</v>
      </c>
      <c r="P358" s="772">
        <f t="shared" si="35"/>
        <v>145.15199999999999</v>
      </c>
      <c r="Q358" s="774">
        <v>1129552.8970872816</v>
      </c>
      <c r="R358" s="535"/>
      <c r="S358" s="4"/>
      <c r="T358" s="4"/>
      <c r="U358" s="4"/>
      <c r="V358" s="4"/>
      <c r="W358" s="4"/>
      <c r="X358" s="4"/>
      <c r="Y358" s="4"/>
      <c r="Z358" s="4"/>
    </row>
    <row r="359" spans="1:26" ht="12.75" customHeight="1">
      <c r="A359" s="894"/>
      <c r="B359" s="105">
        <v>12.76</v>
      </c>
      <c r="C359" s="772">
        <f t="shared" si="30"/>
        <v>107.9568</v>
      </c>
      <c r="D359" s="774">
        <v>985232.39859869401</v>
      </c>
      <c r="E359" s="772">
        <f t="shared" si="31"/>
        <v>121.71599999999999</v>
      </c>
      <c r="F359" s="774">
        <v>1033052.2439827346</v>
      </c>
      <c r="G359" s="772">
        <f t="shared" si="32"/>
        <v>135.4752</v>
      </c>
      <c r="H359" s="774">
        <v>1080923.3692551542</v>
      </c>
      <c r="I359" s="769"/>
      <c r="J359" s="894"/>
      <c r="K359" s="772">
        <v>13.06</v>
      </c>
      <c r="L359" s="772">
        <f t="shared" si="33"/>
        <v>118.42200000000001</v>
      </c>
      <c r="M359" s="774">
        <v>1053342.8861318042</v>
      </c>
      <c r="N359" s="772">
        <f t="shared" si="34"/>
        <v>133.51499999999999</v>
      </c>
      <c r="O359" s="774">
        <v>1102460.9223742781</v>
      </c>
      <c r="P359" s="772">
        <f t="shared" si="35"/>
        <v>148.608</v>
      </c>
      <c r="Q359" s="774">
        <v>1152572.1690864058</v>
      </c>
      <c r="R359" s="535"/>
      <c r="S359" s="4"/>
      <c r="T359" s="4"/>
      <c r="U359" s="4"/>
      <c r="V359" s="4"/>
      <c r="W359" s="4"/>
      <c r="X359" s="4"/>
      <c r="Y359" s="4"/>
      <c r="Z359" s="4"/>
    </row>
    <row r="360" spans="1:26" ht="12.75" customHeight="1">
      <c r="A360" s="894"/>
      <c r="B360" s="105">
        <v>13.06</v>
      </c>
      <c r="C360" s="772">
        <f t="shared" si="30"/>
        <v>110.52720000000002</v>
      </c>
      <c r="D360" s="774">
        <v>1005792.934897126</v>
      </c>
      <c r="E360" s="772">
        <f t="shared" si="31"/>
        <v>124.614</v>
      </c>
      <c r="F360" s="774">
        <v>1054352.2902504194</v>
      </c>
      <c r="G360" s="772">
        <f t="shared" si="32"/>
        <v>138.70080000000002</v>
      </c>
      <c r="H360" s="774">
        <v>1103070.8831518374</v>
      </c>
      <c r="I360" s="769"/>
      <c r="J360" s="894"/>
      <c r="K360" s="772">
        <v>13.36</v>
      </c>
      <c r="L360" s="772">
        <f t="shared" si="33"/>
        <v>121.176</v>
      </c>
      <c r="M360" s="774">
        <v>1074761.6858252087</v>
      </c>
      <c r="N360" s="772">
        <f t="shared" si="34"/>
        <v>136.61999999999998</v>
      </c>
      <c r="O360" s="774">
        <v>1124619.2320369361</v>
      </c>
      <c r="P360" s="772">
        <f t="shared" si="35"/>
        <v>152.06399999999999</v>
      </c>
      <c r="Q360" s="774">
        <v>1175594.1400270239</v>
      </c>
      <c r="R360" s="535"/>
      <c r="S360" s="4"/>
      <c r="T360" s="4"/>
      <c r="U360" s="4"/>
      <c r="V360" s="4"/>
      <c r="W360" s="4"/>
      <c r="X360" s="4"/>
      <c r="Y360" s="4"/>
      <c r="Z360" s="4"/>
    </row>
    <row r="361" spans="1:26" ht="12.75" customHeight="1">
      <c r="A361" s="894"/>
      <c r="B361" s="105">
        <v>13.36</v>
      </c>
      <c r="C361" s="772">
        <f t="shared" si="30"/>
        <v>113.0976</v>
      </c>
      <c r="D361" s="774">
        <v>1026353.4711955583</v>
      </c>
      <c r="E361" s="772">
        <f t="shared" si="31"/>
        <v>127.51199999999999</v>
      </c>
      <c r="F361" s="774">
        <v>1075652.3365181051</v>
      </c>
      <c r="G361" s="772">
        <f t="shared" si="32"/>
        <v>141.9264</v>
      </c>
      <c r="H361" s="774">
        <v>1125229.1928144949</v>
      </c>
      <c r="I361" s="769"/>
      <c r="J361" s="894"/>
      <c r="K361" s="772">
        <v>13.66</v>
      </c>
      <c r="L361" s="772">
        <f t="shared" si="33"/>
        <v>123.93</v>
      </c>
      <c r="M361" s="774">
        <v>1096177.7865771202</v>
      </c>
      <c r="N361" s="772">
        <f t="shared" si="34"/>
        <v>139.72499999999999</v>
      </c>
      <c r="O361" s="774">
        <v>1146774.8427581002</v>
      </c>
      <c r="P361" s="772">
        <f t="shared" si="35"/>
        <v>155.52000000000001</v>
      </c>
      <c r="Q361" s="774">
        <v>1198613.4120261476</v>
      </c>
      <c r="R361" s="535"/>
      <c r="S361" s="4"/>
      <c r="T361" s="4"/>
      <c r="U361" s="4"/>
      <c r="V361" s="4"/>
      <c r="W361" s="4"/>
      <c r="X361" s="4"/>
      <c r="Y361" s="4"/>
      <c r="Z361" s="4"/>
    </row>
    <row r="362" spans="1:26" ht="12.75" customHeight="1">
      <c r="A362" s="894"/>
      <c r="B362" s="105">
        <v>13.66</v>
      </c>
      <c r="C362" s="772">
        <f t="shared" si="30"/>
        <v>115.66800000000001</v>
      </c>
      <c r="D362" s="774">
        <v>1046911.3085524968</v>
      </c>
      <c r="E362" s="772">
        <f t="shared" si="31"/>
        <v>130.41</v>
      </c>
      <c r="F362" s="774">
        <v>1096949.683844297</v>
      </c>
      <c r="G362" s="772">
        <f t="shared" si="32"/>
        <v>145.15200000000002</v>
      </c>
      <c r="H362" s="774">
        <v>1147387.502477153</v>
      </c>
      <c r="I362" s="769"/>
      <c r="J362" s="894"/>
      <c r="K362" s="772">
        <v>13.96</v>
      </c>
      <c r="L362" s="772">
        <f t="shared" si="33"/>
        <v>126.68400000000001</v>
      </c>
      <c r="M362" s="774">
        <v>1117596.5862705249</v>
      </c>
      <c r="N362" s="772">
        <f t="shared" si="34"/>
        <v>142.82999999999998</v>
      </c>
      <c r="O362" s="774">
        <v>1168933.1524207585</v>
      </c>
      <c r="P362" s="772">
        <f t="shared" si="35"/>
        <v>158.976</v>
      </c>
      <c r="Q362" s="774">
        <v>1221632.6840252718</v>
      </c>
      <c r="R362" s="535"/>
      <c r="S362" s="4"/>
      <c r="T362" s="4"/>
      <c r="U362" s="4"/>
      <c r="V362" s="4"/>
      <c r="W362" s="4"/>
      <c r="X362" s="4"/>
      <c r="Y362" s="4"/>
      <c r="Z362" s="4"/>
    </row>
    <row r="363" spans="1:26" ht="12.75" customHeight="1">
      <c r="A363" s="894"/>
      <c r="B363" s="105">
        <v>13.96</v>
      </c>
      <c r="C363" s="772">
        <f t="shared" si="30"/>
        <v>118.23840000000001</v>
      </c>
      <c r="D363" s="774">
        <v>1067471.844850929</v>
      </c>
      <c r="E363" s="772">
        <f t="shared" si="31"/>
        <v>133.30800000000002</v>
      </c>
      <c r="F363" s="774">
        <v>1118249.730111982</v>
      </c>
      <c r="G363" s="772">
        <f t="shared" si="32"/>
        <v>148.37760000000003</v>
      </c>
      <c r="H363" s="774">
        <v>1169580.8983792283</v>
      </c>
      <c r="I363" s="769"/>
      <c r="J363" s="894"/>
      <c r="K363" s="772">
        <v>14.26</v>
      </c>
      <c r="L363" s="772">
        <f t="shared" si="33"/>
        <v>129.43799999999999</v>
      </c>
      <c r="M363" s="774">
        <v>1139018.0849054235</v>
      </c>
      <c r="N363" s="772">
        <f t="shared" si="34"/>
        <v>145.93499999999997</v>
      </c>
      <c r="O363" s="774">
        <v>1191091.4620834163</v>
      </c>
      <c r="P363" s="772">
        <f t="shared" si="35"/>
        <v>162.43199999999999</v>
      </c>
      <c r="Q363" s="774">
        <v>1244654.6549658896</v>
      </c>
      <c r="R363" s="535"/>
      <c r="S363" s="4"/>
      <c r="T363" s="4"/>
      <c r="U363" s="4"/>
      <c r="V363" s="4"/>
      <c r="W363" s="4"/>
      <c r="X363" s="4"/>
      <c r="Y363" s="4"/>
      <c r="Z363" s="4"/>
    </row>
    <row r="364" spans="1:26" ht="12.75" customHeight="1">
      <c r="A364" s="894"/>
      <c r="B364" s="105">
        <v>14.26</v>
      </c>
      <c r="C364" s="772">
        <f t="shared" si="30"/>
        <v>120.80880000000001</v>
      </c>
      <c r="D364" s="774">
        <v>1088032.3811493614</v>
      </c>
      <c r="E364" s="772">
        <f t="shared" si="31"/>
        <v>136.20599999999999</v>
      </c>
      <c r="F364" s="774">
        <v>1139547.0774381736</v>
      </c>
      <c r="G364" s="772">
        <f t="shared" si="32"/>
        <v>151.60319999999999</v>
      </c>
      <c r="H364" s="774">
        <v>1191704.1218024692</v>
      </c>
      <c r="I364" s="769"/>
      <c r="J364" s="894"/>
      <c r="K364" s="772">
        <v>14.56</v>
      </c>
      <c r="L364" s="772">
        <f t="shared" si="33"/>
        <v>132.19200000000001</v>
      </c>
      <c r="M364" s="774">
        <v>1160436.8845988279</v>
      </c>
      <c r="N364" s="772">
        <f t="shared" si="34"/>
        <v>149.04</v>
      </c>
      <c r="O364" s="774">
        <v>1213252.4706875677</v>
      </c>
      <c r="P364" s="772">
        <f t="shared" si="35"/>
        <v>165.88800000000001</v>
      </c>
      <c r="Q364" s="774">
        <v>1267673.9269650138</v>
      </c>
      <c r="R364" s="535"/>
      <c r="S364" s="4"/>
      <c r="T364" s="4"/>
      <c r="U364" s="4"/>
      <c r="V364" s="4"/>
      <c r="W364" s="4"/>
      <c r="X364" s="4"/>
      <c r="Y364" s="4"/>
      <c r="Z364" s="4"/>
    </row>
    <row r="365" spans="1:26" ht="12.75" customHeight="1">
      <c r="A365" s="894"/>
      <c r="B365" s="105">
        <v>14.56</v>
      </c>
      <c r="C365" s="772">
        <f t="shared" si="30"/>
        <v>123.37920000000001</v>
      </c>
      <c r="D365" s="774">
        <v>1108592.9174477935</v>
      </c>
      <c r="E365" s="772">
        <f t="shared" si="31"/>
        <v>139.10399999999998</v>
      </c>
      <c r="F365" s="774">
        <v>1160847.1237058588</v>
      </c>
      <c r="G365" s="772">
        <f t="shared" si="32"/>
        <v>154.8288</v>
      </c>
      <c r="H365" s="774">
        <v>1213859.7325236336</v>
      </c>
      <c r="I365" s="769"/>
      <c r="J365" s="894"/>
      <c r="K365" s="772">
        <v>14.86</v>
      </c>
      <c r="L365" s="772">
        <f t="shared" si="33"/>
        <v>134.946</v>
      </c>
      <c r="M365" s="774">
        <v>1181855.6842922329</v>
      </c>
      <c r="N365" s="772">
        <f t="shared" si="34"/>
        <v>152.14499999999998</v>
      </c>
      <c r="O365" s="774">
        <v>1235408.0814087312</v>
      </c>
      <c r="P365" s="772">
        <f t="shared" si="35"/>
        <v>169.34399999999999</v>
      </c>
      <c r="Q365" s="774">
        <v>1290693.1989641383</v>
      </c>
      <c r="R365" s="535"/>
      <c r="S365" s="4"/>
      <c r="T365" s="4"/>
      <c r="U365" s="4"/>
      <c r="V365" s="4"/>
      <c r="W365" s="4"/>
      <c r="X365" s="4"/>
      <c r="Y365" s="4"/>
      <c r="Z365" s="4"/>
    </row>
    <row r="366" spans="1:26" ht="12.75" customHeight="1">
      <c r="A366" s="894"/>
      <c r="B366" s="105">
        <v>14.86</v>
      </c>
      <c r="C366" s="772">
        <f t="shared" si="30"/>
        <v>125.9496</v>
      </c>
      <c r="D366" s="774">
        <v>1129153.4537462255</v>
      </c>
      <c r="E366" s="772">
        <f t="shared" si="31"/>
        <v>142.00199999999998</v>
      </c>
      <c r="F366" s="774">
        <v>1182144.4710320504</v>
      </c>
      <c r="G366" s="772">
        <f t="shared" si="32"/>
        <v>158.05440000000002</v>
      </c>
      <c r="H366" s="774">
        <v>1236020.7411277846</v>
      </c>
      <c r="I366" s="769"/>
      <c r="J366" s="894"/>
      <c r="K366" s="772">
        <v>15.16</v>
      </c>
      <c r="L366" s="772">
        <f t="shared" si="33"/>
        <v>137.69999999999999</v>
      </c>
      <c r="M366" s="774">
        <v>1203274.4839856375</v>
      </c>
      <c r="N366" s="772">
        <f t="shared" si="34"/>
        <v>155.25</v>
      </c>
      <c r="O366" s="774">
        <v>1257566.3910713897</v>
      </c>
      <c r="P366" s="772">
        <f t="shared" si="35"/>
        <v>172.8</v>
      </c>
      <c r="Q366" s="774">
        <v>1313715.1699047557</v>
      </c>
      <c r="R366" s="535"/>
      <c r="S366" s="4"/>
      <c r="T366" s="4"/>
      <c r="U366" s="4"/>
      <c r="V366" s="4"/>
      <c r="W366" s="4"/>
      <c r="X366" s="4"/>
      <c r="Y366" s="4"/>
      <c r="Z366" s="4"/>
    </row>
    <row r="367" spans="1:26" ht="12.75" customHeight="1">
      <c r="A367" s="894"/>
      <c r="B367" s="105">
        <v>15.16</v>
      </c>
      <c r="C367" s="772">
        <f t="shared" si="30"/>
        <v>128.52000000000001</v>
      </c>
      <c r="D367" s="774">
        <v>1149713.9900446574</v>
      </c>
      <c r="E367" s="772">
        <f t="shared" si="31"/>
        <v>144.89999999999998</v>
      </c>
      <c r="F367" s="774">
        <v>1203444.5172997359</v>
      </c>
      <c r="G367" s="772">
        <f t="shared" si="32"/>
        <v>161.28</v>
      </c>
      <c r="H367" s="774">
        <v>1258179.0507904419</v>
      </c>
      <c r="I367" s="769"/>
      <c r="J367" s="894"/>
      <c r="K367" s="772">
        <v>15.46</v>
      </c>
      <c r="L367" s="772">
        <f t="shared" si="33"/>
        <v>140.45400000000001</v>
      </c>
      <c r="M367" s="774">
        <v>1224695.9826205357</v>
      </c>
      <c r="N367" s="772">
        <f t="shared" si="34"/>
        <v>158.35500000000002</v>
      </c>
      <c r="O367" s="774">
        <v>1279724.7007340475</v>
      </c>
      <c r="P367" s="772">
        <f t="shared" si="35"/>
        <v>176.25600000000003</v>
      </c>
      <c r="Q367" s="774">
        <v>1336734.4419038796</v>
      </c>
      <c r="R367" s="535"/>
      <c r="S367" s="4"/>
      <c r="T367" s="4"/>
      <c r="U367" s="4"/>
      <c r="V367" s="4"/>
      <c r="W367" s="4"/>
      <c r="X367" s="4"/>
      <c r="Y367" s="4"/>
      <c r="Z367" s="4"/>
    </row>
    <row r="368" spans="1:26" ht="12.75" customHeight="1">
      <c r="A368" s="894"/>
      <c r="B368" s="105">
        <v>15.46</v>
      </c>
      <c r="C368" s="772">
        <f t="shared" si="30"/>
        <v>131.09040000000002</v>
      </c>
      <c r="D368" s="774">
        <v>1170274.5263430898</v>
      </c>
      <c r="E368" s="772">
        <f t="shared" si="31"/>
        <v>147.798</v>
      </c>
      <c r="F368" s="774">
        <v>1224741.8646259268</v>
      </c>
      <c r="G368" s="772">
        <f t="shared" si="32"/>
        <v>164.50560000000002</v>
      </c>
      <c r="H368" s="774">
        <v>1280337.3604531006</v>
      </c>
      <c r="I368" s="769"/>
      <c r="J368" s="894"/>
      <c r="K368" s="772">
        <v>15.76</v>
      </c>
      <c r="L368" s="772">
        <f t="shared" si="33"/>
        <v>143.208</v>
      </c>
      <c r="M368" s="774">
        <v>1246114.7823139399</v>
      </c>
      <c r="N368" s="772">
        <f t="shared" si="34"/>
        <v>161.46</v>
      </c>
      <c r="O368" s="774">
        <v>1301883.0103967055</v>
      </c>
      <c r="P368" s="772">
        <f t="shared" si="35"/>
        <v>179.71200000000002</v>
      </c>
      <c r="Q368" s="774">
        <v>1359753.7139030038</v>
      </c>
      <c r="R368" s="535"/>
      <c r="S368" s="4"/>
      <c r="T368" s="4"/>
      <c r="U368" s="4"/>
      <c r="V368" s="4"/>
      <c r="W368" s="4"/>
      <c r="X368" s="4"/>
      <c r="Y368" s="4"/>
      <c r="Z368" s="4"/>
    </row>
    <row r="369" spans="1:26" ht="12.75" customHeight="1">
      <c r="A369" s="894"/>
      <c r="B369" s="105">
        <v>15.76</v>
      </c>
      <c r="C369" s="772">
        <f t="shared" si="30"/>
        <v>133.66079999999999</v>
      </c>
      <c r="D369" s="774">
        <v>1190835.0626415215</v>
      </c>
      <c r="E369" s="772">
        <f t="shared" si="31"/>
        <v>150.69599999999997</v>
      </c>
      <c r="F369" s="774">
        <v>1246041.9108936128</v>
      </c>
      <c r="G369" s="772">
        <f t="shared" si="32"/>
        <v>167.7312</v>
      </c>
      <c r="H369" s="774">
        <v>1302492.9711742646</v>
      </c>
      <c r="I369" s="769"/>
      <c r="J369" s="894"/>
      <c r="K369" s="772">
        <v>16.059999999999999</v>
      </c>
      <c r="L369" s="772">
        <f t="shared" si="33"/>
        <v>145.96199999999999</v>
      </c>
      <c r="M369" s="774">
        <v>1267533.5820073453</v>
      </c>
      <c r="N369" s="772">
        <f t="shared" si="34"/>
        <v>164.56499999999997</v>
      </c>
      <c r="O369" s="774">
        <v>1324038.6211178699</v>
      </c>
      <c r="P369" s="772">
        <f t="shared" si="35"/>
        <v>183.16800000000001</v>
      </c>
      <c r="Q369" s="774">
        <v>1382775.6848436214</v>
      </c>
      <c r="R369" s="535"/>
      <c r="S369" s="4"/>
      <c r="T369" s="4"/>
      <c r="U369" s="4"/>
      <c r="V369" s="4"/>
      <c r="W369" s="4"/>
      <c r="X369" s="4"/>
      <c r="Y369" s="4"/>
      <c r="Z369" s="4"/>
    </row>
    <row r="370" spans="1:26" ht="12.75" customHeight="1">
      <c r="A370" s="894"/>
      <c r="B370" s="105">
        <v>16.059999999999999</v>
      </c>
      <c r="C370" s="772">
        <f t="shared" si="30"/>
        <v>136.2312</v>
      </c>
      <c r="D370" s="774">
        <v>1211395.5989399538</v>
      </c>
      <c r="E370" s="772">
        <f t="shared" si="31"/>
        <v>153.59399999999999</v>
      </c>
      <c r="F370" s="774">
        <v>1267339.2582198039</v>
      </c>
      <c r="G370" s="772">
        <f t="shared" si="32"/>
        <v>170.95680000000002</v>
      </c>
      <c r="H370" s="774">
        <v>1324651.2808369228</v>
      </c>
      <c r="I370" s="769"/>
      <c r="J370" s="894"/>
      <c r="K370" s="772">
        <v>16.36</v>
      </c>
      <c r="L370" s="772">
        <f t="shared" si="33"/>
        <v>148.71599999999998</v>
      </c>
      <c r="M370" s="774">
        <v>1288952.3817007502</v>
      </c>
      <c r="N370" s="772">
        <f t="shared" si="34"/>
        <v>167.66999999999996</v>
      </c>
      <c r="O370" s="774">
        <v>1346196.9307805272</v>
      </c>
      <c r="P370" s="772">
        <f t="shared" si="35"/>
        <v>186.624</v>
      </c>
      <c r="Q370" s="774">
        <v>1405794.9568427459</v>
      </c>
      <c r="R370" s="535"/>
      <c r="S370" s="4"/>
      <c r="T370" s="4"/>
      <c r="U370" s="4"/>
      <c r="V370" s="4"/>
      <c r="W370" s="4"/>
      <c r="X370" s="4"/>
      <c r="Y370" s="4"/>
      <c r="Z370" s="4"/>
    </row>
    <row r="371" spans="1:26" ht="12.75" customHeight="1">
      <c r="A371" s="894"/>
      <c r="B371" s="105">
        <v>16.36</v>
      </c>
      <c r="C371" s="772">
        <f t="shared" si="30"/>
        <v>138.80160000000001</v>
      </c>
      <c r="D371" s="774">
        <v>1231953.4362968921</v>
      </c>
      <c r="E371" s="772">
        <f t="shared" si="31"/>
        <v>156.49199999999999</v>
      </c>
      <c r="F371" s="774">
        <v>1288639.3044874889</v>
      </c>
      <c r="G371" s="772">
        <f t="shared" si="32"/>
        <v>174.18240000000003</v>
      </c>
      <c r="H371" s="774">
        <v>1346809.5904995804</v>
      </c>
      <c r="I371" s="769"/>
      <c r="J371" s="894"/>
      <c r="K371" s="772">
        <v>16.66</v>
      </c>
      <c r="L371" s="772">
        <f t="shared" si="33"/>
        <v>151.47</v>
      </c>
      <c r="M371" s="774">
        <v>1310373.8803356483</v>
      </c>
      <c r="N371" s="772">
        <f t="shared" si="34"/>
        <v>170.77499999999998</v>
      </c>
      <c r="O371" s="774">
        <v>1368355.2404431857</v>
      </c>
      <c r="P371" s="772">
        <f t="shared" si="35"/>
        <v>190.08</v>
      </c>
      <c r="Q371" s="774">
        <v>1428816.9277833637</v>
      </c>
      <c r="R371" s="535"/>
      <c r="S371" s="4"/>
      <c r="T371" s="4"/>
      <c r="U371" s="4"/>
      <c r="V371" s="4"/>
      <c r="W371" s="4"/>
      <c r="X371" s="4"/>
      <c r="Y371" s="4"/>
      <c r="Z371" s="4"/>
    </row>
    <row r="372" spans="1:26" ht="12.75" customHeight="1">
      <c r="A372" s="894"/>
      <c r="B372" s="105">
        <v>16.66</v>
      </c>
      <c r="C372" s="772">
        <f t="shared" si="30"/>
        <v>141.37199999999999</v>
      </c>
      <c r="D372" s="774">
        <v>1252513.9725953247</v>
      </c>
      <c r="E372" s="772">
        <f t="shared" si="31"/>
        <v>159.38999999999999</v>
      </c>
      <c r="F372" s="774">
        <v>1309936.651813681</v>
      </c>
      <c r="G372" s="772">
        <f t="shared" si="32"/>
        <v>177.40799999999999</v>
      </c>
      <c r="H372" s="774">
        <v>1368967.9001622384</v>
      </c>
      <c r="I372" s="769"/>
      <c r="J372" s="894"/>
      <c r="K372" s="772">
        <v>16.96</v>
      </c>
      <c r="L372" s="772">
        <f t="shared" si="33"/>
        <v>154.22400000000002</v>
      </c>
      <c r="M372" s="774">
        <v>1331792.6800290528</v>
      </c>
      <c r="N372" s="772">
        <f t="shared" si="34"/>
        <v>173.88</v>
      </c>
      <c r="O372" s="774">
        <v>1390513.5501058432</v>
      </c>
      <c r="P372" s="772">
        <f t="shared" si="35"/>
        <v>193.53600000000003</v>
      </c>
      <c r="Q372" s="774">
        <v>1451836.1997824875</v>
      </c>
      <c r="R372" s="535"/>
      <c r="S372" s="4"/>
      <c r="T372" s="4"/>
      <c r="U372" s="4"/>
      <c r="V372" s="4"/>
      <c r="W372" s="4"/>
      <c r="X372" s="4"/>
      <c r="Y372" s="4"/>
      <c r="Z372" s="4"/>
    </row>
    <row r="373" spans="1:26" ht="12.75" customHeight="1">
      <c r="A373" s="894"/>
      <c r="B373" s="105">
        <v>16.96</v>
      </c>
      <c r="C373" s="772">
        <f t="shared" si="30"/>
        <v>143.94240000000002</v>
      </c>
      <c r="D373" s="774">
        <v>1273074.5088937564</v>
      </c>
      <c r="E373" s="772">
        <f t="shared" si="31"/>
        <v>162.28799999999998</v>
      </c>
      <c r="F373" s="774">
        <v>1331236.698081366</v>
      </c>
      <c r="G373" s="772">
        <f t="shared" si="32"/>
        <v>180.6336</v>
      </c>
      <c r="H373" s="774">
        <v>1391123.5108834021</v>
      </c>
      <c r="I373" s="769"/>
      <c r="J373" s="894"/>
      <c r="K373" s="772">
        <v>17.260000000000002</v>
      </c>
      <c r="L373" s="772">
        <f t="shared" si="33"/>
        <v>156.97800000000001</v>
      </c>
      <c r="M373" s="774">
        <v>1353208.7807809641</v>
      </c>
      <c r="N373" s="772">
        <f t="shared" si="34"/>
        <v>176.98499999999999</v>
      </c>
      <c r="O373" s="774">
        <v>1412669.1608270074</v>
      </c>
      <c r="P373" s="772">
        <f t="shared" si="35"/>
        <v>196.99200000000002</v>
      </c>
      <c r="Q373" s="774">
        <v>1474858.1707231058</v>
      </c>
      <c r="R373" s="535"/>
      <c r="S373" s="4"/>
      <c r="T373" s="4"/>
      <c r="U373" s="4"/>
      <c r="V373" s="4"/>
      <c r="W373" s="4"/>
      <c r="X373" s="4"/>
      <c r="Y373" s="4"/>
      <c r="Z373" s="4"/>
    </row>
    <row r="374" spans="1:26" ht="12.75" customHeight="1">
      <c r="A374" s="894"/>
      <c r="B374" s="105">
        <v>17.260000000000002</v>
      </c>
      <c r="C374" s="772">
        <f t="shared" si="30"/>
        <v>146.51280000000003</v>
      </c>
      <c r="D374" s="774">
        <v>1293149.2357233367</v>
      </c>
      <c r="E374" s="772">
        <f t="shared" si="31"/>
        <v>165.18600000000001</v>
      </c>
      <c r="F374" s="774">
        <v>1352539.4432905454</v>
      </c>
      <c r="G374" s="772">
        <f t="shared" si="32"/>
        <v>183.85920000000002</v>
      </c>
      <c r="H374" s="774">
        <v>1413281.8205460606</v>
      </c>
      <c r="I374" s="769"/>
      <c r="J374" s="894"/>
      <c r="K374" s="772">
        <v>17.559999999999999</v>
      </c>
      <c r="L374" s="772">
        <f t="shared" si="33"/>
        <v>159.732</v>
      </c>
      <c r="M374" s="774">
        <v>1374627.580474369</v>
      </c>
      <c r="N374" s="772">
        <f t="shared" si="34"/>
        <v>180.08999999999997</v>
      </c>
      <c r="O374" s="774">
        <v>1434827.4704896652</v>
      </c>
      <c r="P374" s="772">
        <f t="shared" si="35"/>
        <v>200.44800000000001</v>
      </c>
      <c r="Q374" s="774">
        <v>1497877.4427222295</v>
      </c>
      <c r="R374" s="535"/>
      <c r="S374" s="4"/>
      <c r="T374" s="4"/>
      <c r="U374" s="4"/>
      <c r="V374" s="4"/>
      <c r="W374" s="4"/>
      <c r="X374" s="4"/>
      <c r="Y374" s="4"/>
      <c r="Z374" s="4"/>
    </row>
    <row r="375" spans="1:26" ht="12.75" customHeight="1">
      <c r="A375" s="894"/>
      <c r="B375" s="105">
        <v>17.559999999999999</v>
      </c>
      <c r="C375" s="772">
        <f t="shared" si="30"/>
        <v>149.08320000000001</v>
      </c>
      <c r="D375" s="774">
        <v>1314195.5814906205</v>
      </c>
      <c r="E375" s="772">
        <f t="shared" si="31"/>
        <v>168.08399999999997</v>
      </c>
      <c r="F375" s="774">
        <v>1373836.790616737</v>
      </c>
      <c r="G375" s="772">
        <f t="shared" si="32"/>
        <v>187.0848</v>
      </c>
      <c r="H375" s="774">
        <v>1435440.1302087177</v>
      </c>
      <c r="I375" s="769"/>
      <c r="J375" s="894"/>
      <c r="K375" s="772">
        <v>17.86</v>
      </c>
      <c r="L375" s="772">
        <f t="shared" si="33"/>
        <v>162.48599999999999</v>
      </c>
      <c r="M375" s="774">
        <v>1396049.0791092671</v>
      </c>
      <c r="N375" s="772">
        <f t="shared" si="34"/>
        <v>183.19499999999996</v>
      </c>
      <c r="O375" s="774">
        <v>1456988.4790938164</v>
      </c>
      <c r="P375" s="772">
        <f t="shared" si="35"/>
        <v>203.904</v>
      </c>
      <c r="Q375" s="774">
        <v>1520899.4136628469</v>
      </c>
      <c r="R375" s="535"/>
      <c r="S375" s="4"/>
      <c r="T375" s="4"/>
      <c r="U375" s="4"/>
      <c r="V375" s="4"/>
      <c r="W375" s="4"/>
      <c r="X375" s="4"/>
      <c r="Y375" s="4"/>
      <c r="Z375" s="4"/>
    </row>
    <row r="376" spans="1:26" ht="12.75" customHeight="1">
      <c r="A376" s="894"/>
      <c r="B376" s="105">
        <v>17.86</v>
      </c>
      <c r="C376" s="772">
        <f t="shared" si="30"/>
        <v>151.65360000000001</v>
      </c>
      <c r="D376" s="774">
        <v>1334756.1177890524</v>
      </c>
      <c r="E376" s="772">
        <f t="shared" si="31"/>
        <v>170.982</v>
      </c>
      <c r="F376" s="774">
        <v>1395136.8368844225</v>
      </c>
      <c r="G376" s="772">
        <f t="shared" si="32"/>
        <v>190.31040000000002</v>
      </c>
      <c r="H376" s="774">
        <v>1457598.4398713764</v>
      </c>
      <c r="I376" s="769"/>
      <c r="J376" s="894"/>
      <c r="K376" s="772">
        <v>18.16</v>
      </c>
      <c r="L376" s="772">
        <f t="shared" si="33"/>
        <v>165.24</v>
      </c>
      <c r="M376" s="774">
        <v>1417467.8788026723</v>
      </c>
      <c r="N376" s="772">
        <f t="shared" si="34"/>
        <v>186.29999999999998</v>
      </c>
      <c r="O376" s="774">
        <v>1479146.7887564744</v>
      </c>
      <c r="P376" s="772">
        <f t="shared" si="35"/>
        <v>207.36</v>
      </c>
      <c r="Q376" s="774">
        <v>1543918.6856619709</v>
      </c>
      <c r="R376" s="535"/>
      <c r="S376" s="4"/>
      <c r="T376" s="4"/>
      <c r="U376" s="4"/>
      <c r="V376" s="4"/>
      <c r="W376" s="4"/>
      <c r="X376" s="4"/>
      <c r="Y376" s="4"/>
      <c r="Z376" s="4"/>
    </row>
    <row r="377" spans="1:26" ht="12.75" customHeight="1">
      <c r="A377" s="894"/>
      <c r="B377" s="105">
        <v>18.16</v>
      </c>
      <c r="C377" s="772">
        <f t="shared" si="30"/>
        <v>154.22400000000002</v>
      </c>
      <c r="D377" s="774">
        <v>1355316.654087485</v>
      </c>
      <c r="E377" s="772">
        <f t="shared" si="31"/>
        <v>173.88</v>
      </c>
      <c r="F377" s="774">
        <v>1416434.1842106138</v>
      </c>
      <c r="G377" s="772">
        <f t="shared" si="32"/>
        <v>193.53600000000003</v>
      </c>
      <c r="H377" s="774">
        <v>1479756.7495340344</v>
      </c>
      <c r="I377" s="769"/>
      <c r="J377" s="894"/>
      <c r="K377" s="772">
        <v>18.46</v>
      </c>
      <c r="L377" s="772">
        <f t="shared" si="33"/>
        <v>167.99400000000003</v>
      </c>
      <c r="M377" s="774">
        <v>1438886.6784960763</v>
      </c>
      <c r="N377" s="772">
        <f t="shared" si="34"/>
        <v>189.405</v>
      </c>
      <c r="O377" s="774">
        <v>1501305.0984191324</v>
      </c>
      <c r="P377" s="772">
        <f t="shared" si="35"/>
        <v>210.81600000000003</v>
      </c>
      <c r="Q377" s="774">
        <v>1566937.9576610948</v>
      </c>
      <c r="R377" s="535"/>
      <c r="S377" s="4"/>
      <c r="T377" s="4"/>
      <c r="U377" s="4"/>
      <c r="V377" s="4"/>
      <c r="W377" s="4"/>
      <c r="X377" s="4"/>
      <c r="Y377" s="4"/>
      <c r="Z377" s="4"/>
    </row>
    <row r="378" spans="1:26" ht="12.75" customHeight="1">
      <c r="A378" s="894"/>
      <c r="B378" s="105">
        <v>18.46</v>
      </c>
      <c r="C378" s="772">
        <f t="shared" si="30"/>
        <v>156.7944</v>
      </c>
      <c r="D378" s="774">
        <v>1375885.2872103984</v>
      </c>
      <c r="E378" s="772">
        <f t="shared" si="31"/>
        <v>176.77799999999999</v>
      </c>
      <c r="F378" s="774">
        <v>1437734.2304782991</v>
      </c>
      <c r="G378" s="772">
        <f t="shared" si="32"/>
        <v>196.76160000000002</v>
      </c>
      <c r="H378" s="774">
        <v>1501915.0591966922</v>
      </c>
      <c r="I378" s="769"/>
      <c r="J378" s="894"/>
      <c r="K378" s="772">
        <v>18.760000000000002</v>
      </c>
      <c r="L378" s="772">
        <f t="shared" si="33"/>
        <v>170.74800000000002</v>
      </c>
      <c r="M378" s="774">
        <v>1460305.478189481</v>
      </c>
      <c r="N378" s="772">
        <f t="shared" si="34"/>
        <v>192.51</v>
      </c>
      <c r="O378" s="774">
        <v>1523460.709140297</v>
      </c>
      <c r="P378" s="772">
        <f t="shared" si="35"/>
        <v>214.27200000000002</v>
      </c>
      <c r="Q378" s="774">
        <v>1589959.9286017127</v>
      </c>
      <c r="R378" s="535"/>
      <c r="S378" s="4"/>
      <c r="T378" s="4"/>
      <c r="U378" s="4"/>
      <c r="V378" s="4"/>
      <c r="W378" s="4"/>
      <c r="X378" s="4"/>
      <c r="Y378" s="4"/>
      <c r="Z378" s="4"/>
    </row>
    <row r="379" spans="1:26" ht="12.75" customHeight="1">
      <c r="A379" s="894"/>
      <c r="B379" s="105">
        <v>18.760000000000002</v>
      </c>
      <c r="C379" s="772">
        <f t="shared" si="30"/>
        <v>159.3648</v>
      </c>
      <c r="D379" s="774">
        <v>1396437.7266843496</v>
      </c>
      <c r="E379" s="772">
        <f t="shared" si="31"/>
        <v>179.67599999999999</v>
      </c>
      <c r="F379" s="774">
        <v>1460003.1967421952</v>
      </c>
      <c r="G379" s="772">
        <f t="shared" si="32"/>
        <v>199.98720000000003</v>
      </c>
      <c r="H379" s="774">
        <v>1524073.3688593497</v>
      </c>
      <c r="I379" s="769"/>
      <c r="J379" s="894"/>
      <c r="K379" s="772">
        <v>19.059999999999999</v>
      </c>
      <c r="L379" s="772">
        <f t="shared" si="33"/>
        <v>173.50200000000001</v>
      </c>
      <c r="M379" s="774">
        <v>1481726.9768243795</v>
      </c>
      <c r="N379" s="772">
        <f t="shared" si="34"/>
        <v>195.61499999999998</v>
      </c>
      <c r="O379" s="774">
        <v>1545619.0188029548</v>
      </c>
      <c r="P379" s="772">
        <f t="shared" si="35"/>
        <v>217.72800000000001</v>
      </c>
      <c r="Q379" s="774">
        <v>1612979.2006008369</v>
      </c>
      <c r="R379" s="535"/>
      <c r="S379" s="4"/>
      <c r="T379" s="4"/>
      <c r="U379" s="4"/>
      <c r="V379" s="4"/>
      <c r="W379" s="4"/>
      <c r="X379" s="4"/>
      <c r="Y379" s="4"/>
      <c r="Z379" s="4"/>
    </row>
    <row r="380" spans="1:26" ht="12.75" customHeight="1">
      <c r="A380" s="894"/>
      <c r="B380" s="105">
        <v>19.059999999999999</v>
      </c>
      <c r="C380" s="772">
        <f t="shared" si="30"/>
        <v>161.93519999999998</v>
      </c>
      <c r="D380" s="774">
        <v>1416998.262982781</v>
      </c>
      <c r="E380" s="772">
        <f t="shared" si="31"/>
        <v>182.57399999999998</v>
      </c>
      <c r="F380" s="774">
        <v>1480331.6240721759</v>
      </c>
      <c r="G380" s="772">
        <f t="shared" si="32"/>
        <v>203.21279999999999</v>
      </c>
      <c r="H380" s="774">
        <v>1546231.6785220073</v>
      </c>
      <c r="I380" s="769"/>
      <c r="J380" s="894"/>
      <c r="K380" s="772">
        <v>19.36</v>
      </c>
      <c r="L380" s="772">
        <f t="shared" si="33"/>
        <v>176.25599999999997</v>
      </c>
      <c r="M380" s="774">
        <v>1503145.7765177847</v>
      </c>
      <c r="N380" s="772">
        <f t="shared" si="34"/>
        <v>198.71999999999997</v>
      </c>
      <c r="O380" s="774">
        <v>1567777.3284656126</v>
      </c>
      <c r="P380" s="772">
        <f t="shared" si="35"/>
        <v>221.18399999999997</v>
      </c>
      <c r="Q380" s="774">
        <v>1635998.4725999611</v>
      </c>
      <c r="R380" s="535"/>
      <c r="S380" s="4"/>
      <c r="T380" s="4"/>
      <c r="U380" s="4"/>
      <c r="V380" s="4"/>
      <c r="W380" s="4"/>
      <c r="X380" s="4"/>
      <c r="Y380" s="4"/>
      <c r="Z380" s="4"/>
    </row>
    <row r="381" spans="1:26" ht="12.75" customHeight="1">
      <c r="A381" s="894"/>
      <c r="B381" s="105">
        <v>19.36</v>
      </c>
      <c r="C381" s="772">
        <f t="shared" si="30"/>
        <v>164.50560000000002</v>
      </c>
      <c r="D381" s="774">
        <v>1437556.1003397193</v>
      </c>
      <c r="E381" s="772">
        <f t="shared" si="31"/>
        <v>185.47199999999998</v>
      </c>
      <c r="F381" s="774">
        <v>1501628.9713983678</v>
      </c>
      <c r="G381" s="772">
        <f t="shared" si="32"/>
        <v>206.4384</v>
      </c>
      <c r="H381" s="774">
        <v>1568389.9881846653</v>
      </c>
      <c r="I381" s="769"/>
      <c r="J381" s="894"/>
      <c r="K381" s="772">
        <v>19.66</v>
      </c>
      <c r="L381" s="772">
        <f t="shared" si="33"/>
        <v>179.01</v>
      </c>
      <c r="M381" s="774">
        <v>1524564.5762111894</v>
      </c>
      <c r="N381" s="772">
        <f t="shared" si="34"/>
        <v>201.82499999999999</v>
      </c>
      <c r="O381" s="774">
        <v>1589935.6381282702</v>
      </c>
      <c r="P381" s="772">
        <f t="shared" si="35"/>
        <v>224.64000000000001</v>
      </c>
      <c r="Q381" s="774">
        <v>1661719.3850342035</v>
      </c>
      <c r="R381" s="535"/>
      <c r="S381" s="4"/>
      <c r="T381" s="4"/>
      <c r="U381" s="4"/>
      <c r="V381" s="4"/>
      <c r="W381" s="4"/>
      <c r="X381" s="4"/>
      <c r="Y381" s="4"/>
      <c r="Z381" s="4"/>
    </row>
    <row r="382" spans="1:26" ht="12.75" customHeight="1">
      <c r="A382" s="894"/>
      <c r="B382" s="105">
        <v>19.66</v>
      </c>
      <c r="C382" s="772">
        <f t="shared" si="30"/>
        <v>167.07600000000002</v>
      </c>
      <c r="D382" s="774">
        <v>1458116.6366381522</v>
      </c>
      <c r="E382" s="772">
        <f t="shared" si="31"/>
        <v>188.37</v>
      </c>
      <c r="F382" s="774">
        <v>1522926.3187245596</v>
      </c>
      <c r="G382" s="772">
        <f t="shared" si="32"/>
        <v>209.66400000000002</v>
      </c>
      <c r="H382" s="774">
        <v>1590545.5989058295</v>
      </c>
      <c r="I382" s="769"/>
      <c r="J382" s="894"/>
      <c r="K382" s="772">
        <v>19.96</v>
      </c>
      <c r="L382" s="772">
        <f t="shared" si="33"/>
        <v>181.76400000000001</v>
      </c>
      <c r="M382" s="774">
        <v>1545983.3759045936</v>
      </c>
      <c r="N382" s="772">
        <f t="shared" si="34"/>
        <v>204.93</v>
      </c>
      <c r="O382" s="774">
        <v>1612091.2488494345</v>
      </c>
      <c r="P382" s="772">
        <f t="shared" si="35"/>
        <v>228.09600000000003</v>
      </c>
      <c r="Q382" s="774">
        <v>1682039.7155397034</v>
      </c>
      <c r="R382" s="535"/>
      <c r="S382" s="4"/>
      <c r="T382" s="4"/>
      <c r="U382" s="4"/>
      <c r="V382" s="4"/>
      <c r="W382" s="4"/>
      <c r="X382" s="4"/>
      <c r="Y382" s="4"/>
      <c r="Z382" s="4"/>
    </row>
    <row r="383" spans="1:26" ht="12.75" customHeight="1">
      <c r="A383" s="894"/>
      <c r="B383" s="105">
        <v>19.96</v>
      </c>
      <c r="C383" s="772">
        <f t="shared" si="30"/>
        <v>169.64640000000003</v>
      </c>
      <c r="D383" s="774">
        <v>1478677.1729365841</v>
      </c>
      <c r="E383" s="772">
        <f t="shared" si="31"/>
        <v>191.268</v>
      </c>
      <c r="F383" s="774">
        <v>1544226.3649922442</v>
      </c>
      <c r="G383" s="772">
        <f t="shared" si="32"/>
        <v>212.88960000000003</v>
      </c>
      <c r="H383" s="774">
        <v>1612703.908568488</v>
      </c>
      <c r="I383" s="769"/>
      <c r="J383" s="884"/>
      <c r="K383" s="772">
        <v>20.260000000000002</v>
      </c>
      <c r="L383" s="772">
        <f t="shared" si="33"/>
        <v>184.518</v>
      </c>
      <c r="M383" s="774">
        <v>1567402.175597999</v>
      </c>
      <c r="N383" s="772">
        <f t="shared" si="34"/>
        <v>208.035</v>
      </c>
      <c r="O383" s="774">
        <v>1634249.5585120921</v>
      </c>
      <c r="P383" s="772">
        <f t="shared" si="35"/>
        <v>231.55200000000002</v>
      </c>
      <c r="Q383" s="774">
        <v>1705058.9875388271</v>
      </c>
      <c r="R383" s="535"/>
      <c r="S383" s="4"/>
      <c r="T383" s="4"/>
      <c r="U383" s="4"/>
      <c r="V383" s="4"/>
      <c r="W383" s="4"/>
      <c r="X383" s="4"/>
      <c r="Y383" s="4"/>
      <c r="Z383" s="4"/>
    </row>
    <row r="384" spans="1:26" ht="12.75" customHeight="1">
      <c r="A384" s="894"/>
      <c r="B384" s="105">
        <v>20.260000000000002</v>
      </c>
      <c r="C384" s="772">
        <f t="shared" si="30"/>
        <v>172.21680000000003</v>
      </c>
      <c r="D384" s="774">
        <v>1499237.7092350158</v>
      </c>
      <c r="E384" s="772">
        <f t="shared" si="31"/>
        <v>194.16600000000003</v>
      </c>
      <c r="F384" s="774">
        <v>1565526.4112599294</v>
      </c>
      <c r="G384" s="772">
        <f t="shared" si="32"/>
        <v>216.11520000000004</v>
      </c>
      <c r="H384" s="774">
        <v>1634862.2182311453</v>
      </c>
      <c r="I384" s="769"/>
      <c r="J384" s="4"/>
      <c r="K384" s="536"/>
      <c r="L384" s="537"/>
      <c r="M384" s="768"/>
      <c r="N384" s="537"/>
      <c r="O384" s="768"/>
      <c r="P384" s="537"/>
      <c r="Q384" s="768"/>
      <c r="R384" s="535"/>
      <c r="S384" s="4"/>
      <c r="T384" s="4"/>
      <c r="U384" s="4"/>
      <c r="V384" s="4"/>
      <c r="W384" s="4"/>
      <c r="X384" s="4"/>
      <c r="Y384" s="4"/>
      <c r="Z384" s="4"/>
    </row>
    <row r="385" spans="1:26" ht="12.75" customHeight="1">
      <c r="A385" s="894"/>
      <c r="B385" s="105">
        <v>20.56</v>
      </c>
      <c r="C385" s="772">
        <f t="shared" si="30"/>
        <v>174.78719999999998</v>
      </c>
      <c r="D385" s="774">
        <v>1519798.2455334484</v>
      </c>
      <c r="E385" s="772">
        <f t="shared" si="31"/>
        <v>197.06399999999996</v>
      </c>
      <c r="F385" s="774">
        <v>1586823.7585861206</v>
      </c>
      <c r="G385" s="772">
        <f t="shared" si="32"/>
        <v>219.34079999999997</v>
      </c>
      <c r="H385" s="774">
        <v>1657020.5278938035</v>
      </c>
      <c r="I385" s="769"/>
      <c r="J385" s="4"/>
      <c r="K385" s="536"/>
      <c r="L385" s="537"/>
      <c r="M385" s="768"/>
      <c r="N385" s="537"/>
      <c r="O385" s="768"/>
      <c r="P385" s="537"/>
      <c r="Q385" s="768"/>
      <c r="R385" s="535"/>
      <c r="S385" s="4"/>
      <c r="T385" s="4"/>
      <c r="U385" s="4"/>
      <c r="V385" s="4"/>
      <c r="W385" s="4"/>
      <c r="X385" s="4"/>
      <c r="Y385" s="4"/>
      <c r="Z385" s="4"/>
    </row>
    <row r="386" spans="1:26" ht="12.75" customHeight="1">
      <c r="A386" s="894"/>
      <c r="B386" s="105">
        <v>20.86</v>
      </c>
      <c r="C386" s="772">
        <f t="shared" si="30"/>
        <v>177.35759999999999</v>
      </c>
      <c r="D386" s="774">
        <v>1540358.7818318806</v>
      </c>
      <c r="E386" s="772">
        <f t="shared" si="31"/>
        <v>199.96199999999999</v>
      </c>
      <c r="F386" s="774">
        <v>1608123.8048538063</v>
      </c>
      <c r="G386" s="772">
        <f t="shared" si="32"/>
        <v>222.56639999999999</v>
      </c>
      <c r="H386" s="774">
        <v>1679176.1386149677</v>
      </c>
      <c r="I386" s="769"/>
      <c r="J386" s="536"/>
      <c r="K386" s="536"/>
      <c r="L386" s="537"/>
      <c r="M386" s="768"/>
      <c r="N386" s="537"/>
      <c r="O386" s="768"/>
      <c r="P386" s="537"/>
      <c r="Q386" s="768"/>
      <c r="R386" s="535"/>
      <c r="S386" s="4"/>
      <c r="T386" s="4"/>
      <c r="U386" s="4"/>
      <c r="V386" s="4"/>
      <c r="W386" s="4"/>
      <c r="X386" s="4"/>
      <c r="Y386" s="4"/>
      <c r="Z386" s="4"/>
    </row>
    <row r="387" spans="1:26" ht="12.75" customHeight="1">
      <c r="A387" s="884"/>
      <c r="B387" s="105">
        <v>21.16</v>
      </c>
      <c r="C387" s="772">
        <f t="shared" si="30"/>
        <v>179.928</v>
      </c>
      <c r="D387" s="774">
        <v>1560919.318130312</v>
      </c>
      <c r="E387" s="772">
        <f t="shared" si="31"/>
        <v>202.85999999999999</v>
      </c>
      <c r="F387" s="774">
        <v>1629421.1521799981</v>
      </c>
      <c r="G387" s="772">
        <f t="shared" si="32"/>
        <v>225.792</v>
      </c>
      <c r="H387" s="774">
        <v>1701334.4482776257</v>
      </c>
      <c r="I387" s="769"/>
      <c r="J387" s="536"/>
      <c r="K387" s="536"/>
      <c r="L387" s="537"/>
      <c r="M387" s="768"/>
      <c r="N387" s="537"/>
      <c r="O387" s="768"/>
      <c r="P387" s="537"/>
      <c r="Q387" s="768"/>
      <c r="R387" s="535"/>
      <c r="S387" s="4"/>
      <c r="T387" s="4"/>
      <c r="U387" s="4"/>
      <c r="V387" s="4"/>
      <c r="W387" s="4"/>
      <c r="X387" s="4"/>
      <c r="Y387" s="4"/>
      <c r="Z387" s="4"/>
    </row>
    <row r="388" spans="1:26" ht="12.75" customHeight="1">
      <c r="A388" s="205"/>
      <c r="B388" s="535"/>
      <c r="C388" s="763"/>
      <c r="D388" s="768"/>
      <c r="E388" s="763"/>
      <c r="F388" s="768"/>
      <c r="G388" s="763"/>
      <c r="H388" s="768"/>
      <c r="I388" s="762"/>
      <c r="J388" s="535"/>
      <c r="K388" s="535"/>
      <c r="L388" s="763"/>
      <c r="M388" s="768"/>
      <c r="N388" s="763"/>
      <c r="O388" s="768"/>
      <c r="P388" s="763"/>
      <c r="Q388" s="768"/>
      <c r="R388" s="535"/>
      <c r="S388" s="4"/>
      <c r="T388" s="4"/>
      <c r="U388" s="4"/>
      <c r="V388" s="4"/>
      <c r="W388" s="4"/>
      <c r="X388" s="4"/>
      <c r="Y388" s="4"/>
      <c r="Z388" s="4"/>
    </row>
    <row r="389" spans="1:26" ht="12.75" customHeight="1">
      <c r="A389" s="205"/>
      <c r="B389" s="535"/>
      <c r="C389" s="763"/>
      <c r="D389" s="768"/>
      <c r="E389" s="763"/>
      <c r="F389" s="768"/>
      <c r="G389" s="763"/>
      <c r="H389" s="768"/>
      <c r="I389" s="762"/>
      <c r="J389" s="535"/>
      <c r="K389" s="535"/>
      <c r="L389" s="763"/>
      <c r="M389" s="768"/>
      <c r="N389" s="763"/>
      <c r="O389" s="768"/>
      <c r="P389" s="763"/>
      <c r="Q389" s="768"/>
      <c r="R389" s="535"/>
      <c r="S389" s="4"/>
      <c r="T389" s="4"/>
      <c r="U389" s="4"/>
      <c r="V389" s="4"/>
      <c r="W389" s="4"/>
      <c r="X389" s="4"/>
      <c r="Y389" s="4"/>
      <c r="Z389" s="4"/>
    </row>
    <row r="390" spans="1:26" ht="12.75" customHeight="1">
      <c r="A390" s="1134" t="s">
        <v>7700</v>
      </c>
      <c r="B390" s="1025"/>
      <c r="C390" s="1135" t="s">
        <v>7702</v>
      </c>
      <c r="D390" s="889"/>
      <c r="E390" s="1135" t="s">
        <v>7703</v>
      </c>
      <c r="F390" s="889"/>
      <c r="G390" s="1135" t="s">
        <v>7704</v>
      </c>
      <c r="H390" s="889"/>
      <c r="I390" s="776"/>
      <c r="J390" s="1134" t="s">
        <v>7700</v>
      </c>
      <c r="K390" s="1025"/>
      <c r="L390" s="1135" t="s">
        <v>7702</v>
      </c>
      <c r="M390" s="889"/>
      <c r="N390" s="1135" t="s">
        <v>7703</v>
      </c>
      <c r="O390" s="889"/>
      <c r="P390" s="1135" t="s">
        <v>7704</v>
      </c>
      <c r="Q390" s="889"/>
      <c r="R390" s="777"/>
      <c r="S390" s="4"/>
      <c r="T390" s="4"/>
      <c r="U390" s="4"/>
      <c r="V390" s="4"/>
      <c r="W390" s="4"/>
      <c r="X390" s="4"/>
      <c r="Y390" s="4"/>
      <c r="Z390" s="4"/>
    </row>
    <row r="391" spans="1:26" ht="12.75" customHeight="1">
      <c r="A391" s="1026"/>
      <c r="B391" s="1022"/>
      <c r="C391" s="770" t="s">
        <v>7705</v>
      </c>
      <c r="D391" s="778" t="s">
        <v>7706</v>
      </c>
      <c r="E391" s="770" t="s">
        <v>7705</v>
      </c>
      <c r="F391" s="778" t="s">
        <v>7706</v>
      </c>
      <c r="G391" s="770" t="s">
        <v>7705</v>
      </c>
      <c r="H391" s="778" t="s">
        <v>7706</v>
      </c>
      <c r="I391" s="776"/>
      <c r="J391" s="1026"/>
      <c r="K391" s="1022"/>
      <c r="L391" s="770" t="s">
        <v>7705</v>
      </c>
      <c r="M391" s="778" t="s">
        <v>7706</v>
      </c>
      <c r="N391" s="770" t="s">
        <v>7705</v>
      </c>
      <c r="O391" s="778" t="s">
        <v>7706</v>
      </c>
      <c r="P391" s="770" t="s">
        <v>7705</v>
      </c>
      <c r="Q391" s="778" t="s">
        <v>7706</v>
      </c>
      <c r="R391" s="777"/>
      <c r="S391" s="4"/>
      <c r="T391" s="4"/>
      <c r="U391" s="4"/>
      <c r="V391" s="4"/>
      <c r="W391" s="4"/>
      <c r="X391" s="4"/>
      <c r="Y391" s="4"/>
      <c r="Z391" s="4"/>
    </row>
    <row r="392" spans="1:26" ht="12.75" customHeight="1">
      <c r="A392" s="1133">
        <v>4.96</v>
      </c>
      <c r="B392" s="105">
        <v>4.96</v>
      </c>
      <c r="C392" s="772">
        <f t="shared" ref="C392:C443" si="36">(4.96-0.16)*(B392-0.16)*(2.2-0.16)</f>
        <v>47.001599999999996</v>
      </c>
      <c r="D392" s="774">
        <v>498294.7722019332</v>
      </c>
      <c r="E392" s="772">
        <f t="shared" ref="E392:E443" si="37">(4.96-0.16)*(B392-0.16)*(2.46-0.16)</f>
        <v>52.991999999999997</v>
      </c>
      <c r="F392" s="774">
        <v>526609.36741154862</v>
      </c>
      <c r="G392" s="772">
        <f t="shared" ref="G392:G443" si="38">(4.96-0.16)*(B392-0.16)*(2.72-0.16)</f>
        <v>58.982399999999998</v>
      </c>
      <c r="H392" s="774">
        <v>554797.11237096402</v>
      </c>
      <c r="I392" s="769"/>
      <c r="J392" s="1133">
        <v>5.26</v>
      </c>
      <c r="K392" s="772">
        <v>5.26</v>
      </c>
      <c r="L392" s="772">
        <f t="shared" ref="L392:L442" si="39">(5.26-0.16)*(K392-0.16)*(2.2-0.16)</f>
        <v>53.060399999999994</v>
      </c>
      <c r="M392" s="774">
        <v>543966.26015704847</v>
      </c>
      <c r="N392" s="772">
        <f t="shared" ref="N392:N442" si="40">(5.26-0.16)*(K392-0.16)*(2.46-0.16)</f>
        <v>59.822999999999993</v>
      </c>
      <c r="O392" s="774">
        <v>574000.08109810296</v>
      </c>
      <c r="P392" s="772">
        <f t="shared" ref="P392:P442" si="41">(5.26-0.16)*(K392-0.16)*(2.72-0.16)</f>
        <v>66.585599999999999</v>
      </c>
      <c r="Q392" s="774">
        <v>603915.14861343789</v>
      </c>
      <c r="R392" s="535"/>
      <c r="S392" s="4"/>
      <c r="T392" s="4"/>
      <c r="U392" s="4"/>
      <c r="V392" s="4"/>
      <c r="W392" s="4"/>
      <c r="X392" s="4"/>
      <c r="Y392" s="4"/>
      <c r="Z392" s="4"/>
    </row>
    <row r="393" spans="1:26" ht="12.75" customHeight="1">
      <c r="A393" s="894"/>
      <c r="B393" s="105">
        <v>5.26</v>
      </c>
      <c r="C393" s="772">
        <f t="shared" si="36"/>
        <v>49.939199999999992</v>
      </c>
      <c r="D393" s="774">
        <v>520579.93211479153</v>
      </c>
      <c r="E393" s="772">
        <f t="shared" si="37"/>
        <v>56.303999999999988</v>
      </c>
      <c r="F393" s="774">
        <v>549750.09177788603</v>
      </c>
      <c r="G393" s="772">
        <f t="shared" si="38"/>
        <v>62.66879999999999</v>
      </c>
      <c r="H393" s="774">
        <v>578925.64932396787</v>
      </c>
      <c r="I393" s="769"/>
      <c r="J393" s="894"/>
      <c r="K393" s="772">
        <v>5.56</v>
      </c>
      <c r="L393" s="772">
        <f t="shared" si="39"/>
        <v>56.181599999999989</v>
      </c>
      <c r="M393" s="774">
        <v>567352.58819930558</v>
      </c>
      <c r="N393" s="772">
        <f t="shared" si="40"/>
        <v>63.341999999999985</v>
      </c>
      <c r="O393" s="774">
        <v>598250.07041831966</v>
      </c>
      <c r="P393" s="772">
        <f t="shared" si="41"/>
        <v>70.502399999999994</v>
      </c>
      <c r="Q393" s="774">
        <v>628904.64790290792</v>
      </c>
      <c r="R393" s="535"/>
      <c r="S393" s="4"/>
      <c r="T393" s="4"/>
      <c r="U393" s="4"/>
      <c r="V393" s="4"/>
      <c r="W393" s="4"/>
      <c r="X393" s="4"/>
      <c r="Y393" s="4"/>
      <c r="Z393" s="4"/>
    </row>
    <row r="394" spans="1:26" ht="12.75" customHeight="1">
      <c r="A394" s="894"/>
      <c r="B394" s="105">
        <v>5.56</v>
      </c>
      <c r="C394" s="772">
        <f t="shared" si="36"/>
        <v>52.876799999999996</v>
      </c>
      <c r="D394" s="774">
        <v>542981.14651187544</v>
      </c>
      <c r="E394" s="772">
        <f t="shared" si="37"/>
        <v>59.615999999999993</v>
      </c>
      <c r="F394" s="774">
        <v>572890.81614422298</v>
      </c>
      <c r="G394" s="772">
        <f t="shared" si="38"/>
        <v>66.355199999999996</v>
      </c>
      <c r="H394" s="774">
        <v>602805.88365955791</v>
      </c>
      <c r="I394" s="769"/>
      <c r="J394" s="894"/>
      <c r="K394" s="772">
        <v>5.86</v>
      </c>
      <c r="L394" s="772">
        <f t="shared" si="39"/>
        <v>59.302800000000005</v>
      </c>
      <c r="M394" s="774">
        <v>590738.91624156258</v>
      </c>
      <c r="N394" s="772">
        <f t="shared" si="40"/>
        <v>66.86099999999999</v>
      </c>
      <c r="O394" s="774">
        <v>622500.05973853671</v>
      </c>
      <c r="P394" s="772">
        <f t="shared" si="41"/>
        <v>74.419200000000004</v>
      </c>
      <c r="Q394" s="774">
        <v>653894.14719237795</v>
      </c>
      <c r="R394" s="535"/>
      <c r="S394" s="4"/>
      <c r="T394" s="4"/>
      <c r="U394" s="4"/>
      <c r="V394" s="4"/>
      <c r="W394" s="4"/>
      <c r="X394" s="4"/>
      <c r="Y394" s="4"/>
      <c r="Z394" s="4"/>
    </row>
    <row r="395" spans="1:26" ht="12.75" customHeight="1">
      <c r="A395" s="894"/>
      <c r="B395" s="105">
        <v>5.86</v>
      </c>
      <c r="C395" s="772">
        <f t="shared" si="36"/>
        <v>55.814399999999999</v>
      </c>
      <c r="D395" s="774">
        <v>565258.20960025291</v>
      </c>
      <c r="E395" s="772">
        <f t="shared" si="37"/>
        <v>62.927999999999997</v>
      </c>
      <c r="F395" s="774">
        <v>596034.23945205403</v>
      </c>
      <c r="G395" s="772">
        <f t="shared" si="38"/>
        <v>70.041600000000003</v>
      </c>
      <c r="H395" s="774">
        <v>602820.05968781689</v>
      </c>
      <c r="I395" s="769"/>
      <c r="J395" s="894"/>
      <c r="K395" s="772">
        <v>6.16</v>
      </c>
      <c r="L395" s="772">
        <f t="shared" si="39"/>
        <v>62.423999999999999</v>
      </c>
      <c r="M395" s="774">
        <v>614130.64216680697</v>
      </c>
      <c r="N395" s="772">
        <f t="shared" si="40"/>
        <v>70.38</v>
      </c>
      <c r="O395" s="774">
        <v>646752.7480002474</v>
      </c>
      <c r="P395" s="772">
        <f t="shared" si="41"/>
        <v>78.335999999999999</v>
      </c>
      <c r="Q395" s="774">
        <v>678883.64648184797</v>
      </c>
      <c r="R395" s="535"/>
      <c r="S395" s="4"/>
      <c r="T395" s="4"/>
      <c r="U395" s="4"/>
      <c r="V395" s="4"/>
      <c r="W395" s="4"/>
      <c r="X395" s="4"/>
      <c r="Y395" s="4"/>
      <c r="Z395" s="4"/>
    </row>
    <row r="396" spans="1:26" ht="12.75" customHeight="1">
      <c r="A396" s="894"/>
      <c r="B396" s="105">
        <v>6.16</v>
      </c>
      <c r="C396" s="772">
        <f t="shared" si="36"/>
        <v>58.751999999999995</v>
      </c>
      <c r="D396" s="774">
        <v>587664.82188032428</v>
      </c>
      <c r="E396" s="772">
        <f t="shared" si="37"/>
        <v>66.239999999999995</v>
      </c>
      <c r="F396" s="774">
        <v>619177.66275988508</v>
      </c>
      <c r="G396" s="772">
        <f t="shared" si="38"/>
        <v>73.727999999999994</v>
      </c>
      <c r="H396" s="774">
        <v>650814.65494815249</v>
      </c>
      <c r="I396" s="769"/>
      <c r="J396" s="894"/>
      <c r="K396" s="772">
        <v>6.46</v>
      </c>
      <c r="L396" s="772">
        <f t="shared" si="39"/>
        <v>65.545199999999994</v>
      </c>
      <c r="M396" s="774">
        <v>637516.97020906396</v>
      </c>
      <c r="N396" s="772">
        <f t="shared" si="40"/>
        <v>73.898999999999987</v>
      </c>
      <c r="O396" s="774">
        <v>671000.03837897046</v>
      </c>
      <c r="P396" s="772">
        <f t="shared" si="41"/>
        <v>82.252799999999993</v>
      </c>
      <c r="Q396" s="774">
        <v>703873.14577131812</v>
      </c>
      <c r="R396" s="535"/>
      <c r="S396" s="4"/>
      <c r="T396" s="4"/>
      <c r="U396" s="4"/>
      <c r="V396" s="4"/>
      <c r="W396" s="4"/>
      <c r="X396" s="4"/>
      <c r="Y396" s="4"/>
      <c r="Z396" s="4"/>
    </row>
    <row r="397" spans="1:26" ht="12.75" customHeight="1">
      <c r="A397" s="894"/>
      <c r="B397" s="105">
        <v>6.46</v>
      </c>
      <c r="C397" s="772">
        <f t="shared" si="36"/>
        <v>61.689599999999999</v>
      </c>
      <c r="D397" s="774">
        <v>609944.58391019516</v>
      </c>
      <c r="E397" s="772">
        <f t="shared" si="37"/>
        <v>69.551999999999992</v>
      </c>
      <c r="F397" s="774">
        <v>642442.53843492898</v>
      </c>
      <c r="G397" s="772">
        <f t="shared" si="38"/>
        <v>77.414400000000001</v>
      </c>
      <c r="H397" s="774">
        <v>674816.3416509555</v>
      </c>
      <c r="I397" s="769"/>
      <c r="J397" s="894"/>
      <c r="K397" s="772">
        <v>6.76</v>
      </c>
      <c r="L397" s="772">
        <f t="shared" si="39"/>
        <v>68.666399999999996</v>
      </c>
      <c r="M397" s="774">
        <v>660903.29825132107</v>
      </c>
      <c r="N397" s="772">
        <f t="shared" si="40"/>
        <v>77.417999999999992</v>
      </c>
      <c r="O397" s="774">
        <v>695252.72664068139</v>
      </c>
      <c r="P397" s="772">
        <f t="shared" si="41"/>
        <v>86.169599999999988</v>
      </c>
      <c r="Q397" s="774">
        <v>728862.64506078826</v>
      </c>
      <c r="R397" s="535"/>
      <c r="S397" s="4"/>
      <c r="T397" s="4"/>
      <c r="U397" s="4"/>
      <c r="V397" s="4"/>
      <c r="W397" s="4"/>
      <c r="X397" s="4"/>
      <c r="Y397" s="4"/>
      <c r="Z397" s="4"/>
    </row>
    <row r="398" spans="1:26" ht="12.75" customHeight="1">
      <c r="A398" s="894"/>
      <c r="B398" s="105">
        <v>6.76</v>
      </c>
      <c r="C398" s="772">
        <f t="shared" si="36"/>
        <v>64.627199999999988</v>
      </c>
      <c r="D398" s="774">
        <v>632224.34594006615</v>
      </c>
      <c r="E398" s="772">
        <f t="shared" si="37"/>
        <v>72.86399999999999</v>
      </c>
      <c r="F398" s="774">
        <v>665585.9617427598</v>
      </c>
      <c r="G398" s="772">
        <f t="shared" si="38"/>
        <v>81.100799999999992</v>
      </c>
      <c r="H398" s="774">
        <v>698823.42623674648</v>
      </c>
      <c r="I398" s="769"/>
      <c r="J398" s="894"/>
      <c r="K398" s="772">
        <v>7.06</v>
      </c>
      <c r="L398" s="772">
        <f t="shared" si="39"/>
        <v>71.787599999999998</v>
      </c>
      <c r="M398" s="774">
        <v>684292.32523507171</v>
      </c>
      <c r="N398" s="772">
        <f t="shared" si="40"/>
        <v>80.936999999999983</v>
      </c>
      <c r="O398" s="774">
        <v>719500.01701940468</v>
      </c>
      <c r="P398" s="772">
        <f t="shared" si="41"/>
        <v>90.086399999999998</v>
      </c>
      <c r="Q398" s="774">
        <v>753849.44540876453</v>
      </c>
      <c r="R398" s="535"/>
      <c r="S398" s="4"/>
      <c r="T398" s="4"/>
      <c r="U398" s="4"/>
      <c r="V398" s="4"/>
      <c r="W398" s="4"/>
      <c r="X398" s="4"/>
      <c r="Y398" s="4"/>
      <c r="Z398" s="4"/>
    </row>
    <row r="399" spans="1:26" ht="12.75" customHeight="1">
      <c r="A399" s="894"/>
      <c r="B399" s="105">
        <v>7.06</v>
      </c>
      <c r="C399" s="772">
        <f t="shared" si="36"/>
        <v>67.564799999999991</v>
      </c>
      <c r="D399" s="774">
        <v>654628.25927864388</v>
      </c>
      <c r="E399" s="772">
        <f t="shared" si="37"/>
        <v>76.175999999999988</v>
      </c>
      <c r="F399" s="774">
        <v>688602.53480039001</v>
      </c>
      <c r="G399" s="772">
        <f t="shared" si="38"/>
        <v>84.787199999999999</v>
      </c>
      <c r="H399" s="774">
        <v>722825.11293954984</v>
      </c>
      <c r="I399" s="769"/>
      <c r="J399" s="894"/>
      <c r="K399" s="772">
        <v>7.36</v>
      </c>
      <c r="L399" s="772">
        <f t="shared" si="39"/>
        <v>74.908799999999999</v>
      </c>
      <c r="M399" s="774">
        <v>707681.35221882246</v>
      </c>
      <c r="N399" s="772">
        <f t="shared" si="40"/>
        <v>84.455999999999989</v>
      </c>
      <c r="O399" s="774">
        <v>743752.70528111514</v>
      </c>
      <c r="P399" s="772">
        <f t="shared" si="41"/>
        <v>94.003199999999993</v>
      </c>
      <c r="Q399" s="774">
        <v>778838.9446982349</v>
      </c>
      <c r="R399" s="535"/>
      <c r="S399" s="4"/>
      <c r="T399" s="4"/>
      <c r="U399" s="4"/>
      <c r="V399" s="4"/>
      <c r="W399" s="4"/>
      <c r="X399" s="4"/>
      <c r="Y399" s="4"/>
      <c r="Z399" s="4"/>
    </row>
    <row r="400" spans="1:26" ht="12.75" customHeight="1">
      <c r="A400" s="894"/>
      <c r="B400" s="105">
        <v>7.36</v>
      </c>
      <c r="C400" s="772">
        <f t="shared" si="36"/>
        <v>70.502400000000009</v>
      </c>
      <c r="D400" s="774">
        <v>677032.1726172216</v>
      </c>
      <c r="E400" s="772">
        <f t="shared" si="37"/>
        <v>79.488</v>
      </c>
      <c r="F400" s="774">
        <v>711870.10941692768</v>
      </c>
      <c r="G400" s="772">
        <f t="shared" si="38"/>
        <v>88.473600000000005</v>
      </c>
      <c r="H400" s="774">
        <v>746829.49858384696</v>
      </c>
      <c r="I400" s="769"/>
      <c r="J400" s="894"/>
      <c r="K400" s="772">
        <v>7.66</v>
      </c>
      <c r="L400" s="772">
        <f t="shared" si="39"/>
        <v>78.03</v>
      </c>
      <c r="M400" s="774">
        <v>731067.68026107957</v>
      </c>
      <c r="N400" s="772">
        <f t="shared" si="40"/>
        <v>87.974999999999994</v>
      </c>
      <c r="O400" s="774">
        <v>768005.39354282559</v>
      </c>
      <c r="P400" s="772">
        <f t="shared" si="41"/>
        <v>97.92</v>
      </c>
      <c r="Q400" s="774">
        <v>803828.44398770481</v>
      </c>
      <c r="R400" s="535"/>
      <c r="S400" s="4"/>
      <c r="T400" s="4"/>
      <c r="U400" s="4"/>
      <c r="V400" s="4"/>
      <c r="W400" s="4"/>
      <c r="X400" s="4"/>
      <c r="Y400" s="4"/>
      <c r="Z400" s="4"/>
    </row>
    <row r="401" spans="1:26" ht="12.75" customHeight="1">
      <c r="A401" s="894"/>
      <c r="B401" s="105">
        <v>7.66</v>
      </c>
      <c r="C401" s="772">
        <f t="shared" si="36"/>
        <v>73.44</v>
      </c>
      <c r="D401" s="774">
        <v>699314.63358858624</v>
      </c>
      <c r="E401" s="772">
        <f t="shared" si="37"/>
        <v>82.8</v>
      </c>
      <c r="F401" s="774">
        <v>735010.83378326497</v>
      </c>
      <c r="G401" s="772">
        <f t="shared" si="38"/>
        <v>92.16</v>
      </c>
      <c r="H401" s="774">
        <v>770831.18528665032</v>
      </c>
      <c r="I401" s="769"/>
      <c r="J401" s="894"/>
      <c r="K401" s="772">
        <v>7.96</v>
      </c>
      <c r="L401" s="772">
        <f t="shared" si="39"/>
        <v>81.151199999999989</v>
      </c>
      <c r="M401" s="774">
        <v>754459.40618632361</v>
      </c>
      <c r="N401" s="772">
        <f t="shared" si="40"/>
        <v>91.493999999999986</v>
      </c>
      <c r="O401" s="774">
        <v>792252.68392154865</v>
      </c>
      <c r="P401" s="772">
        <f t="shared" si="41"/>
        <v>101.83679999999998</v>
      </c>
      <c r="Q401" s="774">
        <v>828817.94327717484</v>
      </c>
      <c r="R401" s="535"/>
      <c r="S401" s="4"/>
      <c r="T401" s="4"/>
      <c r="U401" s="4"/>
      <c r="V401" s="4"/>
      <c r="W401" s="4"/>
      <c r="X401" s="4"/>
      <c r="Y401" s="4"/>
      <c r="Z401" s="4"/>
    </row>
    <row r="402" spans="1:26" ht="12.75" customHeight="1">
      <c r="A402" s="894"/>
      <c r="B402" s="105">
        <v>7.96</v>
      </c>
      <c r="C402" s="772">
        <f t="shared" si="36"/>
        <v>76.377600000000001</v>
      </c>
      <c r="D402" s="774">
        <v>721591.69667696359</v>
      </c>
      <c r="E402" s="772">
        <f t="shared" si="37"/>
        <v>86.111999999999995</v>
      </c>
      <c r="F402" s="774">
        <v>758275.70945830876</v>
      </c>
      <c r="G402" s="772">
        <f t="shared" si="38"/>
        <v>95.846400000000003</v>
      </c>
      <c r="H402" s="774">
        <v>794835.57093094743</v>
      </c>
      <c r="I402" s="769"/>
      <c r="J402" s="894"/>
      <c r="K402" s="772">
        <v>8.26</v>
      </c>
      <c r="L402" s="772">
        <f t="shared" si="39"/>
        <v>84.27239999999999</v>
      </c>
      <c r="M402" s="774">
        <v>777845.73422858072</v>
      </c>
      <c r="N402" s="772">
        <f t="shared" si="40"/>
        <v>95.012999999999977</v>
      </c>
      <c r="O402" s="774">
        <v>816505.37218325934</v>
      </c>
      <c r="P402" s="772">
        <f t="shared" si="41"/>
        <v>105.75359999999999</v>
      </c>
      <c r="Q402" s="774">
        <v>853804.74362515111</v>
      </c>
      <c r="R402" s="535"/>
      <c r="S402" s="4"/>
      <c r="T402" s="4"/>
      <c r="U402" s="4"/>
      <c r="V402" s="4"/>
      <c r="W402" s="4"/>
      <c r="X402" s="4"/>
      <c r="Y402" s="4"/>
      <c r="Z402" s="4"/>
    </row>
    <row r="403" spans="1:26" ht="12.75" customHeight="1">
      <c r="A403" s="894"/>
      <c r="B403" s="105">
        <v>8.26</v>
      </c>
      <c r="C403" s="772">
        <f t="shared" si="36"/>
        <v>79.31519999999999</v>
      </c>
      <c r="D403" s="774">
        <v>743876.85658982175</v>
      </c>
      <c r="E403" s="772">
        <f t="shared" si="37"/>
        <v>89.423999999999978</v>
      </c>
      <c r="F403" s="774">
        <v>773623.81515673688</v>
      </c>
      <c r="G403" s="772">
        <f t="shared" si="38"/>
        <v>99.532799999999995</v>
      </c>
      <c r="H403" s="774">
        <v>818839.95657524455</v>
      </c>
      <c r="I403" s="769"/>
      <c r="J403" s="894"/>
      <c r="K403" s="772">
        <v>8.56</v>
      </c>
      <c r="L403" s="772">
        <f t="shared" si="39"/>
        <v>87.393599999999992</v>
      </c>
      <c r="M403" s="774">
        <v>801232.06227083807</v>
      </c>
      <c r="N403" s="772">
        <f t="shared" si="40"/>
        <v>98.531999999999982</v>
      </c>
      <c r="O403" s="774">
        <v>840752.66256198287</v>
      </c>
      <c r="P403" s="772">
        <f t="shared" si="41"/>
        <v>109.67039999999999</v>
      </c>
      <c r="Q403" s="774">
        <v>878794.24291462137</v>
      </c>
      <c r="R403" s="535"/>
      <c r="S403" s="4"/>
      <c r="T403" s="4"/>
      <c r="U403" s="4"/>
      <c r="V403" s="4"/>
      <c r="W403" s="4"/>
      <c r="X403" s="4"/>
      <c r="Y403" s="4"/>
      <c r="Z403" s="4"/>
    </row>
    <row r="404" spans="1:26" ht="12.75" customHeight="1">
      <c r="A404" s="894"/>
      <c r="B404" s="105">
        <v>8.56</v>
      </c>
      <c r="C404" s="772">
        <f t="shared" si="36"/>
        <v>82.252800000000008</v>
      </c>
      <c r="D404" s="774">
        <v>766399.52335411881</v>
      </c>
      <c r="E404" s="772">
        <f t="shared" si="37"/>
        <v>92.73599999999999</v>
      </c>
      <c r="F404" s="774">
        <v>781420.03565201152</v>
      </c>
      <c r="G404" s="772">
        <f t="shared" si="38"/>
        <v>103.2192</v>
      </c>
      <c r="H404" s="774">
        <v>842841.64327804826</v>
      </c>
      <c r="I404" s="769"/>
      <c r="J404" s="894"/>
      <c r="K404" s="772">
        <v>8.86</v>
      </c>
      <c r="L404" s="772">
        <f t="shared" si="39"/>
        <v>90.51479999999998</v>
      </c>
      <c r="M404" s="774">
        <v>824621.08925458835</v>
      </c>
      <c r="N404" s="772">
        <f t="shared" si="40"/>
        <v>102.05099999999997</v>
      </c>
      <c r="O404" s="774">
        <v>865005.35082369333</v>
      </c>
      <c r="P404" s="772">
        <f t="shared" si="41"/>
        <v>113.58719999999998</v>
      </c>
      <c r="Q404" s="774">
        <v>903786.44114558503</v>
      </c>
      <c r="R404" s="535"/>
      <c r="S404" s="4"/>
      <c r="T404" s="4"/>
      <c r="U404" s="4"/>
      <c r="V404" s="4"/>
      <c r="W404" s="4"/>
      <c r="X404" s="4"/>
      <c r="Y404" s="4"/>
      <c r="Z404" s="4"/>
    </row>
    <row r="405" spans="1:26" ht="12.75" customHeight="1">
      <c r="A405" s="894"/>
      <c r="B405" s="105">
        <v>8.86</v>
      </c>
      <c r="C405" s="772">
        <f t="shared" si="36"/>
        <v>85.190399999999997</v>
      </c>
      <c r="D405" s="774">
        <v>788681.98432548356</v>
      </c>
      <c r="E405" s="772">
        <f t="shared" si="37"/>
        <v>96.047999999999988</v>
      </c>
      <c r="F405" s="774">
        <v>827700.5814988144</v>
      </c>
      <c r="G405" s="772">
        <f t="shared" si="38"/>
        <v>106.90559999999999</v>
      </c>
      <c r="H405" s="774">
        <v>866846.02892234526</v>
      </c>
      <c r="I405" s="769"/>
      <c r="J405" s="894"/>
      <c r="K405" s="772">
        <v>9.16</v>
      </c>
      <c r="L405" s="772">
        <f t="shared" si="39"/>
        <v>93.635999999999996</v>
      </c>
      <c r="M405" s="774">
        <v>848010.11623833922</v>
      </c>
      <c r="N405" s="772">
        <f t="shared" si="40"/>
        <v>105.57</v>
      </c>
      <c r="O405" s="774">
        <v>889252.64120241662</v>
      </c>
      <c r="P405" s="772">
        <f t="shared" si="41"/>
        <v>117.504</v>
      </c>
      <c r="Q405" s="774">
        <v>928775.94043505506</v>
      </c>
      <c r="R405" s="535"/>
      <c r="S405" s="4"/>
      <c r="T405" s="4"/>
      <c r="U405" s="4"/>
      <c r="V405" s="4"/>
      <c r="W405" s="4"/>
      <c r="X405" s="4"/>
      <c r="Y405" s="4"/>
      <c r="Z405" s="4"/>
    </row>
    <row r="406" spans="1:26" ht="12.75" customHeight="1">
      <c r="A406" s="894"/>
      <c r="B406" s="105">
        <v>9.16</v>
      </c>
      <c r="C406" s="772">
        <f t="shared" si="36"/>
        <v>88.127999999999986</v>
      </c>
      <c r="D406" s="774">
        <v>810961.74635535444</v>
      </c>
      <c r="E406" s="772">
        <f t="shared" si="37"/>
        <v>99.359999999999985</v>
      </c>
      <c r="F406" s="774">
        <v>850844.0048066451</v>
      </c>
      <c r="G406" s="772">
        <f t="shared" si="38"/>
        <v>110.59199999999998</v>
      </c>
      <c r="H406" s="774">
        <v>890847.71562514873</v>
      </c>
      <c r="I406" s="769"/>
      <c r="J406" s="894"/>
      <c r="K406" s="772">
        <v>9.4600000000000009</v>
      </c>
      <c r="L406" s="772">
        <f t="shared" si="39"/>
        <v>96.757199999999997</v>
      </c>
      <c r="M406" s="774">
        <v>871396.4442805961</v>
      </c>
      <c r="N406" s="772">
        <f t="shared" si="40"/>
        <v>109.08899999999998</v>
      </c>
      <c r="O406" s="774">
        <v>913505.32946412708</v>
      </c>
      <c r="P406" s="772">
        <f t="shared" si="41"/>
        <v>121.4208</v>
      </c>
      <c r="Q406" s="774">
        <v>953762.74078303133</v>
      </c>
      <c r="R406" s="535"/>
      <c r="S406" s="4"/>
      <c r="T406" s="4"/>
      <c r="U406" s="4"/>
      <c r="V406" s="4"/>
      <c r="W406" s="4"/>
      <c r="X406" s="4"/>
      <c r="Y406" s="4"/>
      <c r="Z406" s="4"/>
    </row>
    <row r="407" spans="1:26" ht="12.75" customHeight="1">
      <c r="A407" s="894"/>
      <c r="B407" s="105">
        <v>9.4600000000000009</v>
      </c>
      <c r="C407" s="772">
        <f t="shared" si="36"/>
        <v>91.065600000000003</v>
      </c>
      <c r="D407" s="774">
        <v>833241.47299903492</v>
      </c>
      <c r="E407" s="772">
        <f t="shared" si="37"/>
        <v>102.672</v>
      </c>
      <c r="F407" s="774">
        <v>873990.12705596955</v>
      </c>
      <c r="G407" s="772">
        <f t="shared" si="38"/>
        <v>114.2784</v>
      </c>
      <c r="H407" s="774">
        <v>914852.10126944561</v>
      </c>
      <c r="I407" s="769"/>
      <c r="J407" s="894"/>
      <c r="K407" s="772">
        <v>9.76</v>
      </c>
      <c r="L407" s="772">
        <f t="shared" si="39"/>
        <v>99.878399999999985</v>
      </c>
      <c r="M407" s="774">
        <v>894785.47126434697</v>
      </c>
      <c r="N407" s="772">
        <f t="shared" si="40"/>
        <v>112.60799999999998</v>
      </c>
      <c r="O407" s="774">
        <v>937755.31878434389</v>
      </c>
      <c r="P407" s="772">
        <f t="shared" si="41"/>
        <v>125.33759999999998</v>
      </c>
      <c r="Q407" s="774">
        <v>978752.24007250171</v>
      </c>
      <c r="R407" s="535"/>
      <c r="S407" s="4"/>
      <c r="T407" s="4"/>
      <c r="U407" s="4"/>
      <c r="V407" s="4"/>
      <c r="W407" s="4"/>
      <c r="X407" s="4"/>
      <c r="Y407" s="4"/>
      <c r="Z407" s="4"/>
    </row>
    <row r="408" spans="1:26" ht="12.75" customHeight="1">
      <c r="A408" s="894"/>
      <c r="B408" s="105">
        <v>9.76</v>
      </c>
      <c r="C408" s="772">
        <f t="shared" si="36"/>
        <v>94.003199999999993</v>
      </c>
      <c r="D408" s="774">
        <v>855521.27041509643</v>
      </c>
      <c r="E408" s="772">
        <f t="shared" si="37"/>
        <v>105.98399999999999</v>
      </c>
      <c r="F408" s="774">
        <v>897133.55036380026</v>
      </c>
      <c r="G408" s="772">
        <f t="shared" si="38"/>
        <v>117.9648</v>
      </c>
      <c r="H408" s="774">
        <v>938853.78797224932</v>
      </c>
      <c r="I408" s="769"/>
      <c r="J408" s="894"/>
      <c r="K408" s="772">
        <v>10.06</v>
      </c>
      <c r="L408" s="772">
        <f t="shared" si="39"/>
        <v>102.99959999999999</v>
      </c>
      <c r="M408" s="774">
        <v>918174.49824809784</v>
      </c>
      <c r="N408" s="772">
        <f t="shared" si="40"/>
        <v>116.12699999999998</v>
      </c>
      <c r="O408" s="774">
        <v>962005.30810456141</v>
      </c>
      <c r="P408" s="772">
        <f t="shared" si="41"/>
        <v>129.25439999999998</v>
      </c>
      <c r="Q408" s="774">
        <v>1003741.7393619713</v>
      </c>
      <c r="R408" s="535"/>
      <c r="S408" s="4"/>
      <c r="T408" s="4"/>
      <c r="U408" s="4"/>
      <c r="V408" s="4"/>
      <c r="W408" s="4"/>
      <c r="X408" s="4"/>
      <c r="Y408" s="4"/>
      <c r="Z408" s="4"/>
    </row>
    <row r="409" spans="1:26" ht="12.75" customHeight="1">
      <c r="A409" s="894"/>
      <c r="B409" s="105">
        <v>10.06</v>
      </c>
      <c r="C409" s="772">
        <f t="shared" si="36"/>
        <v>96.94080000000001</v>
      </c>
      <c r="D409" s="774">
        <v>878049.33506238088</v>
      </c>
      <c r="E409" s="772">
        <f t="shared" si="37"/>
        <v>109.29599999999999</v>
      </c>
      <c r="F409" s="774">
        <v>920276.97367163119</v>
      </c>
      <c r="G409" s="772">
        <f t="shared" si="38"/>
        <v>121.65120000000002</v>
      </c>
      <c r="H409" s="774">
        <v>962858.17361654609</v>
      </c>
      <c r="I409" s="769"/>
      <c r="J409" s="894"/>
      <c r="K409" s="772">
        <v>10.36</v>
      </c>
      <c r="L409" s="772">
        <f t="shared" si="39"/>
        <v>106.12079999999999</v>
      </c>
      <c r="M409" s="774">
        <v>941560.82629035471</v>
      </c>
      <c r="N409" s="772">
        <f t="shared" si="40"/>
        <v>119.64599999999999</v>
      </c>
      <c r="O409" s="774">
        <v>986257.99636627152</v>
      </c>
      <c r="P409" s="772">
        <f t="shared" si="41"/>
        <v>133.1712</v>
      </c>
      <c r="Q409" s="774">
        <v>1028731.238651442</v>
      </c>
      <c r="R409" s="535"/>
      <c r="S409" s="4"/>
      <c r="T409" s="4"/>
      <c r="U409" s="4"/>
      <c r="V409" s="4"/>
      <c r="W409" s="4"/>
      <c r="X409" s="4"/>
      <c r="Y409" s="4"/>
      <c r="Z409" s="4"/>
    </row>
    <row r="410" spans="1:26" ht="12.75" customHeight="1">
      <c r="A410" s="894"/>
      <c r="B410" s="105">
        <v>10.36</v>
      </c>
      <c r="C410" s="772">
        <f t="shared" si="36"/>
        <v>99.878399999999985</v>
      </c>
      <c r="D410" s="774">
        <v>900329.09709225153</v>
      </c>
      <c r="E410" s="772">
        <f t="shared" si="37"/>
        <v>112.60799999999998</v>
      </c>
      <c r="F410" s="774">
        <v>943420.39697946212</v>
      </c>
      <c r="G410" s="772">
        <f t="shared" si="38"/>
        <v>125.33759999999998</v>
      </c>
      <c r="H410" s="774">
        <v>986859.86031935003</v>
      </c>
      <c r="I410" s="769"/>
      <c r="J410" s="894"/>
      <c r="K410" s="772">
        <v>10.66</v>
      </c>
      <c r="L410" s="772">
        <f t="shared" si="39"/>
        <v>109.24199999999999</v>
      </c>
      <c r="M410" s="774">
        <v>964947.15433261171</v>
      </c>
      <c r="N410" s="772">
        <f t="shared" si="40"/>
        <v>123.16499999999998</v>
      </c>
      <c r="O410" s="774">
        <v>1010505.2867449946</v>
      </c>
      <c r="P410" s="772">
        <f t="shared" si="41"/>
        <v>137.08799999999999</v>
      </c>
      <c r="Q410" s="774">
        <v>1053718.0389994183</v>
      </c>
      <c r="R410" s="535"/>
      <c r="S410" s="4"/>
      <c r="T410" s="4"/>
      <c r="U410" s="4"/>
      <c r="V410" s="4"/>
      <c r="W410" s="4"/>
      <c r="X410" s="4"/>
      <c r="Y410" s="4"/>
      <c r="Z410" s="4"/>
    </row>
    <row r="411" spans="1:26" ht="12.75" customHeight="1">
      <c r="A411" s="894"/>
      <c r="B411" s="105">
        <v>10.66</v>
      </c>
      <c r="C411" s="772">
        <f t="shared" si="36"/>
        <v>102.816</v>
      </c>
      <c r="D411" s="774">
        <v>922606.16018062923</v>
      </c>
      <c r="E411" s="772">
        <f t="shared" si="37"/>
        <v>115.91999999999999</v>
      </c>
      <c r="F411" s="774">
        <v>966563.82028729259</v>
      </c>
      <c r="G411" s="772">
        <f t="shared" si="38"/>
        <v>129.024</v>
      </c>
      <c r="H411" s="774">
        <v>1010861.5470221534</v>
      </c>
      <c r="I411" s="769"/>
      <c r="J411" s="894"/>
      <c r="K411" s="772">
        <v>10.96</v>
      </c>
      <c r="L411" s="772">
        <f t="shared" si="39"/>
        <v>112.36319999999999</v>
      </c>
      <c r="M411" s="774">
        <v>988336.18131636234</v>
      </c>
      <c r="N411" s="772">
        <f t="shared" si="40"/>
        <v>126.68399999999998</v>
      </c>
      <c r="O411" s="774">
        <v>1034757.9750067055</v>
      </c>
      <c r="P411" s="772">
        <f t="shared" si="41"/>
        <v>141.00479999999999</v>
      </c>
      <c r="Q411" s="774">
        <v>1078707.5382888881</v>
      </c>
      <c r="R411" s="535"/>
      <c r="S411" s="4"/>
      <c r="T411" s="4"/>
      <c r="U411" s="4"/>
      <c r="V411" s="4"/>
      <c r="W411" s="4"/>
      <c r="X411" s="4"/>
      <c r="Y411" s="4"/>
      <c r="Z411" s="4"/>
    </row>
    <row r="412" spans="1:26" ht="12.75" customHeight="1">
      <c r="A412" s="894"/>
      <c r="B412" s="105">
        <v>10.96</v>
      </c>
      <c r="C412" s="772">
        <f t="shared" si="36"/>
        <v>105.75360000000001</v>
      </c>
      <c r="D412" s="774">
        <v>944883.22326900647</v>
      </c>
      <c r="E412" s="772">
        <f t="shared" si="37"/>
        <v>119.232</v>
      </c>
      <c r="F412" s="774">
        <v>989709.94253661728</v>
      </c>
      <c r="G412" s="772">
        <f t="shared" si="38"/>
        <v>132.71040000000002</v>
      </c>
      <c r="H412" s="774">
        <v>1034868.631607944</v>
      </c>
      <c r="I412" s="769"/>
      <c r="J412" s="894"/>
      <c r="K412" s="772">
        <v>11.26</v>
      </c>
      <c r="L412" s="772">
        <f t="shared" si="39"/>
        <v>115.48439999999998</v>
      </c>
      <c r="M412" s="774">
        <v>1011725.2083001132</v>
      </c>
      <c r="N412" s="772">
        <f t="shared" si="40"/>
        <v>130.20299999999997</v>
      </c>
      <c r="O412" s="774">
        <v>1059007.9643269221</v>
      </c>
      <c r="P412" s="772">
        <f t="shared" si="41"/>
        <v>144.92159999999998</v>
      </c>
      <c r="Q412" s="774">
        <v>1103697.0375783581</v>
      </c>
      <c r="R412" s="535"/>
      <c r="S412" s="4"/>
      <c r="T412" s="4"/>
      <c r="U412" s="4"/>
      <c r="V412" s="4"/>
      <c r="W412" s="4"/>
      <c r="X412" s="4"/>
      <c r="Y412" s="4"/>
      <c r="Z412" s="4"/>
    </row>
    <row r="413" spans="1:26" ht="12.75" customHeight="1">
      <c r="A413" s="894"/>
      <c r="B413" s="105">
        <v>11.26</v>
      </c>
      <c r="C413" s="772">
        <f t="shared" si="36"/>
        <v>108.69119999999999</v>
      </c>
      <c r="D413" s="774">
        <v>967162.98529887758</v>
      </c>
      <c r="E413" s="772">
        <f t="shared" si="37"/>
        <v>122.54399999999998</v>
      </c>
      <c r="F413" s="774">
        <v>1012853.3658444483</v>
      </c>
      <c r="G413" s="772">
        <f t="shared" si="38"/>
        <v>136.39679999999998</v>
      </c>
      <c r="H413" s="774">
        <v>1058870.3183107469</v>
      </c>
      <c r="I413" s="769"/>
      <c r="J413" s="894"/>
      <c r="K413" s="772">
        <v>11.56</v>
      </c>
      <c r="L413" s="772">
        <f t="shared" si="39"/>
        <v>118.60560000000001</v>
      </c>
      <c r="M413" s="774">
        <v>1035111.5363423703</v>
      </c>
      <c r="N413" s="772">
        <f t="shared" si="40"/>
        <v>133.72199999999998</v>
      </c>
      <c r="O413" s="774">
        <v>1083257.9536471392</v>
      </c>
      <c r="P413" s="772">
        <f t="shared" si="41"/>
        <v>148.83840000000001</v>
      </c>
      <c r="Q413" s="774">
        <v>1128689.2358093215</v>
      </c>
      <c r="R413" s="535"/>
      <c r="S413" s="4"/>
      <c r="T413" s="4"/>
      <c r="U413" s="4"/>
      <c r="V413" s="4"/>
      <c r="W413" s="4"/>
      <c r="X413" s="4"/>
      <c r="Y413" s="4"/>
      <c r="Z413" s="4"/>
    </row>
    <row r="414" spans="1:26" ht="12.75" customHeight="1">
      <c r="A414" s="894"/>
      <c r="B414" s="105">
        <v>11.56</v>
      </c>
      <c r="C414" s="772">
        <f t="shared" si="36"/>
        <v>111.6288</v>
      </c>
      <c r="D414" s="774">
        <v>989440.04838725505</v>
      </c>
      <c r="E414" s="772">
        <f t="shared" si="37"/>
        <v>125.85599999999999</v>
      </c>
      <c r="F414" s="774">
        <v>1035996.7891522793</v>
      </c>
      <c r="G414" s="772">
        <f t="shared" si="38"/>
        <v>140.08320000000001</v>
      </c>
      <c r="H414" s="774">
        <v>1082874.7039550445</v>
      </c>
      <c r="I414" s="769"/>
      <c r="J414" s="894"/>
      <c r="K414" s="772">
        <v>11.86</v>
      </c>
      <c r="L414" s="772">
        <f t="shared" si="39"/>
        <v>121.7268</v>
      </c>
      <c r="M414" s="774">
        <v>1058500.5633261204</v>
      </c>
      <c r="N414" s="772">
        <f t="shared" si="40"/>
        <v>137.24099999999999</v>
      </c>
      <c r="O414" s="774">
        <v>1107507.9429673559</v>
      </c>
      <c r="P414" s="772">
        <f t="shared" si="41"/>
        <v>152.7552</v>
      </c>
      <c r="Q414" s="774">
        <v>1153676.0361572984</v>
      </c>
      <c r="R414" s="535"/>
      <c r="S414" s="4"/>
      <c r="T414" s="4"/>
      <c r="U414" s="4"/>
      <c r="V414" s="4"/>
      <c r="W414" s="4"/>
      <c r="X414" s="4"/>
      <c r="Y414" s="4"/>
      <c r="Z414" s="4"/>
    </row>
    <row r="415" spans="1:26" ht="12.75" customHeight="1">
      <c r="A415" s="894"/>
      <c r="B415" s="105">
        <v>11.86</v>
      </c>
      <c r="C415" s="772">
        <f t="shared" si="36"/>
        <v>114.5664</v>
      </c>
      <c r="D415" s="774">
        <v>1011719.8104171256</v>
      </c>
      <c r="E415" s="772">
        <f t="shared" si="37"/>
        <v>129.16799999999998</v>
      </c>
      <c r="F415" s="774">
        <v>1059140.2124601097</v>
      </c>
      <c r="G415" s="772">
        <f t="shared" si="38"/>
        <v>143.7696</v>
      </c>
      <c r="H415" s="774">
        <v>1106876.3906578482</v>
      </c>
      <c r="I415" s="769"/>
      <c r="J415" s="894"/>
      <c r="K415" s="772">
        <v>12.16</v>
      </c>
      <c r="L415" s="772">
        <f t="shared" si="39"/>
        <v>124.848</v>
      </c>
      <c r="M415" s="774">
        <v>1081886.891368378</v>
      </c>
      <c r="N415" s="772">
        <f t="shared" si="40"/>
        <v>140.76</v>
      </c>
      <c r="O415" s="774">
        <v>1131757.9322875731</v>
      </c>
      <c r="P415" s="772">
        <f t="shared" si="41"/>
        <v>156.672</v>
      </c>
      <c r="Q415" s="774">
        <v>1178665.5354467684</v>
      </c>
      <c r="R415" s="535"/>
      <c r="S415" s="4"/>
      <c r="T415" s="4"/>
      <c r="U415" s="4"/>
      <c r="V415" s="4"/>
      <c r="W415" s="4"/>
      <c r="X415" s="4"/>
      <c r="Y415" s="4"/>
      <c r="Z415" s="4"/>
    </row>
    <row r="416" spans="1:26" ht="12.75" customHeight="1">
      <c r="A416" s="894"/>
      <c r="B416" s="105">
        <v>12.16</v>
      </c>
      <c r="C416" s="772">
        <f t="shared" si="36"/>
        <v>117.50399999999999</v>
      </c>
      <c r="D416" s="774">
        <v>1033996.8735055029</v>
      </c>
      <c r="E416" s="772">
        <f t="shared" si="37"/>
        <v>132.47999999999999</v>
      </c>
      <c r="F416" s="774">
        <v>1082283.6357679409</v>
      </c>
      <c r="G416" s="772">
        <f t="shared" si="38"/>
        <v>147.45599999999999</v>
      </c>
      <c r="H416" s="774">
        <v>1130878.0773606517</v>
      </c>
      <c r="I416" s="769"/>
      <c r="J416" s="894"/>
      <c r="K416" s="772">
        <v>12.46</v>
      </c>
      <c r="L416" s="772">
        <f t="shared" si="39"/>
        <v>127.9692</v>
      </c>
      <c r="M416" s="774">
        <v>1105275.9183521285</v>
      </c>
      <c r="N416" s="772">
        <f t="shared" si="40"/>
        <v>144.27899999999997</v>
      </c>
      <c r="O416" s="774">
        <v>1156007.9216077896</v>
      </c>
      <c r="P416" s="772">
        <f t="shared" si="41"/>
        <v>160.58879999999999</v>
      </c>
      <c r="Q416" s="774">
        <v>1203655.0347362384</v>
      </c>
      <c r="R416" s="535"/>
      <c r="S416" s="4"/>
      <c r="T416" s="4"/>
      <c r="U416" s="4"/>
      <c r="V416" s="4"/>
      <c r="W416" s="4"/>
      <c r="X416" s="4"/>
      <c r="Y416" s="4"/>
      <c r="Z416" s="4"/>
    </row>
    <row r="417" spans="1:26" ht="12.75" customHeight="1">
      <c r="A417" s="894"/>
      <c r="B417" s="105">
        <v>12.46</v>
      </c>
      <c r="C417" s="772">
        <f t="shared" si="36"/>
        <v>120.44159999999999</v>
      </c>
      <c r="D417" s="774">
        <v>1056524.9381527877</v>
      </c>
      <c r="E417" s="772">
        <f t="shared" si="37"/>
        <v>135.792</v>
      </c>
      <c r="F417" s="774">
        <v>1105429.7580172648</v>
      </c>
      <c r="G417" s="772">
        <f t="shared" si="38"/>
        <v>151.14240000000001</v>
      </c>
      <c r="H417" s="774">
        <v>1154882.4630049486</v>
      </c>
      <c r="I417" s="769"/>
      <c r="J417" s="894"/>
      <c r="K417" s="772">
        <v>12.76</v>
      </c>
      <c r="L417" s="772">
        <f t="shared" si="39"/>
        <v>131.09039999999999</v>
      </c>
      <c r="M417" s="774">
        <v>1128664.9453358792</v>
      </c>
      <c r="N417" s="772">
        <f t="shared" si="40"/>
        <v>147.79799999999997</v>
      </c>
      <c r="O417" s="774">
        <v>1180257.9109280065</v>
      </c>
      <c r="P417" s="772">
        <f t="shared" si="41"/>
        <v>164.50559999999999</v>
      </c>
      <c r="Q417" s="774">
        <v>1228641.8350842153</v>
      </c>
      <c r="R417" s="535"/>
      <c r="S417" s="4"/>
      <c r="T417" s="4"/>
      <c r="U417" s="4"/>
      <c r="V417" s="4"/>
      <c r="W417" s="4"/>
      <c r="X417" s="4"/>
      <c r="Y417" s="4"/>
      <c r="Z417" s="4"/>
    </row>
    <row r="418" spans="1:26" ht="12.75" customHeight="1">
      <c r="A418" s="894"/>
      <c r="B418" s="105">
        <v>12.76</v>
      </c>
      <c r="C418" s="772">
        <f t="shared" si="36"/>
        <v>123.3792</v>
      </c>
      <c r="D418" s="774">
        <v>1079055.7017415655</v>
      </c>
      <c r="E418" s="772">
        <f t="shared" si="37"/>
        <v>139.10399999999998</v>
      </c>
      <c r="F418" s="774">
        <v>1128581.2781495769</v>
      </c>
      <c r="G418" s="772">
        <f t="shared" si="38"/>
        <v>154.8288</v>
      </c>
      <c r="H418" s="774">
        <v>1178884.149707752</v>
      </c>
      <c r="I418" s="769"/>
      <c r="J418" s="894"/>
      <c r="K418" s="772">
        <v>13.06</v>
      </c>
      <c r="L418" s="772">
        <f t="shared" si="39"/>
        <v>134.21159999999998</v>
      </c>
      <c r="M418" s="774">
        <v>1152051.2733781363</v>
      </c>
      <c r="N418" s="772">
        <f t="shared" si="40"/>
        <v>151.31699999999998</v>
      </c>
      <c r="O418" s="774">
        <v>1204510.5991897176</v>
      </c>
      <c r="P418" s="772">
        <f t="shared" si="41"/>
        <v>168.42239999999998</v>
      </c>
      <c r="Q418" s="774">
        <v>1253631.3343736848</v>
      </c>
      <c r="R418" s="535"/>
      <c r="S418" s="4"/>
      <c r="T418" s="4"/>
      <c r="U418" s="4"/>
      <c r="V418" s="4"/>
      <c r="W418" s="4"/>
      <c r="X418" s="4"/>
      <c r="Y418" s="4"/>
      <c r="Z418" s="4"/>
    </row>
    <row r="419" spans="1:26" ht="12.75" customHeight="1">
      <c r="A419" s="894"/>
      <c r="B419" s="105">
        <v>13.06</v>
      </c>
      <c r="C419" s="772">
        <f t="shared" si="36"/>
        <v>126.3168</v>
      </c>
      <c r="D419" s="774">
        <v>1101583.7663888501</v>
      </c>
      <c r="E419" s="772">
        <f t="shared" si="37"/>
        <v>142.416</v>
      </c>
      <c r="F419" s="774">
        <v>1151719.3035744205</v>
      </c>
      <c r="G419" s="772">
        <f t="shared" si="38"/>
        <v>158.51520000000002</v>
      </c>
      <c r="H419" s="774">
        <v>1202888.5353520487</v>
      </c>
      <c r="I419" s="769"/>
      <c r="J419" s="894"/>
      <c r="K419" s="772">
        <v>13.36</v>
      </c>
      <c r="L419" s="772">
        <f t="shared" si="39"/>
        <v>137.33279999999999</v>
      </c>
      <c r="M419" s="774">
        <v>1175440.3003618871</v>
      </c>
      <c r="N419" s="772">
        <f t="shared" si="40"/>
        <v>154.83599999999998</v>
      </c>
      <c r="O419" s="774">
        <v>1228760.5885099347</v>
      </c>
      <c r="P419" s="772">
        <f t="shared" si="41"/>
        <v>172.33919999999998</v>
      </c>
      <c r="Q419" s="774">
        <v>1278620.8336631553</v>
      </c>
      <c r="R419" s="535"/>
      <c r="S419" s="4"/>
      <c r="T419" s="4"/>
      <c r="U419" s="4"/>
      <c r="V419" s="4"/>
      <c r="W419" s="4"/>
      <c r="X419" s="4"/>
      <c r="Y419" s="4"/>
      <c r="Z419" s="4"/>
    </row>
    <row r="420" spans="1:26" ht="12.75" customHeight="1">
      <c r="A420" s="894"/>
      <c r="B420" s="105">
        <v>13.36</v>
      </c>
      <c r="C420" s="772">
        <f t="shared" si="36"/>
        <v>129.25439999999998</v>
      </c>
      <c r="D420" s="774">
        <v>1124111.8310361349</v>
      </c>
      <c r="E420" s="772">
        <f t="shared" si="37"/>
        <v>145.72799999999998</v>
      </c>
      <c r="F420" s="774">
        <v>1174862.7268822514</v>
      </c>
      <c r="G420" s="772">
        <f t="shared" si="38"/>
        <v>162.20159999999998</v>
      </c>
      <c r="H420" s="774">
        <v>1226917.2114697886</v>
      </c>
      <c r="I420" s="769"/>
      <c r="J420" s="894"/>
      <c r="K420" s="772">
        <v>13.66</v>
      </c>
      <c r="L420" s="772">
        <f t="shared" si="39"/>
        <v>140.45399999999998</v>
      </c>
      <c r="M420" s="774">
        <v>1198829.3273456376</v>
      </c>
      <c r="N420" s="772">
        <f t="shared" si="40"/>
        <v>158.35499999999996</v>
      </c>
      <c r="O420" s="774">
        <v>1253010.5778301514</v>
      </c>
      <c r="P420" s="772">
        <f t="shared" si="41"/>
        <v>176.256</v>
      </c>
      <c r="Q420" s="774">
        <v>1303610.3329526254</v>
      </c>
      <c r="R420" s="535"/>
      <c r="S420" s="4"/>
      <c r="T420" s="4"/>
      <c r="U420" s="4"/>
      <c r="V420" s="4"/>
      <c r="W420" s="4"/>
      <c r="X420" s="4"/>
      <c r="Y420" s="4"/>
      <c r="Z420" s="4"/>
    </row>
    <row r="421" spans="1:26" ht="12.75" customHeight="1">
      <c r="A421" s="894"/>
      <c r="B421" s="105">
        <v>13.66</v>
      </c>
      <c r="C421" s="772">
        <f t="shared" si="36"/>
        <v>132.19200000000001</v>
      </c>
      <c r="D421" s="774">
        <v>1146642.5946249131</v>
      </c>
      <c r="E421" s="772">
        <f t="shared" si="37"/>
        <v>149.04</v>
      </c>
      <c r="F421" s="774">
        <v>1198003.4512485885</v>
      </c>
      <c r="G421" s="772">
        <f t="shared" si="38"/>
        <v>165.88800000000001</v>
      </c>
      <c r="H421" s="774">
        <v>1250894.6076991495</v>
      </c>
      <c r="I421" s="769"/>
      <c r="J421" s="894"/>
      <c r="K421" s="772">
        <v>13.96</v>
      </c>
      <c r="L421" s="772">
        <f t="shared" si="39"/>
        <v>143.5752</v>
      </c>
      <c r="M421" s="774">
        <v>1222215.6553878945</v>
      </c>
      <c r="N421" s="772">
        <f t="shared" si="40"/>
        <v>161.87399999999997</v>
      </c>
      <c r="O421" s="774">
        <v>1277260.5671503679</v>
      </c>
      <c r="P421" s="772">
        <f t="shared" si="41"/>
        <v>180.1728</v>
      </c>
      <c r="Q421" s="774">
        <v>1328597.133300602</v>
      </c>
      <c r="R421" s="535"/>
      <c r="S421" s="4"/>
      <c r="T421" s="4"/>
      <c r="U421" s="4"/>
      <c r="V421" s="4"/>
      <c r="W421" s="4"/>
      <c r="X421" s="4"/>
      <c r="Y421" s="4"/>
      <c r="Z421" s="4"/>
    </row>
    <row r="422" spans="1:26" ht="12.75" customHeight="1">
      <c r="A422" s="894"/>
      <c r="B422" s="105">
        <v>13.96</v>
      </c>
      <c r="C422" s="772">
        <f t="shared" si="36"/>
        <v>135.12959999999998</v>
      </c>
      <c r="D422" s="774">
        <v>1169170.6592721969</v>
      </c>
      <c r="E422" s="772">
        <f t="shared" si="37"/>
        <v>152.35199999999998</v>
      </c>
      <c r="F422" s="774">
        <v>1221149.5734979133</v>
      </c>
      <c r="G422" s="772">
        <f t="shared" si="38"/>
        <v>169.5744</v>
      </c>
      <c r="H422" s="774">
        <v>1274896.2944019535</v>
      </c>
      <c r="I422" s="769"/>
      <c r="J422" s="894"/>
      <c r="K422" s="772">
        <v>14.26</v>
      </c>
      <c r="L422" s="772">
        <f t="shared" si="39"/>
        <v>146.69639999999998</v>
      </c>
      <c r="M422" s="774">
        <v>1245604.6823716457</v>
      </c>
      <c r="N422" s="772">
        <f t="shared" si="40"/>
        <v>165.39299999999997</v>
      </c>
      <c r="O422" s="774">
        <v>1301510.5564705851</v>
      </c>
      <c r="P422" s="772">
        <f t="shared" si="41"/>
        <v>184.08959999999999</v>
      </c>
      <c r="Q422" s="774">
        <v>1353586.6325900715</v>
      </c>
      <c r="R422" s="535"/>
      <c r="S422" s="4"/>
      <c r="T422" s="4"/>
      <c r="U422" s="4"/>
      <c r="V422" s="4"/>
      <c r="W422" s="4"/>
      <c r="X422" s="4"/>
      <c r="Y422" s="4"/>
      <c r="Z422" s="4"/>
    </row>
    <row r="423" spans="1:26" ht="12.75" customHeight="1">
      <c r="A423" s="894"/>
      <c r="B423" s="105">
        <v>14.26</v>
      </c>
      <c r="C423" s="772">
        <f t="shared" si="36"/>
        <v>138.06719999999999</v>
      </c>
      <c r="D423" s="774">
        <v>1191698.723919482</v>
      </c>
      <c r="E423" s="772">
        <f t="shared" si="37"/>
        <v>155.66399999999996</v>
      </c>
      <c r="F423" s="774">
        <v>1244292.996805744</v>
      </c>
      <c r="G423" s="772">
        <f t="shared" si="38"/>
        <v>173.26079999999999</v>
      </c>
      <c r="H423" s="774">
        <v>1298897.9811047567</v>
      </c>
      <c r="I423" s="769"/>
      <c r="J423" s="894"/>
      <c r="K423" s="772">
        <v>14.56</v>
      </c>
      <c r="L423" s="772">
        <f t="shared" si="39"/>
        <v>149.8176</v>
      </c>
      <c r="M423" s="774">
        <v>1268993.7093553971</v>
      </c>
      <c r="N423" s="772">
        <f t="shared" si="40"/>
        <v>168.91199999999998</v>
      </c>
      <c r="O423" s="774">
        <v>1325760.5457908022</v>
      </c>
      <c r="P423" s="772">
        <f t="shared" si="41"/>
        <v>188.00639999999999</v>
      </c>
      <c r="Q423" s="774">
        <v>1378578.8308210357</v>
      </c>
      <c r="R423" s="535"/>
      <c r="S423" s="4"/>
      <c r="T423" s="4"/>
      <c r="U423" s="4"/>
      <c r="V423" s="4"/>
      <c r="W423" s="4"/>
      <c r="X423" s="4"/>
      <c r="Y423" s="4"/>
      <c r="Z423" s="4"/>
    </row>
    <row r="424" spans="1:26" ht="12.75" customHeight="1">
      <c r="A424" s="894"/>
      <c r="B424" s="105">
        <v>14.56</v>
      </c>
      <c r="C424" s="772">
        <f t="shared" si="36"/>
        <v>141.00480000000002</v>
      </c>
      <c r="D424" s="774">
        <v>1214229.4875082595</v>
      </c>
      <c r="E424" s="772">
        <f t="shared" si="37"/>
        <v>158.976</v>
      </c>
      <c r="F424" s="774">
        <v>1267439.1190550681</v>
      </c>
      <c r="G424" s="772">
        <f t="shared" si="38"/>
        <v>176.94720000000001</v>
      </c>
      <c r="H424" s="774">
        <v>1322902.3667490536</v>
      </c>
      <c r="I424" s="769"/>
      <c r="J424" s="894"/>
      <c r="K424" s="772">
        <v>14.86</v>
      </c>
      <c r="L424" s="772">
        <f t="shared" si="39"/>
        <v>152.93879999999996</v>
      </c>
      <c r="M424" s="774">
        <v>1292380.0373976531</v>
      </c>
      <c r="N424" s="772">
        <f t="shared" si="40"/>
        <v>172.43099999999995</v>
      </c>
      <c r="O424" s="774">
        <v>1350013.234052513</v>
      </c>
      <c r="P424" s="772">
        <f t="shared" si="41"/>
        <v>191.92319999999995</v>
      </c>
      <c r="Q424" s="774">
        <v>1428555.1028928943</v>
      </c>
      <c r="R424" s="535"/>
      <c r="S424" s="4"/>
      <c r="T424" s="4"/>
      <c r="U424" s="4"/>
      <c r="V424" s="4"/>
      <c r="W424" s="4"/>
      <c r="X424" s="4"/>
      <c r="Y424" s="4"/>
      <c r="Z424" s="4"/>
    </row>
    <row r="425" spans="1:26" ht="12.75" customHeight="1">
      <c r="A425" s="894"/>
      <c r="B425" s="105">
        <v>14.86</v>
      </c>
      <c r="C425" s="772">
        <f t="shared" si="36"/>
        <v>143.94239999999999</v>
      </c>
      <c r="D425" s="774">
        <v>1236760.2510970377</v>
      </c>
      <c r="E425" s="772">
        <f t="shared" si="37"/>
        <v>162.28799999999995</v>
      </c>
      <c r="F425" s="774">
        <v>1290582.5423628988</v>
      </c>
      <c r="G425" s="772">
        <f t="shared" si="38"/>
        <v>180.63359999999997</v>
      </c>
      <c r="H425" s="774">
        <v>1346904.0534518575</v>
      </c>
      <c r="I425" s="769"/>
      <c r="J425" s="894"/>
      <c r="K425" s="772">
        <v>15.16</v>
      </c>
      <c r="L425" s="772">
        <f t="shared" si="39"/>
        <v>156.06</v>
      </c>
      <c r="M425" s="774">
        <v>1315769.0643814043</v>
      </c>
      <c r="N425" s="772">
        <f t="shared" si="40"/>
        <v>175.95</v>
      </c>
      <c r="O425" s="774">
        <v>1374260.5244312361</v>
      </c>
      <c r="P425" s="772">
        <f t="shared" si="41"/>
        <v>195.84</v>
      </c>
      <c r="Q425" s="774">
        <v>1452571.363308988</v>
      </c>
      <c r="R425" s="535"/>
      <c r="S425" s="4"/>
      <c r="T425" s="4"/>
      <c r="U425" s="4"/>
      <c r="V425" s="4"/>
      <c r="W425" s="4"/>
      <c r="X425" s="4"/>
      <c r="Y425" s="4"/>
      <c r="Z425" s="4"/>
    </row>
    <row r="426" spans="1:26" ht="12.75" customHeight="1">
      <c r="A426" s="894"/>
      <c r="B426" s="105">
        <v>15.16</v>
      </c>
      <c r="C426" s="772">
        <f t="shared" si="36"/>
        <v>146.88</v>
      </c>
      <c r="D426" s="774">
        <v>1259288.315744322</v>
      </c>
      <c r="E426" s="772">
        <f t="shared" si="37"/>
        <v>165.6</v>
      </c>
      <c r="F426" s="774">
        <v>1313723.2667292363</v>
      </c>
      <c r="G426" s="772">
        <f t="shared" si="38"/>
        <v>184.32</v>
      </c>
      <c r="H426" s="774">
        <v>1370908.4390961546</v>
      </c>
      <c r="I426" s="769"/>
      <c r="J426" s="894"/>
      <c r="K426" s="772">
        <v>15.46</v>
      </c>
      <c r="L426" s="772">
        <f t="shared" si="39"/>
        <v>159.18120000000002</v>
      </c>
      <c r="M426" s="774">
        <v>1339155.3924236605</v>
      </c>
      <c r="N426" s="772">
        <f t="shared" si="40"/>
        <v>179.46899999999999</v>
      </c>
      <c r="O426" s="774">
        <v>1398513.2126929464</v>
      </c>
      <c r="P426" s="772">
        <f t="shared" si="41"/>
        <v>199.7568</v>
      </c>
      <c r="Q426" s="774">
        <v>1453544.5657042372</v>
      </c>
      <c r="R426" s="535"/>
      <c r="S426" s="4"/>
      <c r="T426" s="4"/>
      <c r="U426" s="4"/>
      <c r="V426" s="4"/>
      <c r="W426" s="4"/>
      <c r="X426" s="4"/>
      <c r="Y426" s="4"/>
      <c r="Z426" s="4"/>
    </row>
    <row r="427" spans="1:26" ht="12.75" customHeight="1">
      <c r="A427" s="894"/>
      <c r="B427" s="105">
        <v>15.46</v>
      </c>
      <c r="C427" s="772">
        <f t="shared" si="36"/>
        <v>149.8176</v>
      </c>
      <c r="D427" s="774">
        <v>1281816.3803916068</v>
      </c>
      <c r="E427" s="772">
        <f t="shared" si="37"/>
        <v>168.91199999999998</v>
      </c>
      <c r="F427" s="774">
        <v>1336869.3889785607</v>
      </c>
      <c r="G427" s="772">
        <f t="shared" si="38"/>
        <v>188.00639999999999</v>
      </c>
      <c r="H427" s="774">
        <v>1394910.1257989572</v>
      </c>
      <c r="I427" s="769"/>
      <c r="J427" s="894"/>
      <c r="K427" s="772">
        <v>15.76</v>
      </c>
      <c r="L427" s="772">
        <f t="shared" si="39"/>
        <v>162.30239999999998</v>
      </c>
      <c r="M427" s="774">
        <v>1362544.4194074119</v>
      </c>
      <c r="N427" s="772">
        <f t="shared" si="40"/>
        <v>182.98799999999997</v>
      </c>
      <c r="O427" s="774">
        <v>1422763.2020131638</v>
      </c>
      <c r="P427" s="772">
        <f t="shared" si="41"/>
        <v>203.67359999999996</v>
      </c>
      <c r="Q427" s="774">
        <v>1478534.1290374221</v>
      </c>
      <c r="R427" s="535"/>
      <c r="S427" s="4"/>
      <c r="T427" s="4"/>
      <c r="U427" s="4"/>
      <c r="V427" s="4"/>
      <c r="W427" s="4"/>
      <c r="X427" s="4"/>
      <c r="Y427" s="4"/>
      <c r="Z427" s="4"/>
    </row>
    <row r="428" spans="1:26" ht="12.75" customHeight="1">
      <c r="A428" s="894"/>
      <c r="B428" s="105">
        <v>15.76</v>
      </c>
      <c r="C428" s="772">
        <f t="shared" si="36"/>
        <v>152.7552</v>
      </c>
      <c r="D428" s="774">
        <v>1304347.1439803848</v>
      </c>
      <c r="E428" s="772">
        <f t="shared" si="37"/>
        <v>172.22399999999999</v>
      </c>
      <c r="F428" s="774">
        <v>1360012.8122863916</v>
      </c>
      <c r="G428" s="772">
        <f t="shared" si="38"/>
        <v>191.69280000000001</v>
      </c>
      <c r="H428" s="774">
        <v>1418914.511443255</v>
      </c>
      <c r="I428" s="769"/>
      <c r="J428" s="894"/>
      <c r="K428" s="772">
        <v>16.059999999999999</v>
      </c>
      <c r="L428" s="772">
        <f t="shared" si="39"/>
        <v>165.42359999999999</v>
      </c>
      <c r="M428" s="774">
        <v>1385930.7474496691</v>
      </c>
      <c r="N428" s="772">
        <f t="shared" si="40"/>
        <v>186.50699999999995</v>
      </c>
      <c r="O428" s="774">
        <v>1447013.1913333805</v>
      </c>
      <c r="P428" s="772">
        <f t="shared" si="41"/>
        <v>207.59039999999999</v>
      </c>
      <c r="Q428" s="774">
        <v>1503523.6283268919</v>
      </c>
      <c r="R428" s="535"/>
      <c r="S428" s="4"/>
      <c r="T428" s="4"/>
      <c r="U428" s="4"/>
      <c r="V428" s="4"/>
      <c r="W428" s="4"/>
      <c r="X428" s="4"/>
      <c r="Y428" s="4"/>
      <c r="Z428" s="4"/>
    </row>
    <row r="429" spans="1:26" ht="12.75" customHeight="1">
      <c r="A429" s="894"/>
      <c r="B429" s="105">
        <v>16.059999999999999</v>
      </c>
      <c r="C429" s="772">
        <f t="shared" si="36"/>
        <v>155.69279999999998</v>
      </c>
      <c r="D429" s="774">
        <v>1326875.2086276691</v>
      </c>
      <c r="E429" s="772">
        <f t="shared" si="37"/>
        <v>175.53599999999997</v>
      </c>
      <c r="F429" s="774">
        <v>1383158.9345357162</v>
      </c>
      <c r="G429" s="772">
        <f t="shared" si="38"/>
        <v>195.3792</v>
      </c>
      <c r="H429" s="774">
        <v>1442916.1981460585</v>
      </c>
      <c r="I429" s="769"/>
      <c r="J429" s="894"/>
      <c r="K429" s="772">
        <v>16.36</v>
      </c>
      <c r="L429" s="772">
        <f t="shared" si="39"/>
        <v>168.54479999999998</v>
      </c>
      <c r="M429" s="774">
        <v>1409319.7744334196</v>
      </c>
      <c r="N429" s="772">
        <f t="shared" si="40"/>
        <v>190.02599999999995</v>
      </c>
      <c r="O429" s="774">
        <v>1471263.1806535972</v>
      </c>
      <c r="P429" s="772">
        <f t="shared" si="41"/>
        <v>211.50719999999998</v>
      </c>
      <c r="Q429" s="774">
        <v>1528510.4286748678</v>
      </c>
      <c r="R429" s="535"/>
      <c r="S429" s="4"/>
      <c r="T429" s="4"/>
      <c r="U429" s="4"/>
      <c r="V429" s="4"/>
      <c r="W429" s="4"/>
      <c r="X429" s="4"/>
      <c r="Y429" s="4"/>
      <c r="Z429" s="4"/>
    </row>
    <row r="430" spans="1:26" ht="12.75" customHeight="1">
      <c r="A430" s="894"/>
      <c r="B430" s="105">
        <v>16.36</v>
      </c>
      <c r="C430" s="772">
        <f t="shared" si="36"/>
        <v>158.63039999999998</v>
      </c>
      <c r="D430" s="774">
        <v>1348644.8707152449</v>
      </c>
      <c r="E430" s="772">
        <f t="shared" si="37"/>
        <v>178.84799999999996</v>
      </c>
      <c r="F430" s="774">
        <v>1406302.3578435467</v>
      </c>
      <c r="G430" s="772">
        <f t="shared" si="38"/>
        <v>199.06559999999999</v>
      </c>
      <c r="H430" s="774">
        <v>1466920.5837903558</v>
      </c>
      <c r="I430" s="769"/>
      <c r="J430" s="894"/>
      <c r="K430" s="772">
        <v>16.66</v>
      </c>
      <c r="L430" s="772">
        <f t="shared" si="39"/>
        <v>171.666</v>
      </c>
      <c r="M430" s="774">
        <v>1432708.8014171703</v>
      </c>
      <c r="N430" s="772">
        <f t="shared" si="40"/>
        <v>193.54499999999996</v>
      </c>
      <c r="O430" s="774">
        <v>1495513.1699738139</v>
      </c>
      <c r="P430" s="772">
        <f t="shared" si="41"/>
        <v>215.42399999999998</v>
      </c>
      <c r="Q430" s="774">
        <v>1553497.2290228445</v>
      </c>
      <c r="R430" s="535"/>
      <c r="S430" s="4"/>
      <c r="T430" s="4"/>
      <c r="U430" s="4"/>
      <c r="V430" s="4"/>
      <c r="W430" s="4"/>
      <c r="X430" s="4"/>
      <c r="Y430" s="4"/>
      <c r="Z430" s="4"/>
    </row>
    <row r="431" spans="1:26" ht="12.75" customHeight="1">
      <c r="A431" s="894"/>
      <c r="B431" s="105">
        <v>16.66</v>
      </c>
      <c r="C431" s="772">
        <f t="shared" si="36"/>
        <v>161.56800000000001</v>
      </c>
      <c r="D431" s="774">
        <v>1371931.3379222385</v>
      </c>
      <c r="E431" s="772">
        <f t="shared" si="37"/>
        <v>182.16</v>
      </c>
      <c r="F431" s="774">
        <v>1429443.0822098842</v>
      </c>
      <c r="G431" s="772">
        <f t="shared" si="38"/>
        <v>202.75200000000001</v>
      </c>
      <c r="H431" s="774">
        <v>1490924.9694346522</v>
      </c>
      <c r="I431" s="769"/>
      <c r="J431" s="894"/>
      <c r="K431" s="772">
        <v>16.96</v>
      </c>
      <c r="L431" s="772">
        <f t="shared" si="39"/>
        <v>174.78719999999998</v>
      </c>
      <c r="M431" s="774">
        <v>1456095.1294594279</v>
      </c>
      <c r="N431" s="772">
        <f t="shared" si="40"/>
        <v>197.06399999999996</v>
      </c>
      <c r="O431" s="774">
        <v>1519765.8582355247</v>
      </c>
      <c r="P431" s="772">
        <f t="shared" si="41"/>
        <v>219.34079999999997</v>
      </c>
      <c r="Q431" s="774">
        <v>1577768.8098750103</v>
      </c>
      <c r="R431" s="535"/>
      <c r="S431" s="4"/>
      <c r="T431" s="4"/>
      <c r="U431" s="4"/>
      <c r="V431" s="4"/>
      <c r="W431" s="4"/>
      <c r="X431" s="4"/>
      <c r="Y431" s="4"/>
      <c r="Z431" s="4"/>
    </row>
    <row r="432" spans="1:26" ht="12.75" customHeight="1">
      <c r="A432" s="894"/>
      <c r="B432" s="105">
        <v>16.96</v>
      </c>
      <c r="C432" s="772">
        <f t="shared" si="36"/>
        <v>164.50560000000002</v>
      </c>
      <c r="D432" s="774">
        <v>1394462.1015110156</v>
      </c>
      <c r="E432" s="772">
        <f t="shared" si="37"/>
        <v>185.47199999999998</v>
      </c>
      <c r="F432" s="774">
        <v>1452589.2044592085</v>
      </c>
      <c r="G432" s="772">
        <f t="shared" si="38"/>
        <v>206.4384</v>
      </c>
      <c r="H432" s="774">
        <v>1514926.656137456</v>
      </c>
      <c r="I432" s="769"/>
      <c r="J432" s="894"/>
      <c r="K432" s="772">
        <v>17.260000000000002</v>
      </c>
      <c r="L432" s="772">
        <f t="shared" si="39"/>
        <v>177.90840000000003</v>
      </c>
      <c r="M432" s="774">
        <v>1479484.1564431777</v>
      </c>
      <c r="N432" s="772">
        <f t="shared" si="40"/>
        <v>200.583</v>
      </c>
      <c r="O432" s="774">
        <v>1544013.148614248</v>
      </c>
      <c r="P432" s="772">
        <f t="shared" si="41"/>
        <v>223.25760000000002</v>
      </c>
      <c r="Q432" s="774">
        <v>1603478.9265432782</v>
      </c>
      <c r="R432" s="535"/>
      <c r="S432" s="4"/>
      <c r="T432" s="4"/>
      <c r="U432" s="4"/>
      <c r="V432" s="4"/>
      <c r="W432" s="4"/>
      <c r="X432" s="4"/>
      <c r="Y432" s="4"/>
      <c r="Z432" s="4"/>
    </row>
    <row r="433" spans="1:26" ht="12.75" customHeight="1">
      <c r="A433" s="894"/>
      <c r="B433" s="105">
        <v>17.260000000000002</v>
      </c>
      <c r="C433" s="772">
        <f t="shared" si="36"/>
        <v>167.44319999999999</v>
      </c>
      <c r="D433" s="774">
        <v>1416990.1661583006</v>
      </c>
      <c r="E433" s="772">
        <f t="shared" si="37"/>
        <v>188.78399999999999</v>
      </c>
      <c r="F433" s="774">
        <v>1475732.6277670392</v>
      </c>
      <c r="G433" s="772">
        <f t="shared" si="38"/>
        <v>210.12479999999999</v>
      </c>
      <c r="H433" s="774">
        <v>1538931.0417817524</v>
      </c>
      <c r="I433" s="769"/>
      <c r="J433" s="894"/>
      <c r="K433" s="772">
        <v>17.559999999999999</v>
      </c>
      <c r="L433" s="772">
        <f t="shared" si="39"/>
        <v>181.02959999999996</v>
      </c>
      <c r="M433" s="774">
        <v>1502873.1834269282</v>
      </c>
      <c r="N433" s="772">
        <f t="shared" si="40"/>
        <v>204.10199999999995</v>
      </c>
      <c r="O433" s="774">
        <v>1568265.8368759588</v>
      </c>
      <c r="P433" s="772">
        <f t="shared" si="41"/>
        <v>227.17439999999996</v>
      </c>
      <c r="Q433" s="774">
        <v>1628468.4258327491</v>
      </c>
      <c r="R433" s="535"/>
      <c r="S433" s="4"/>
      <c r="T433" s="4"/>
      <c r="U433" s="4"/>
      <c r="V433" s="4"/>
      <c r="W433" s="4"/>
      <c r="X433" s="4"/>
      <c r="Y433" s="4"/>
      <c r="Z433" s="4"/>
    </row>
    <row r="434" spans="1:26" ht="12.75" customHeight="1">
      <c r="A434" s="894"/>
      <c r="B434" s="105">
        <v>17.559999999999999</v>
      </c>
      <c r="C434" s="772">
        <f t="shared" si="36"/>
        <v>170.38079999999999</v>
      </c>
      <c r="D434" s="774">
        <v>1439518.2308055847</v>
      </c>
      <c r="E434" s="772">
        <f t="shared" si="37"/>
        <v>192.09599999999998</v>
      </c>
      <c r="F434" s="774">
        <v>1498878.750016364</v>
      </c>
      <c r="G434" s="772">
        <f t="shared" si="38"/>
        <v>213.81119999999999</v>
      </c>
      <c r="H434" s="774">
        <v>1562932.7284845563</v>
      </c>
      <c r="I434" s="769"/>
      <c r="J434" s="894"/>
      <c r="K434" s="772">
        <v>17.86</v>
      </c>
      <c r="L434" s="772">
        <f t="shared" si="39"/>
        <v>184.1508</v>
      </c>
      <c r="M434" s="774">
        <v>1526259.5114691858</v>
      </c>
      <c r="N434" s="772">
        <f t="shared" si="40"/>
        <v>207.62099999999998</v>
      </c>
      <c r="O434" s="774">
        <v>1592513.1272546814</v>
      </c>
      <c r="P434" s="772">
        <f t="shared" si="41"/>
        <v>231.09119999999999</v>
      </c>
      <c r="Q434" s="774">
        <v>1653457.925122218</v>
      </c>
      <c r="R434" s="535"/>
      <c r="S434" s="4"/>
      <c r="T434" s="4"/>
      <c r="U434" s="4"/>
      <c r="V434" s="4"/>
      <c r="W434" s="4"/>
      <c r="X434" s="4"/>
      <c r="Y434" s="4"/>
      <c r="Z434" s="4"/>
    </row>
    <row r="435" spans="1:26" ht="12.75" customHeight="1">
      <c r="A435" s="894"/>
      <c r="B435" s="105">
        <v>17.86</v>
      </c>
      <c r="C435" s="772">
        <f t="shared" si="36"/>
        <v>173.3184</v>
      </c>
      <c r="D435" s="774">
        <v>1462048.9943943624</v>
      </c>
      <c r="E435" s="772">
        <f t="shared" si="37"/>
        <v>195.40799999999996</v>
      </c>
      <c r="F435" s="774">
        <v>1522022.1733241945</v>
      </c>
      <c r="G435" s="772">
        <f t="shared" si="38"/>
        <v>217.49759999999998</v>
      </c>
      <c r="H435" s="774">
        <v>1586937.1141288537</v>
      </c>
      <c r="I435" s="769"/>
      <c r="J435" s="894"/>
      <c r="K435" s="772">
        <v>18.16</v>
      </c>
      <c r="L435" s="772">
        <f t="shared" si="39"/>
        <v>187.27199999999999</v>
      </c>
      <c r="M435" s="774">
        <v>1549645.8395114425</v>
      </c>
      <c r="N435" s="772">
        <f t="shared" si="40"/>
        <v>211.14</v>
      </c>
      <c r="O435" s="774">
        <v>1616765.8155163925</v>
      </c>
      <c r="P435" s="772">
        <f t="shared" si="41"/>
        <v>235.00800000000001</v>
      </c>
      <c r="Q435" s="774">
        <v>1678447.4244116882</v>
      </c>
      <c r="R435" s="535"/>
      <c r="S435" s="4"/>
      <c r="T435" s="4"/>
      <c r="U435" s="4"/>
      <c r="V435" s="4"/>
      <c r="W435" s="4"/>
      <c r="X435" s="4"/>
      <c r="Y435" s="4"/>
      <c r="Z435" s="4"/>
    </row>
    <row r="436" spans="1:26" ht="12.75" customHeight="1">
      <c r="A436" s="894"/>
      <c r="B436" s="105">
        <v>18.16</v>
      </c>
      <c r="C436" s="772">
        <f t="shared" si="36"/>
        <v>176.25599999999997</v>
      </c>
      <c r="D436" s="774">
        <v>1485116.8473403722</v>
      </c>
      <c r="E436" s="772">
        <f t="shared" si="37"/>
        <v>198.71999999999997</v>
      </c>
      <c r="F436" s="774">
        <v>1545165.5966320254</v>
      </c>
      <c r="G436" s="772">
        <f t="shared" si="38"/>
        <v>221.18399999999997</v>
      </c>
      <c r="H436" s="774">
        <v>1610938.8008316567</v>
      </c>
      <c r="I436" s="769"/>
      <c r="J436" s="894"/>
      <c r="K436" s="772">
        <v>18.46</v>
      </c>
      <c r="L436" s="772">
        <f t="shared" si="39"/>
        <v>190.39320000000001</v>
      </c>
      <c r="M436" s="774">
        <v>1573037.5654366871</v>
      </c>
      <c r="N436" s="772">
        <f t="shared" si="40"/>
        <v>214.65899999999999</v>
      </c>
      <c r="O436" s="774">
        <v>1641023.9016610899</v>
      </c>
      <c r="P436" s="772">
        <f t="shared" si="41"/>
        <v>238.9248</v>
      </c>
      <c r="Q436" s="774">
        <v>1703434.2247596651</v>
      </c>
      <c r="R436" s="535"/>
      <c r="S436" s="4"/>
      <c r="T436" s="4"/>
      <c r="U436" s="4"/>
      <c r="V436" s="4"/>
      <c r="W436" s="4"/>
      <c r="X436" s="4"/>
      <c r="Y436" s="4"/>
      <c r="Z436" s="4"/>
    </row>
    <row r="437" spans="1:26" ht="12.75" customHeight="1">
      <c r="A437" s="894"/>
      <c r="B437" s="105">
        <v>18.46</v>
      </c>
      <c r="C437" s="772">
        <f t="shared" si="36"/>
        <v>179.1936</v>
      </c>
      <c r="D437" s="774">
        <v>1507105.1236889313</v>
      </c>
      <c r="E437" s="772">
        <f t="shared" si="37"/>
        <v>202.03199999999998</v>
      </c>
      <c r="F437" s="774">
        <v>1568309.0199398561</v>
      </c>
      <c r="G437" s="772">
        <f t="shared" si="38"/>
        <v>224.87040000000002</v>
      </c>
      <c r="H437" s="774">
        <v>1634940.4875344604</v>
      </c>
      <c r="I437" s="769"/>
      <c r="J437" s="894"/>
      <c r="K437" s="772">
        <v>18.760000000000002</v>
      </c>
      <c r="L437" s="772">
        <f t="shared" si="39"/>
        <v>193.51439999999999</v>
      </c>
      <c r="M437" s="774">
        <v>1596423.8934789435</v>
      </c>
      <c r="N437" s="772">
        <f t="shared" si="40"/>
        <v>218.17799999999997</v>
      </c>
      <c r="O437" s="774">
        <v>1665265.7941568259</v>
      </c>
      <c r="P437" s="772">
        <f t="shared" si="41"/>
        <v>242.8416</v>
      </c>
      <c r="Q437" s="774">
        <v>1728423.7240491351</v>
      </c>
      <c r="R437" s="535"/>
      <c r="S437" s="4"/>
      <c r="T437" s="4"/>
      <c r="U437" s="4"/>
      <c r="V437" s="4"/>
      <c r="W437" s="4"/>
      <c r="X437" s="4"/>
      <c r="Y437" s="4"/>
      <c r="Z437" s="4"/>
    </row>
    <row r="438" spans="1:26" ht="12.75" customHeight="1">
      <c r="A438" s="894"/>
      <c r="B438" s="105">
        <v>18.760000000000002</v>
      </c>
      <c r="C438" s="772">
        <f t="shared" si="36"/>
        <v>182.13120000000001</v>
      </c>
      <c r="D438" s="774">
        <v>1529635.8872777093</v>
      </c>
      <c r="E438" s="772">
        <f t="shared" si="37"/>
        <v>205.34399999999999</v>
      </c>
      <c r="F438" s="774">
        <v>1591452.4432476873</v>
      </c>
      <c r="G438" s="772">
        <f t="shared" si="38"/>
        <v>228.55680000000001</v>
      </c>
      <c r="H438" s="774">
        <v>1658944.873178758</v>
      </c>
      <c r="I438" s="769"/>
      <c r="J438" s="894"/>
      <c r="K438" s="772">
        <v>19.059999999999999</v>
      </c>
      <c r="L438" s="772">
        <f t="shared" si="39"/>
        <v>196.63559999999998</v>
      </c>
      <c r="M438" s="774">
        <v>1619810.2215212008</v>
      </c>
      <c r="N438" s="772">
        <f t="shared" si="40"/>
        <v>221.69699999999995</v>
      </c>
      <c r="O438" s="774">
        <v>1689518.4824185376</v>
      </c>
      <c r="P438" s="772">
        <f t="shared" si="41"/>
        <v>246.75839999999997</v>
      </c>
      <c r="Q438" s="774">
        <v>1753413.2233386047</v>
      </c>
      <c r="R438" s="535"/>
      <c r="S438" s="4"/>
      <c r="T438" s="4"/>
      <c r="U438" s="4"/>
      <c r="V438" s="4"/>
      <c r="W438" s="4"/>
      <c r="X438" s="4"/>
      <c r="Y438" s="4"/>
      <c r="Z438" s="4"/>
    </row>
    <row r="439" spans="1:26" ht="12.75" customHeight="1">
      <c r="A439" s="894"/>
      <c r="B439" s="105">
        <v>19.059999999999999</v>
      </c>
      <c r="C439" s="772">
        <f t="shared" si="36"/>
        <v>185.06879999999998</v>
      </c>
      <c r="D439" s="774">
        <v>1552163.9519249944</v>
      </c>
      <c r="E439" s="772">
        <f t="shared" si="37"/>
        <v>208.65599999999995</v>
      </c>
      <c r="F439" s="774">
        <v>1614598.5654970121</v>
      </c>
      <c r="G439" s="772">
        <f t="shared" si="38"/>
        <v>232.24319999999997</v>
      </c>
      <c r="H439" s="774">
        <v>1682946.5598815614</v>
      </c>
      <c r="I439" s="769"/>
      <c r="J439" s="894"/>
      <c r="K439" s="772">
        <v>19.36</v>
      </c>
      <c r="L439" s="772">
        <f t="shared" si="39"/>
        <v>199.75679999999997</v>
      </c>
      <c r="M439" s="774">
        <v>1643201.947446445</v>
      </c>
      <c r="N439" s="772">
        <f t="shared" si="40"/>
        <v>225.21599999999995</v>
      </c>
      <c r="O439" s="774">
        <v>1713765.7727972602</v>
      </c>
      <c r="P439" s="772">
        <f t="shared" si="41"/>
        <v>250.67519999999996</v>
      </c>
      <c r="Q439" s="774">
        <v>1778402.7226280754</v>
      </c>
      <c r="R439" s="535"/>
      <c r="S439" s="4"/>
      <c r="T439" s="4"/>
      <c r="U439" s="4"/>
      <c r="V439" s="4"/>
      <c r="W439" s="4"/>
      <c r="X439" s="4"/>
      <c r="Y439" s="4"/>
      <c r="Z439" s="4"/>
    </row>
    <row r="440" spans="1:26" ht="12.75" customHeight="1">
      <c r="A440" s="894"/>
      <c r="B440" s="105">
        <v>19.36</v>
      </c>
      <c r="C440" s="772">
        <f t="shared" si="36"/>
        <v>188.00639999999999</v>
      </c>
      <c r="D440" s="774">
        <v>1574692.0165722782</v>
      </c>
      <c r="E440" s="772">
        <f t="shared" si="37"/>
        <v>211.96799999999999</v>
      </c>
      <c r="F440" s="774">
        <v>1637739.2898633487</v>
      </c>
      <c r="G440" s="772">
        <f t="shared" si="38"/>
        <v>235.92959999999999</v>
      </c>
      <c r="H440" s="774">
        <v>1706950.9455258588</v>
      </c>
      <c r="I440" s="769"/>
      <c r="J440" s="894"/>
      <c r="K440" s="772">
        <v>19.66</v>
      </c>
      <c r="L440" s="772">
        <f t="shared" si="39"/>
        <v>202.87799999999999</v>
      </c>
      <c r="M440" s="774">
        <v>1666585.5765472089</v>
      </c>
      <c r="N440" s="772">
        <f t="shared" si="40"/>
        <v>228.73499999999996</v>
      </c>
      <c r="O440" s="774">
        <v>1738018.4610589715</v>
      </c>
      <c r="P440" s="772">
        <f t="shared" si="41"/>
        <v>254.59199999999998</v>
      </c>
      <c r="Q440" s="774">
        <v>1803389.5229760518</v>
      </c>
      <c r="R440" s="535"/>
      <c r="S440" s="4"/>
      <c r="T440" s="4"/>
      <c r="U440" s="4"/>
      <c r="V440" s="4"/>
      <c r="W440" s="4"/>
      <c r="X440" s="4"/>
      <c r="Y440" s="4"/>
      <c r="Z440" s="4"/>
    </row>
    <row r="441" spans="1:26" ht="12.75" customHeight="1">
      <c r="A441" s="894"/>
      <c r="B441" s="105">
        <v>19.66</v>
      </c>
      <c r="C441" s="772">
        <f t="shared" si="36"/>
        <v>190.94399999999999</v>
      </c>
      <c r="D441" s="774">
        <v>1597220.0812195628</v>
      </c>
      <c r="E441" s="772">
        <f t="shared" si="37"/>
        <v>215.27999999999997</v>
      </c>
      <c r="F441" s="774">
        <v>1660885.4121126733</v>
      </c>
      <c r="G441" s="772">
        <f t="shared" si="38"/>
        <v>239.61599999999999</v>
      </c>
      <c r="H441" s="774">
        <v>1730952.6322286613</v>
      </c>
      <c r="I441" s="769"/>
      <c r="J441" s="894"/>
      <c r="K441" s="772">
        <v>19.96</v>
      </c>
      <c r="L441" s="772">
        <f t="shared" si="39"/>
        <v>205.99919999999997</v>
      </c>
      <c r="M441" s="774">
        <v>1689974.6035309592</v>
      </c>
      <c r="N441" s="772">
        <f t="shared" si="40"/>
        <v>232.25399999999996</v>
      </c>
      <c r="O441" s="774">
        <v>1762265.7514376941</v>
      </c>
      <c r="P441" s="772">
        <f t="shared" si="41"/>
        <v>258.50879999999995</v>
      </c>
      <c r="Q441" s="774">
        <v>1828381.7212070159</v>
      </c>
      <c r="R441" s="535"/>
      <c r="S441" s="4"/>
      <c r="T441" s="4"/>
      <c r="U441" s="4"/>
      <c r="V441" s="4"/>
      <c r="W441" s="4"/>
      <c r="X441" s="4"/>
      <c r="Y441" s="4"/>
      <c r="Z441" s="4"/>
    </row>
    <row r="442" spans="1:26" ht="12.75" customHeight="1">
      <c r="A442" s="894"/>
      <c r="B442" s="105">
        <v>19.96</v>
      </c>
      <c r="C442" s="772">
        <f t="shared" si="36"/>
        <v>193.88160000000002</v>
      </c>
      <c r="D442" s="774">
        <v>1619750.8448083417</v>
      </c>
      <c r="E442" s="772">
        <f t="shared" si="37"/>
        <v>218.59199999999998</v>
      </c>
      <c r="F442" s="774">
        <v>1684028.8354205047</v>
      </c>
      <c r="G442" s="772">
        <f t="shared" si="38"/>
        <v>243.30240000000003</v>
      </c>
      <c r="H442" s="774">
        <v>1754954.3189314653</v>
      </c>
      <c r="I442" s="769"/>
      <c r="J442" s="884"/>
      <c r="K442" s="772">
        <v>20.260000000000002</v>
      </c>
      <c r="L442" s="772">
        <f t="shared" si="39"/>
        <v>209.12040000000002</v>
      </c>
      <c r="M442" s="774">
        <v>1713360.931573217</v>
      </c>
      <c r="N442" s="772">
        <f t="shared" si="40"/>
        <v>235.773</v>
      </c>
      <c r="O442" s="774">
        <v>1786518.4396994042</v>
      </c>
      <c r="P442" s="772">
        <f t="shared" si="41"/>
        <v>262.42560000000003</v>
      </c>
      <c r="Q442" s="774">
        <v>1853371.2204964852</v>
      </c>
      <c r="R442" s="535"/>
      <c r="S442" s="4"/>
      <c r="T442" s="4"/>
      <c r="U442" s="4"/>
      <c r="V442" s="4"/>
      <c r="W442" s="4"/>
      <c r="X442" s="4"/>
      <c r="Y442" s="4"/>
      <c r="Z442" s="4"/>
    </row>
    <row r="443" spans="1:26" ht="12.75" customHeight="1">
      <c r="A443" s="884"/>
      <c r="B443" s="105">
        <v>20.260000000000002</v>
      </c>
      <c r="C443" s="772">
        <f t="shared" si="36"/>
        <v>196.81920000000002</v>
      </c>
      <c r="D443" s="774">
        <v>1642281.6083971194</v>
      </c>
      <c r="E443" s="772">
        <f t="shared" si="37"/>
        <v>221.904</v>
      </c>
      <c r="F443" s="774">
        <v>1707172.2587283351</v>
      </c>
      <c r="G443" s="772">
        <f t="shared" si="38"/>
        <v>246.98880000000003</v>
      </c>
      <c r="H443" s="774">
        <v>1778958.7045757622</v>
      </c>
      <c r="I443" s="769"/>
      <c r="J443" s="4"/>
      <c r="K443" s="536"/>
      <c r="L443" s="537"/>
      <c r="M443" s="768"/>
      <c r="N443" s="537"/>
      <c r="O443" s="768"/>
      <c r="P443" s="537"/>
      <c r="Q443" s="768"/>
      <c r="R443" s="535"/>
      <c r="S443" s="4"/>
      <c r="T443" s="4"/>
      <c r="U443" s="4"/>
      <c r="V443" s="4"/>
      <c r="W443" s="4"/>
      <c r="X443" s="4"/>
      <c r="Y443" s="4"/>
      <c r="Z443" s="4"/>
    </row>
    <row r="444" spans="1:26" ht="12.75" customHeight="1">
      <c r="A444" s="205"/>
      <c r="B444" s="535"/>
      <c r="C444" s="763"/>
      <c r="D444" s="768"/>
      <c r="E444" s="763"/>
      <c r="F444" s="768"/>
      <c r="G444" s="763"/>
      <c r="H444" s="768"/>
      <c r="I444" s="762"/>
      <c r="J444" s="205"/>
      <c r="K444" s="535"/>
      <c r="L444" s="763"/>
      <c r="M444" s="768"/>
      <c r="N444" s="763"/>
      <c r="O444" s="768"/>
      <c r="P444" s="763"/>
      <c r="Q444" s="768"/>
      <c r="R444" s="535"/>
      <c r="S444" s="4"/>
      <c r="T444" s="4"/>
      <c r="U444" s="4"/>
      <c r="V444" s="4"/>
      <c r="W444" s="4"/>
      <c r="X444" s="4"/>
      <c r="Y444" s="4"/>
      <c r="Z444" s="4"/>
    </row>
    <row r="445" spans="1:26" ht="12.75" customHeight="1">
      <c r="A445" s="205"/>
      <c r="B445" s="535"/>
      <c r="C445" s="763"/>
      <c r="D445" s="768"/>
      <c r="E445" s="763"/>
      <c r="F445" s="768"/>
      <c r="G445" s="763"/>
      <c r="H445" s="768"/>
      <c r="I445" s="762"/>
      <c r="J445" s="205"/>
      <c r="K445" s="535"/>
      <c r="L445" s="763"/>
      <c r="M445" s="768"/>
      <c r="N445" s="763"/>
      <c r="O445" s="768"/>
      <c r="P445" s="763"/>
      <c r="Q445" s="768"/>
      <c r="R445" s="535"/>
      <c r="S445" s="4"/>
      <c r="T445" s="4"/>
      <c r="U445" s="4"/>
      <c r="V445" s="4"/>
      <c r="W445" s="4"/>
      <c r="X445" s="4"/>
      <c r="Y445" s="4"/>
      <c r="Z445" s="4"/>
    </row>
    <row r="446" spans="1:26" ht="12.75" customHeight="1">
      <c r="A446" s="1134" t="s">
        <v>7700</v>
      </c>
      <c r="B446" s="1025"/>
      <c r="C446" s="1135" t="s">
        <v>7702</v>
      </c>
      <c r="D446" s="889"/>
      <c r="E446" s="1135" t="s">
        <v>7703</v>
      </c>
      <c r="F446" s="889"/>
      <c r="G446" s="1135" t="s">
        <v>7704</v>
      </c>
      <c r="H446" s="889"/>
      <c r="I446" s="776"/>
      <c r="J446" s="1134" t="s">
        <v>7700</v>
      </c>
      <c r="K446" s="1025"/>
      <c r="L446" s="1135" t="s">
        <v>7702</v>
      </c>
      <c r="M446" s="889"/>
      <c r="N446" s="1135" t="s">
        <v>7703</v>
      </c>
      <c r="O446" s="889"/>
      <c r="P446" s="1135" t="s">
        <v>7704</v>
      </c>
      <c r="Q446" s="889"/>
      <c r="R446" s="777"/>
      <c r="S446" s="4"/>
      <c r="T446" s="4"/>
      <c r="U446" s="4"/>
      <c r="V446" s="4"/>
      <c r="W446" s="4"/>
      <c r="X446" s="4"/>
      <c r="Y446" s="4"/>
      <c r="Z446" s="4"/>
    </row>
    <row r="447" spans="1:26" ht="12.75" customHeight="1">
      <c r="A447" s="1026"/>
      <c r="B447" s="1022"/>
      <c r="C447" s="770" t="s">
        <v>7705</v>
      </c>
      <c r="D447" s="778" t="s">
        <v>7706</v>
      </c>
      <c r="E447" s="770" t="s">
        <v>7705</v>
      </c>
      <c r="F447" s="778" t="s">
        <v>7706</v>
      </c>
      <c r="G447" s="770" t="s">
        <v>7705</v>
      </c>
      <c r="H447" s="778" t="s">
        <v>7706</v>
      </c>
      <c r="I447" s="776"/>
      <c r="J447" s="1026"/>
      <c r="K447" s="1022"/>
      <c r="L447" s="770" t="s">
        <v>7705</v>
      </c>
      <c r="M447" s="778" t="s">
        <v>7706</v>
      </c>
      <c r="N447" s="770" t="s">
        <v>7705</v>
      </c>
      <c r="O447" s="778" t="s">
        <v>7706</v>
      </c>
      <c r="P447" s="770" t="s">
        <v>7705</v>
      </c>
      <c r="Q447" s="778" t="s">
        <v>7706</v>
      </c>
      <c r="R447" s="777"/>
      <c r="S447" s="4"/>
      <c r="T447" s="4"/>
      <c r="U447" s="4"/>
      <c r="V447" s="4"/>
      <c r="W447" s="4"/>
      <c r="X447" s="4"/>
      <c r="Y447" s="4"/>
      <c r="Z447" s="4"/>
    </row>
    <row r="448" spans="1:26" ht="12.75" customHeight="1">
      <c r="A448" s="1133">
        <v>5.56</v>
      </c>
      <c r="B448" s="105">
        <v>5.56</v>
      </c>
      <c r="C448" s="772">
        <f t="shared" ref="C448:C497" si="42">(5.56-0.16)*(B448-0.16)*(2.2-0.16)</f>
        <v>59.486399999999989</v>
      </c>
      <c r="D448" s="774">
        <v>590742.33498284209</v>
      </c>
      <c r="E448" s="772">
        <f t="shared" ref="E448:E497" si="43">(5.56-0.16)*(B448-0.16)*(2.46-0.16)</f>
        <v>67.067999999999984</v>
      </c>
      <c r="F448" s="774">
        <v>622257.97856232559</v>
      </c>
      <c r="G448" s="772">
        <f t="shared" ref="G448:G497" si="44">(5.56-0.16)*(B448-0.16)*(2.72-0.16)</f>
        <v>74.649599999999978</v>
      </c>
      <c r="H448" s="774">
        <v>653769.38160849654</v>
      </c>
      <c r="I448" s="769"/>
      <c r="J448" s="1133">
        <v>5.86</v>
      </c>
      <c r="K448" s="772">
        <v>5.86</v>
      </c>
      <c r="L448" s="772">
        <f t="shared" ref="L448:L496" si="45">(5.86-0.16)*(K448-0.16)*(2.2-0.16)</f>
        <v>66.279600000000002</v>
      </c>
      <c r="M448" s="774">
        <v>640602.52567277336</v>
      </c>
      <c r="N448" s="772">
        <f t="shared" ref="N448:N496" si="46">(5.86-0.16)*(K448-0.16)*(2.46-0.16)</f>
        <v>74.727000000000004</v>
      </c>
      <c r="O448" s="774">
        <v>673464.53857901751</v>
      </c>
      <c r="P448" s="772">
        <f t="shared" ref="P448:P496" si="47">(5.86-0.16)*(K448-0.16)*(2.72-0.16)</f>
        <v>83.174400000000006</v>
      </c>
      <c r="Q448" s="774">
        <v>706706.07921674231</v>
      </c>
      <c r="R448" s="535"/>
      <c r="S448" s="4"/>
      <c r="T448" s="4"/>
      <c r="U448" s="4"/>
      <c r="V448" s="4"/>
      <c r="W448" s="4"/>
      <c r="X448" s="4"/>
      <c r="Y448" s="4"/>
      <c r="Z448" s="4"/>
    </row>
    <row r="449" spans="1:26" ht="12.75" customHeight="1">
      <c r="A449" s="894"/>
      <c r="B449" s="105">
        <v>5.86</v>
      </c>
      <c r="C449" s="772">
        <f t="shared" si="42"/>
        <v>62.791199999999996</v>
      </c>
      <c r="D449" s="774">
        <v>615119.04073050909</v>
      </c>
      <c r="E449" s="772">
        <f t="shared" si="43"/>
        <v>70.793999999999983</v>
      </c>
      <c r="F449" s="774">
        <v>647368.29657307791</v>
      </c>
      <c r="G449" s="772">
        <f t="shared" si="44"/>
        <v>78.79679999999999</v>
      </c>
      <c r="H449" s="774">
        <v>679744.76841502578</v>
      </c>
      <c r="I449" s="769"/>
      <c r="J449" s="894"/>
      <c r="K449" s="772">
        <v>6.16</v>
      </c>
      <c r="L449" s="772">
        <f t="shared" si="45"/>
        <v>69.768000000000001</v>
      </c>
      <c r="M449" s="774">
        <v>666086.01061503706</v>
      </c>
      <c r="N449" s="772">
        <f t="shared" si="46"/>
        <v>78.66</v>
      </c>
      <c r="O449" s="774">
        <v>699560.78058495698</v>
      </c>
      <c r="P449" s="772">
        <f t="shared" si="47"/>
        <v>87.552000000000007</v>
      </c>
      <c r="Q449" s="774">
        <v>733667.39001845894</v>
      </c>
      <c r="R449" s="535"/>
      <c r="S449" s="4"/>
      <c r="T449" s="4"/>
      <c r="U449" s="4"/>
      <c r="V449" s="4"/>
      <c r="W449" s="4"/>
      <c r="X449" s="4"/>
      <c r="Y449" s="4"/>
      <c r="Z449" s="4"/>
    </row>
    <row r="450" spans="1:26" ht="12.75" customHeight="1">
      <c r="A450" s="894"/>
      <c r="B450" s="105">
        <v>6.16</v>
      </c>
      <c r="C450" s="772">
        <f t="shared" si="42"/>
        <v>66.096000000000004</v>
      </c>
      <c r="D450" s="774">
        <v>639489.38567820704</v>
      </c>
      <c r="E450" s="772">
        <f t="shared" si="43"/>
        <v>74.52</v>
      </c>
      <c r="F450" s="774">
        <v>672478.61458383035</v>
      </c>
      <c r="G450" s="772">
        <f t="shared" si="44"/>
        <v>82.944000000000003</v>
      </c>
      <c r="H450" s="774">
        <v>705722.27548821142</v>
      </c>
      <c r="I450" s="769"/>
      <c r="J450" s="894"/>
      <c r="K450" s="772">
        <v>6.46</v>
      </c>
      <c r="L450" s="772">
        <f t="shared" si="45"/>
        <v>73.256399999999999</v>
      </c>
      <c r="M450" s="774">
        <v>691569.49555730121</v>
      </c>
      <c r="N450" s="772">
        <f t="shared" si="46"/>
        <v>82.592999999999989</v>
      </c>
      <c r="O450" s="774">
        <v>725657.02259089623</v>
      </c>
      <c r="P450" s="772">
        <f t="shared" si="47"/>
        <v>91.929599999999994</v>
      </c>
      <c r="Q450" s="774">
        <v>760628.70082017523</v>
      </c>
      <c r="R450" s="535"/>
      <c r="S450" s="4"/>
      <c r="T450" s="4"/>
      <c r="U450" s="4"/>
      <c r="V450" s="4"/>
      <c r="W450" s="4"/>
      <c r="X450" s="4"/>
      <c r="Y450" s="4"/>
      <c r="Z450" s="4"/>
    </row>
    <row r="451" spans="1:26" ht="12.75" customHeight="1">
      <c r="A451" s="894"/>
      <c r="B451" s="105">
        <v>6.46</v>
      </c>
      <c r="C451" s="772">
        <f t="shared" si="42"/>
        <v>69.40079999999999</v>
      </c>
      <c r="D451" s="774">
        <v>663866.09142587404</v>
      </c>
      <c r="E451" s="772">
        <f t="shared" si="43"/>
        <v>78.245999999999981</v>
      </c>
      <c r="F451" s="774">
        <v>697593.17312789534</v>
      </c>
      <c r="G451" s="772">
        <f t="shared" si="44"/>
        <v>87.091199999999986</v>
      </c>
      <c r="H451" s="774">
        <v>731695.5420280844</v>
      </c>
      <c r="I451" s="769"/>
      <c r="J451" s="894"/>
      <c r="K451" s="772">
        <v>6.76</v>
      </c>
      <c r="L451" s="772">
        <f t="shared" si="45"/>
        <v>76.744799999999998</v>
      </c>
      <c r="M451" s="774">
        <v>717052.98049956525</v>
      </c>
      <c r="N451" s="772">
        <f t="shared" si="46"/>
        <v>86.525999999999982</v>
      </c>
      <c r="O451" s="774">
        <v>751753.26459683548</v>
      </c>
      <c r="P451" s="772">
        <f t="shared" si="47"/>
        <v>96.307199999999995</v>
      </c>
      <c r="Q451" s="774">
        <v>787592.1318885478</v>
      </c>
      <c r="R451" s="535"/>
      <c r="S451" s="4"/>
      <c r="T451" s="4"/>
      <c r="U451" s="4"/>
      <c r="V451" s="4"/>
      <c r="W451" s="4"/>
      <c r="X451" s="4"/>
      <c r="Y451" s="4"/>
      <c r="Z451" s="4"/>
    </row>
    <row r="452" spans="1:26" ht="12.75" customHeight="1">
      <c r="A452" s="894"/>
      <c r="B452" s="105">
        <v>6.76</v>
      </c>
      <c r="C452" s="772">
        <f t="shared" si="42"/>
        <v>72.70559999999999</v>
      </c>
      <c r="D452" s="774">
        <v>688240.67690688476</v>
      </c>
      <c r="E452" s="772">
        <f t="shared" si="43"/>
        <v>81.97199999999998</v>
      </c>
      <c r="F452" s="774">
        <v>722705.61140530382</v>
      </c>
      <c r="G452" s="772">
        <f t="shared" si="44"/>
        <v>91.238399999999984</v>
      </c>
      <c r="H452" s="774">
        <v>757679.40990123933</v>
      </c>
      <c r="I452" s="769"/>
      <c r="J452" s="894"/>
      <c r="K452" s="772">
        <v>7.06</v>
      </c>
      <c r="L452" s="772">
        <f t="shared" si="45"/>
        <v>80.233199999999997</v>
      </c>
      <c r="M452" s="774">
        <v>742538.58570848522</v>
      </c>
      <c r="N452" s="772">
        <f t="shared" si="46"/>
        <v>90.458999999999989</v>
      </c>
      <c r="O452" s="774">
        <v>777845.26606946206</v>
      </c>
      <c r="P452" s="772">
        <f t="shared" si="47"/>
        <v>100.6848</v>
      </c>
      <c r="Q452" s="774">
        <v>814551.32242360804</v>
      </c>
      <c r="R452" s="535"/>
      <c r="S452" s="4"/>
      <c r="T452" s="4"/>
      <c r="U452" s="4"/>
      <c r="V452" s="4"/>
      <c r="W452" s="4"/>
      <c r="X452" s="4"/>
      <c r="Y452" s="4"/>
      <c r="Z452" s="4"/>
    </row>
    <row r="453" spans="1:26" ht="12.75" customHeight="1">
      <c r="A453" s="894"/>
      <c r="B453" s="105">
        <v>7.06</v>
      </c>
      <c r="C453" s="772">
        <f t="shared" si="42"/>
        <v>76.010399999999976</v>
      </c>
      <c r="D453" s="774">
        <v>712613.14212123933</v>
      </c>
      <c r="E453" s="772">
        <f t="shared" si="43"/>
        <v>85.697999999999979</v>
      </c>
      <c r="F453" s="774">
        <v>747820.16994936881</v>
      </c>
      <c r="G453" s="772">
        <f t="shared" si="44"/>
        <v>95.385599999999982</v>
      </c>
      <c r="H453" s="774">
        <v>783646.31564114336</v>
      </c>
      <c r="I453" s="769"/>
      <c r="J453" s="894"/>
      <c r="K453" s="772">
        <v>7.36</v>
      </c>
      <c r="L453" s="772">
        <f t="shared" si="45"/>
        <v>83.721599999999995</v>
      </c>
      <c r="M453" s="774">
        <v>768022.07065074961</v>
      </c>
      <c r="N453" s="772">
        <f t="shared" si="46"/>
        <v>94.391999999999996</v>
      </c>
      <c r="O453" s="774">
        <v>803941.50807540177</v>
      </c>
      <c r="P453" s="772">
        <f t="shared" si="47"/>
        <v>105.0624</v>
      </c>
      <c r="Q453" s="774">
        <v>841514.75349198061</v>
      </c>
      <c r="R453" s="535"/>
      <c r="S453" s="4"/>
      <c r="T453" s="4"/>
      <c r="U453" s="4"/>
      <c r="V453" s="4"/>
      <c r="W453" s="4"/>
      <c r="X453" s="4"/>
      <c r="Y453" s="4"/>
      <c r="Z453" s="4"/>
    </row>
    <row r="454" spans="1:26" ht="12.75" customHeight="1">
      <c r="A454" s="894"/>
      <c r="B454" s="105">
        <v>7.36</v>
      </c>
      <c r="C454" s="772">
        <f t="shared" si="42"/>
        <v>79.31519999999999</v>
      </c>
      <c r="D454" s="774">
        <v>736989.8478689061</v>
      </c>
      <c r="E454" s="772">
        <f t="shared" si="43"/>
        <v>89.423999999999978</v>
      </c>
      <c r="F454" s="774">
        <v>772930.48796012159</v>
      </c>
      <c r="G454" s="772">
        <f t="shared" si="44"/>
        <v>99.532799999999995</v>
      </c>
      <c r="H454" s="774">
        <v>809623.82271432888</v>
      </c>
      <c r="I454" s="769"/>
      <c r="J454" s="894"/>
      <c r="K454" s="772">
        <v>7.66</v>
      </c>
      <c r="L454" s="772">
        <f t="shared" si="45"/>
        <v>87.210000000000008</v>
      </c>
      <c r="M454" s="774">
        <v>787144.75562406494</v>
      </c>
      <c r="N454" s="772">
        <f t="shared" si="46"/>
        <v>98.324999999999989</v>
      </c>
      <c r="O454" s="774">
        <v>830037.75008134102</v>
      </c>
      <c r="P454" s="772">
        <f t="shared" si="47"/>
        <v>109.44</v>
      </c>
      <c r="Q454" s="774">
        <v>868473.94402704062</v>
      </c>
      <c r="R454" s="535"/>
      <c r="S454" s="4"/>
      <c r="T454" s="4"/>
      <c r="U454" s="4"/>
      <c r="V454" s="4"/>
      <c r="W454" s="4"/>
      <c r="X454" s="4"/>
      <c r="Y454" s="4"/>
      <c r="Z454" s="4"/>
    </row>
    <row r="455" spans="1:26" ht="12.75" customHeight="1">
      <c r="A455" s="894"/>
      <c r="B455" s="105">
        <v>7.66</v>
      </c>
      <c r="C455" s="772">
        <f t="shared" si="42"/>
        <v>82.61999999999999</v>
      </c>
      <c r="D455" s="774">
        <v>761360.19281660405</v>
      </c>
      <c r="E455" s="772">
        <f t="shared" si="43"/>
        <v>93.149999999999977</v>
      </c>
      <c r="F455" s="774">
        <v>798045.04650418658</v>
      </c>
      <c r="G455" s="772">
        <f t="shared" si="44"/>
        <v>103.67999999999998</v>
      </c>
      <c r="H455" s="774">
        <v>835597.08925420209</v>
      </c>
      <c r="I455" s="769"/>
      <c r="J455" s="894"/>
      <c r="K455" s="772">
        <v>7.96</v>
      </c>
      <c r="L455" s="772">
        <f t="shared" si="45"/>
        <v>90.698400000000007</v>
      </c>
      <c r="M455" s="774">
        <v>818989.04053527757</v>
      </c>
      <c r="N455" s="772">
        <f t="shared" si="46"/>
        <v>102.258</v>
      </c>
      <c r="O455" s="774">
        <v>856131.87182062434</v>
      </c>
      <c r="P455" s="772">
        <f t="shared" si="47"/>
        <v>113.8176</v>
      </c>
      <c r="Q455" s="774">
        <v>895435.25482875726</v>
      </c>
      <c r="R455" s="535"/>
      <c r="S455" s="4"/>
      <c r="T455" s="4"/>
      <c r="U455" s="4"/>
      <c r="V455" s="4"/>
      <c r="W455" s="4"/>
      <c r="X455" s="4"/>
      <c r="Y455" s="4"/>
      <c r="Z455" s="4"/>
    </row>
    <row r="456" spans="1:26" ht="12.75" customHeight="1">
      <c r="A456" s="894"/>
      <c r="B456" s="105">
        <v>7.96</v>
      </c>
      <c r="C456" s="772">
        <f t="shared" si="42"/>
        <v>85.924799999999991</v>
      </c>
      <c r="D456" s="774">
        <v>785734.778297615</v>
      </c>
      <c r="E456" s="772">
        <f t="shared" si="43"/>
        <v>96.875999999999991</v>
      </c>
      <c r="F456" s="774">
        <v>823157.48478159495</v>
      </c>
      <c r="G456" s="772">
        <f t="shared" si="44"/>
        <v>107.82719999999999</v>
      </c>
      <c r="H456" s="774">
        <v>861572.47606073145</v>
      </c>
      <c r="I456" s="769"/>
      <c r="J456" s="894"/>
      <c r="K456" s="772">
        <v>8.26</v>
      </c>
      <c r="L456" s="772">
        <f t="shared" si="45"/>
        <v>94.186800000000005</v>
      </c>
      <c r="M456" s="774">
        <v>844472.52547754149</v>
      </c>
      <c r="N456" s="772">
        <f t="shared" si="46"/>
        <v>106.191</v>
      </c>
      <c r="O456" s="774">
        <v>882228.11382656358</v>
      </c>
      <c r="P456" s="772">
        <f t="shared" si="47"/>
        <v>118.1952</v>
      </c>
      <c r="Q456" s="774">
        <v>922398.68589712982</v>
      </c>
      <c r="R456" s="535"/>
      <c r="S456" s="4"/>
      <c r="T456" s="4"/>
      <c r="U456" s="4"/>
      <c r="V456" s="4"/>
      <c r="W456" s="4"/>
      <c r="X456" s="4"/>
      <c r="Y456" s="4"/>
      <c r="Z456" s="4"/>
    </row>
    <row r="457" spans="1:26" ht="12.75" customHeight="1">
      <c r="A457" s="894"/>
      <c r="B457" s="105">
        <v>8.26</v>
      </c>
      <c r="C457" s="772">
        <f t="shared" si="42"/>
        <v>89.229599999999991</v>
      </c>
      <c r="D457" s="774">
        <v>810111.48404528189</v>
      </c>
      <c r="E457" s="772">
        <f t="shared" si="43"/>
        <v>100.60199999999998</v>
      </c>
      <c r="F457" s="774">
        <v>848269.92305900389</v>
      </c>
      <c r="G457" s="772">
        <f t="shared" si="44"/>
        <v>111.97439999999999</v>
      </c>
      <c r="H457" s="774">
        <v>887547.86286726105</v>
      </c>
      <c r="I457" s="769"/>
      <c r="J457" s="894"/>
      <c r="K457" s="772">
        <v>8.56</v>
      </c>
      <c r="L457" s="772">
        <f t="shared" si="45"/>
        <v>97.675200000000004</v>
      </c>
      <c r="M457" s="774">
        <v>869956.01041980565</v>
      </c>
      <c r="N457" s="772">
        <f t="shared" si="46"/>
        <v>110.124</v>
      </c>
      <c r="O457" s="774">
        <v>908324.35583250318</v>
      </c>
      <c r="P457" s="772">
        <f t="shared" si="47"/>
        <v>122.57280000000002</v>
      </c>
      <c r="Q457" s="774">
        <v>949357.87643219007</v>
      </c>
      <c r="R457" s="535"/>
      <c r="S457" s="4"/>
      <c r="T457" s="4"/>
      <c r="U457" s="4"/>
      <c r="V457" s="4"/>
      <c r="W457" s="4"/>
      <c r="X457" s="4"/>
      <c r="Y457" s="4"/>
      <c r="Z457" s="4"/>
    </row>
    <row r="458" spans="1:26" ht="12.75" customHeight="1">
      <c r="A458" s="894"/>
      <c r="B458" s="105">
        <v>8.56</v>
      </c>
      <c r="C458" s="772">
        <f t="shared" si="42"/>
        <v>92.534400000000005</v>
      </c>
      <c r="D458" s="774">
        <v>834483.94925963623</v>
      </c>
      <c r="E458" s="772">
        <f t="shared" si="43"/>
        <v>104.32799999999999</v>
      </c>
      <c r="F458" s="774">
        <v>873382.36133641261</v>
      </c>
      <c r="G458" s="772">
        <f t="shared" si="44"/>
        <v>116.1216</v>
      </c>
      <c r="H458" s="774">
        <v>913521.12940713391</v>
      </c>
      <c r="I458" s="769"/>
      <c r="J458" s="894"/>
      <c r="K458" s="772">
        <v>8.86</v>
      </c>
      <c r="L458" s="772">
        <f t="shared" si="45"/>
        <v>101.16359999999999</v>
      </c>
      <c r="M458" s="774">
        <v>895441.61562872631</v>
      </c>
      <c r="N458" s="772">
        <f t="shared" si="46"/>
        <v>114.05699999999999</v>
      </c>
      <c r="O458" s="774">
        <v>934418.47757178615</v>
      </c>
      <c r="P458" s="772">
        <f t="shared" si="47"/>
        <v>126.95039999999999</v>
      </c>
      <c r="Q458" s="774">
        <v>976317.06696724985</v>
      </c>
      <c r="R458" s="535"/>
      <c r="S458" s="4"/>
      <c r="T458" s="4"/>
      <c r="U458" s="4"/>
      <c r="V458" s="4"/>
      <c r="W458" s="4"/>
      <c r="X458" s="4"/>
      <c r="Y458" s="4"/>
      <c r="Z458" s="4"/>
    </row>
    <row r="459" spans="1:26" ht="12.75" customHeight="1">
      <c r="A459" s="894"/>
      <c r="B459" s="105">
        <v>8.86</v>
      </c>
      <c r="C459" s="772">
        <f t="shared" si="42"/>
        <v>95.839199999999977</v>
      </c>
      <c r="D459" s="774">
        <v>858856.41447399068</v>
      </c>
      <c r="E459" s="772">
        <f t="shared" si="43"/>
        <v>108.05399999999997</v>
      </c>
      <c r="F459" s="774">
        <v>898494.79961382132</v>
      </c>
      <c r="G459" s="772">
        <f t="shared" si="44"/>
        <v>120.26879999999997</v>
      </c>
      <c r="H459" s="774">
        <v>939496.51621366362</v>
      </c>
      <c r="I459" s="769"/>
      <c r="J459" s="894"/>
      <c r="K459" s="772">
        <v>9.16</v>
      </c>
      <c r="L459" s="772">
        <f t="shared" si="45"/>
        <v>104.65200000000002</v>
      </c>
      <c r="M459" s="774">
        <v>920925.10057099012</v>
      </c>
      <c r="N459" s="772">
        <f t="shared" si="46"/>
        <v>117.99</v>
      </c>
      <c r="O459" s="774">
        <v>960514.71957772563</v>
      </c>
      <c r="P459" s="772">
        <f t="shared" si="47"/>
        <v>131.328</v>
      </c>
      <c r="Q459" s="774">
        <v>1003282.618302279</v>
      </c>
      <c r="R459" s="535"/>
      <c r="S459" s="4"/>
      <c r="T459" s="4"/>
      <c r="U459" s="4"/>
      <c r="V459" s="4"/>
      <c r="W459" s="4"/>
      <c r="X459" s="4"/>
      <c r="Y459" s="4"/>
      <c r="Z459" s="4"/>
    </row>
    <row r="460" spans="1:26" ht="12.75" customHeight="1">
      <c r="A460" s="894"/>
      <c r="B460" s="105">
        <v>9.16</v>
      </c>
      <c r="C460" s="772">
        <f t="shared" si="42"/>
        <v>99.143999999999991</v>
      </c>
      <c r="D460" s="774">
        <v>883233.12022165756</v>
      </c>
      <c r="E460" s="772">
        <f t="shared" si="43"/>
        <v>111.77999999999997</v>
      </c>
      <c r="F460" s="774">
        <v>923607.23789123027</v>
      </c>
      <c r="G460" s="772">
        <f t="shared" si="44"/>
        <v>124.41599999999998</v>
      </c>
      <c r="H460" s="774">
        <v>965474.02328684868</v>
      </c>
      <c r="I460" s="769"/>
      <c r="J460" s="894"/>
      <c r="K460" s="772">
        <v>9.4600000000000009</v>
      </c>
      <c r="L460" s="772">
        <f t="shared" si="45"/>
        <v>108.14040000000001</v>
      </c>
      <c r="M460" s="774">
        <v>946408.58551325416</v>
      </c>
      <c r="N460" s="772">
        <f t="shared" si="46"/>
        <v>121.923</v>
      </c>
      <c r="O460" s="774">
        <v>986610.96158366487</v>
      </c>
      <c r="P460" s="772">
        <f t="shared" si="47"/>
        <v>135.7056</v>
      </c>
      <c r="Q460" s="774">
        <v>1030241.8088373393</v>
      </c>
      <c r="R460" s="535"/>
      <c r="S460" s="4"/>
      <c r="T460" s="4"/>
      <c r="U460" s="4"/>
      <c r="V460" s="4"/>
      <c r="W460" s="4"/>
      <c r="X460" s="4"/>
      <c r="Y460" s="4"/>
      <c r="Z460" s="4"/>
    </row>
    <row r="461" spans="1:26" ht="12.75" customHeight="1">
      <c r="A461" s="894"/>
      <c r="B461" s="105">
        <v>9.4600000000000009</v>
      </c>
      <c r="C461" s="772">
        <f t="shared" si="42"/>
        <v>102.44880000000001</v>
      </c>
      <c r="D461" s="774">
        <v>907605.58543601178</v>
      </c>
      <c r="E461" s="772">
        <f t="shared" si="43"/>
        <v>115.50599999999999</v>
      </c>
      <c r="F461" s="774">
        <v>948721.79643529491</v>
      </c>
      <c r="G461" s="772">
        <f t="shared" si="44"/>
        <v>128.56319999999999</v>
      </c>
      <c r="H461" s="774">
        <v>991447.28982672223</v>
      </c>
      <c r="I461" s="769"/>
      <c r="J461" s="894"/>
      <c r="K461" s="772">
        <v>9.76</v>
      </c>
      <c r="L461" s="772">
        <f t="shared" si="45"/>
        <v>111.6288</v>
      </c>
      <c r="M461" s="774">
        <v>971892.0704555182</v>
      </c>
      <c r="N461" s="772">
        <f t="shared" si="46"/>
        <v>125.85599999999999</v>
      </c>
      <c r="O461" s="774">
        <v>1012705.0833229482</v>
      </c>
      <c r="P461" s="772">
        <f t="shared" si="47"/>
        <v>140.08320000000001</v>
      </c>
      <c r="Q461" s="774">
        <v>1057205.2399057117</v>
      </c>
      <c r="R461" s="535"/>
      <c r="S461" s="4"/>
      <c r="T461" s="4"/>
      <c r="U461" s="4"/>
      <c r="V461" s="4"/>
      <c r="W461" s="4"/>
      <c r="X461" s="4"/>
      <c r="Y461" s="4"/>
      <c r="Z461" s="4"/>
    </row>
    <row r="462" spans="1:26" ht="12.75" customHeight="1">
      <c r="A462" s="894"/>
      <c r="B462" s="105">
        <v>9.76</v>
      </c>
      <c r="C462" s="772">
        <f t="shared" si="42"/>
        <v>105.75359999999999</v>
      </c>
      <c r="D462" s="774">
        <v>931980.17091702251</v>
      </c>
      <c r="E462" s="772">
        <f t="shared" si="43"/>
        <v>119.23199999999999</v>
      </c>
      <c r="F462" s="774">
        <v>973834.23471270374</v>
      </c>
      <c r="G462" s="772">
        <f t="shared" si="44"/>
        <v>132.71039999999999</v>
      </c>
      <c r="H462" s="774">
        <v>1017422.6766332514</v>
      </c>
      <c r="I462" s="769"/>
      <c r="J462" s="894"/>
      <c r="K462" s="772">
        <v>10.06</v>
      </c>
      <c r="L462" s="772">
        <f t="shared" si="45"/>
        <v>115.11720000000001</v>
      </c>
      <c r="M462" s="774">
        <v>997375.55539778201</v>
      </c>
      <c r="N462" s="772">
        <f t="shared" si="46"/>
        <v>129.78900000000002</v>
      </c>
      <c r="O462" s="774">
        <v>1038801.3253288877</v>
      </c>
      <c r="P462" s="772">
        <f t="shared" si="47"/>
        <v>144.46080000000003</v>
      </c>
      <c r="Q462" s="774">
        <v>1084164.4304407719</v>
      </c>
      <c r="R462" s="535"/>
      <c r="S462" s="4"/>
      <c r="T462" s="4"/>
      <c r="U462" s="4"/>
      <c r="V462" s="4"/>
      <c r="W462" s="4"/>
      <c r="X462" s="4"/>
      <c r="Y462" s="4"/>
      <c r="Z462" s="4"/>
    </row>
    <row r="463" spans="1:26" ht="12.75" customHeight="1">
      <c r="A463" s="894"/>
      <c r="B463" s="105">
        <v>10.06</v>
      </c>
      <c r="C463" s="772">
        <f t="shared" si="42"/>
        <v>109.05839999999999</v>
      </c>
      <c r="D463" s="774">
        <v>956354.75639803323</v>
      </c>
      <c r="E463" s="772">
        <f t="shared" si="43"/>
        <v>122.95799999999997</v>
      </c>
      <c r="F463" s="774">
        <v>998948.79325676896</v>
      </c>
      <c r="G463" s="772">
        <f t="shared" si="44"/>
        <v>136.85759999999999</v>
      </c>
      <c r="H463" s="774">
        <v>1043398.0634397808</v>
      </c>
      <c r="I463" s="769"/>
      <c r="J463" s="894"/>
      <c r="K463" s="772">
        <v>10.36</v>
      </c>
      <c r="L463" s="772">
        <f t="shared" si="45"/>
        <v>118.60560000000001</v>
      </c>
      <c r="M463" s="774">
        <v>1022861.1606067024</v>
      </c>
      <c r="N463" s="772">
        <f t="shared" si="46"/>
        <v>133.72199999999998</v>
      </c>
      <c r="O463" s="774">
        <v>1064893.3268015138</v>
      </c>
      <c r="P463" s="772">
        <f t="shared" si="47"/>
        <v>148.83840000000001</v>
      </c>
      <c r="Q463" s="774">
        <v>1111123.6209758315</v>
      </c>
      <c r="R463" s="535"/>
      <c r="S463" s="4"/>
      <c r="T463" s="4"/>
      <c r="U463" s="4"/>
      <c r="V463" s="4"/>
      <c r="W463" s="4"/>
      <c r="X463" s="4"/>
      <c r="Y463" s="4"/>
      <c r="Z463" s="4"/>
    </row>
    <row r="464" spans="1:26" ht="12.75" customHeight="1">
      <c r="A464" s="894"/>
      <c r="B464" s="105">
        <v>10.36</v>
      </c>
      <c r="C464" s="772">
        <f t="shared" si="42"/>
        <v>112.36319999999998</v>
      </c>
      <c r="D464" s="774">
        <v>980727.22161238769</v>
      </c>
      <c r="E464" s="772">
        <f t="shared" si="43"/>
        <v>126.68399999999997</v>
      </c>
      <c r="F464" s="774">
        <v>1024056.9910008649</v>
      </c>
      <c r="G464" s="772">
        <f t="shared" si="44"/>
        <v>141.00479999999999</v>
      </c>
      <c r="H464" s="774">
        <v>1069371.3299796542</v>
      </c>
      <c r="I464" s="769"/>
      <c r="J464" s="894"/>
      <c r="K464" s="772">
        <v>10.66</v>
      </c>
      <c r="L464" s="772">
        <f t="shared" si="45"/>
        <v>122.09400000000001</v>
      </c>
      <c r="M464" s="774">
        <v>1048344.6455489665</v>
      </c>
      <c r="N464" s="772">
        <f t="shared" si="46"/>
        <v>137.655</v>
      </c>
      <c r="O464" s="774">
        <v>1090989.5688074538</v>
      </c>
      <c r="P464" s="772">
        <f t="shared" si="47"/>
        <v>153.21600000000001</v>
      </c>
      <c r="Q464" s="774">
        <v>1138087.0520442047</v>
      </c>
      <c r="R464" s="535"/>
      <c r="S464" s="4"/>
      <c r="T464" s="4"/>
      <c r="U464" s="4"/>
      <c r="V464" s="4"/>
      <c r="W464" s="4"/>
      <c r="X464" s="4"/>
      <c r="Y464" s="4"/>
      <c r="Z464" s="4"/>
    </row>
    <row r="465" spans="1:26" ht="12.75" customHeight="1">
      <c r="A465" s="894"/>
      <c r="B465" s="105">
        <v>10.66</v>
      </c>
      <c r="C465" s="772">
        <f t="shared" si="42"/>
        <v>115.66799999999999</v>
      </c>
      <c r="D465" s="774">
        <v>1005101.8070933981</v>
      </c>
      <c r="E465" s="772">
        <f t="shared" si="43"/>
        <v>130.40999999999997</v>
      </c>
      <c r="F465" s="774">
        <v>1049169.4292782736</v>
      </c>
      <c r="G465" s="772">
        <f t="shared" si="44"/>
        <v>145.15199999999999</v>
      </c>
      <c r="H465" s="774">
        <v>1095346.7167861834</v>
      </c>
      <c r="I465" s="769"/>
      <c r="J465" s="894"/>
      <c r="K465" s="772">
        <v>10.96</v>
      </c>
      <c r="L465" s="772">
        <f t="shared" si="45"/>
        <v>125.58240000000002</v>
      </c>
      <c r="M465" s="774">
        <v>1073828.1304912309</v>
      </c>
      <c r="N465" s="772">
        <f t="shared" si="46"/>
        <v>141.58800000000002</v>
      </c>
      <c r="O465" s="774">
        <v>1117085.8108133932</v>
      </c>
      <c r="P465" s="772">
        <f t="shared" si="47"/>
        <v>157.59360000000004</v>
      </c>
      <c r="Q465" s="774">
        <v>1165048.3628459214</v>
      </c>
      <c r="R465" s="535"/>
      <c r="S465" s="4"/>
      <c r="T465" s="4"/>
      <c r="U465" s="4"/>
      <c r="V465" s="4"/>
      <c r="W465" s="4"/>
      <c r="X465" s="4"/>
      <c r="Y465" s="4"/>
      <c r="Z465" s="4"/>
    </row>
    <row r="466" spans="1:26" ht="12.75" customHeight="1">
      <c r="A466" s="894"/>
      <c r="B466" s="105">
        <v>10.96</v>
      </c>
      <c r="C466" s="772">
        <f t="shared" si="42"/>
        <v>118.97280000000001</v>
      </c>
      <c r="D466" s="774">
        <v>1029476.3925744089</v>
      </c>
      <c r="E466" s="772">
        <f t="shared" si="43"/>
        <v>134.136</v>
      </c>
      <c r="F466" s="774">
        <v>1074283.9878223385</v>
      </c>
      <c r="G466" s="772">
        <f t="shared" si="44"/>
        <v>149.29920000000001</v>
      </c>
      <c r="H466" s="774">
        <v>1121324.2238593691</v>
      </c>
      <c r="I466" s="769"/>
      <c r="J466" s="894"/>
      <c r="K466" s="772">
        <v>11.26</v>
      </c>
      <c r="L466" s="772">
        <f t="shared" si="45"/>
        <v>129.07080000000002</v>
      </c>
      <c r="M466" s="774">
        <v>1099311.6154334948</v>
      </c>
      <c r="N466" s="772">
        <f t="shared" si="46"/>
        <v>145.52099999999999</v>
      </c>
      <c r="O466" s="774">
        <v>1143182.0528193328</v>
      </c>
      <c r="P466" s="772">
        <f t="shared" si="47"/>
        <v>161.97120000000001</v>
      </c>
      <c r="Q466" s="774">
        <v>1192009.673647637</v>
      </c>
      <c r="R466" s="535"/>
      <c r="S466" s="4"/>
      <c r="T466" s="4"/>
      <c r="U466" s="4"/>
      <c r="V466" s="4"/>
      <c r="W466" s="4"/>
      <c r="X466" s="4"/>
      <c r="Y466" s="4"/>
      <c r="Z466" s="4"/>
    </row>
    <row r="467" spans="1:26" ht="12.75" customHeight="1">
      <c r="A467" s="894"/>
      <c r="B467" s="105">
        <v>11.26</v>
      </c>
      <c r="C467" s="772">
        <f t="shared" si="42"/>
        <v>122.27759999999998</v>
      </c>
      <c r="D467" s="774">
        <v>1053850.9780554199</v>
      </c>
      <c r="E467" s="772">
        <f t="shared" si="43"/>
        <v>137.86199999999997</v>
      </c>
      <c r="F467" s="774">
        <v>1099398.5463664033</v>
      </c>
      <c r="G467" s="772">
        <f t="shared" si="44"/>
        <v>153.44639999999998</v>
      </c>
      <c r="H467" s="774">
        <v>1147297.4903992421</v>
      </c>
      <c r="I467" s="769"/>
      <c r="J467" s="894"/>
      <c r="K467" s="772">
        <v>11.56</v>
      </c>
      <c r="L467" s="772">
        <f t="shared" si="45"/>
        <v>132.5592</v>
      </c>
      <c r="M467" s="774">
        <v>1124795.1003757587</v>
      </c>
      <c r="N467" s="772">
        <f t="shared" si="46"/>
        <v>149.45400000000001</v>
      </c>
      <c r="O467" s="774">
        <v>1169278.2948252719</v>
      </c>
      <c r="P467" s="772">
        <f t="shared" si="47"/>
        <v>166.34880000000001</v>
      </c>
      <c r="Q467" s="774">
        <v>1218970.9844493535</v>
      </c>
      <c r="R467" s="535"/>
      <c r="S467" s="4"/>
      <c r="T467" s="4"/>
      <c r="U467" s="4"/>
      <c r="V467" s="4"/>
      <c r="W467" s="4"/>
      <c r="X467" s="4"/>
      <c r="Y467" s="4"/>
      <c r="Z467" s="4"/>
    </row>
    <row r="468" spans="1:26" ht="12.75" customHeight="1">
      <c r="A468" s="894"/>
      <c r="B468" s="105">
        <v>11.56</v>
      </c>
      <c r="C468" s="772">
        <f t="shared" si="42"/>
        <v>125.58239999999999</v>
      </c>
      <c r="D468" s="774">
        <v>1078223.4432697743</v>
      </c>
      <c r="E468" s="772">
        <f t="shared" si="43"/>
        <v>141.58799999999997</v>
      </c>
      <c r="F468" s="774">
        <v>1124510.9846438123</v>
      </c>
      <c r="G468" s="772">
        <f t="shared" si="44"/>
        <v>157.59359999999998</v>
      </c>
      <c r="H468" s="774">
        <v>1173272.8772057719</v>
      </c>
      <c r="I468" s="769"/>
      <c r="J468" s="894"/>
      <c r="K468" s="772">
        <v>11.86</v>
      </c>
      <c r="L468" s="772">
        <f t="shared" si="45"/>
        <v>136.04759999999999</v>
      </c>
      <c r="M468" s="774">
        <v>1150278.5853180222</v>
      </c>
      <c r="N468" s="772">
        <f t="shared" si="46"/>
        <v>153.38699999999997</v>
      </c>
      <c r="O468" s="774">
        <v>1195374.5368312113</v>
      </c>
      <c r="P468" s="772">
        <f t="shared" si="47"/>
        <v>170.72639999999998</v>
      </c>
      <c r="Q468" s="774">
        <v>1245932.2952510708</v>
      </c>
      <c r="R468" s="535"/>
      <c r="S468" s="4"/>
      <c r="T468" s="4"/>
      <c r="U468" s="4"/>
      <c r="V468" s="4"/>
      <c r="W468" s="4"/>
      <c r="X468" s="4"/>
      <c r="Y468" s="4"/>
      <c r="Z468" s="4"/>
    </row>
    <row r="469" spans="1:26" ht="12.75" customHeight="1">
      <c r="A469" s="894"/>
      <c r="B469" s="105">
        <v>11.86</v>
      </c>
      <c r="C469" s="772">
        <f t="shared" si="42"/>
        <v>128.88719999999998</v>
      </c>
      <c r="D469" s="774">
        <v>1102598.0287507847</v>
      </c>
      <c r="E469" s="772">
        <f t="shared" si="43"/>
        <v>145.31399999999996</v>
      </c>
      <c r="F469" s="774">
        <v>1149621.3026545646</v>
      </c>
      <c r="G469" s="772">
        <f t="shared" si="44"/>
        <v>161.74079999999998</v>
      </c>
      <c r="H469" s="774">
        <v>1199248.2640123011</v>
      </c>
      <c r="I469" s="769"/>
      <c r="J469" s="894"/>
      <c r="K469" s="772">
        <v>12.16</v>
      </c>
      <c r="L469" s="772">
        <f t="shared" si="45"/>
        <v>139.536</v>
      </c>
      <c r="M469" s="774">
        <v>1175762.0702602868</v>
      </c>
      <c r="N469" s="772">
        <f t="shared" si="46"/>
        <v>157.32</v>
      </c>
      <c r="O469" s="774">
        <v>1221470.7788371507</v>
      </c>
      <c r="P469" s="772">
        <f t="shared" si="47"/>
        <v>175.10400000000001</v>
      </c>
      <c r="Q469" s="774">
        <v>1272893.6060527866</v>
      </c>
      <c r="R469" s="535"/>
      <c r="S469" s="4"/>
      <c r="T469" s="4"/>
      <c r="U469" s="4"/>
      <c r="V469" s="4"/>
      <c r="W469" s="4"/>
      <c r="X469" s="4"/>
      <c r="Y469" s="4"/>
      <c r="Z469" s="4"/>
    </row>
    <row r="470" spans="1:26" ht="12.75" customHeight="1">
      <c r="A470" s="894"/>
      <c r="B470" s="105">
        <v>12.16</v>
      </c>
      <c r="C470" s="772">
        <f t="shared" si="42"/>
        <v>132.19200000000001</v>
      </c>
      <c r="D470" s="774">
        <v>1126972.6142317955</v>
      </c>
      <c r="E470" s="772">
        <f t="shared" si="43"/>
        <v>149.04</v>
      </c>
      <c r="F470" s="774">
        <v>1174735.8611986295</v>
      </c>
      <c r="G470" s="772">
        <f t="shared" si="44"/>
        <v>165.88800000000001</v>
      </c>
      <c r="H470" s="774">
        <v>1225221.5305521737</v>
      </c>
      <c r="I470" s="769"/>
      <c r="J470" s="894"/>
      <c r="K470" s="772">
        <v>12.46</v>
      </c>
      <c r="L470" s="772">
        <f t="shared" si="45"/>
        <v>143.02440000000001</v>
      </c>
      <c r="M470" s="774">
        <v>1201247.6754692073</v>
      </c>
      <c r="N470" s="772">
        <f t="shared" si="46"/>
        <v>161.25299999999999</v>
      </c>
      <c r="O470" s="774">
        <v>1247564.9005764339</v>
      </c>
      <c r="P470" s="772">
        <f t="shared" si="47"/>
        <v>179.48160000000001</v>
      </c>
      <c r="Q470" s="774">
        <v>1299857.0371211593</v>
      </c>
      <c r="R470" s="535"/>
      <c r="S470" s="4"/>
      <c r="T470" s="4"/>
      <c r="U470" s="4"/>
      <c r="V470" s="4"/>
      <c r="W470" s="4"/>
      <c r="X470" s="4"/>
      <c r="Y470" s="4"/>
      <c r="Z470" s="4"/>
    </row>
    <row r="471" spans="1:26" ht="12.75" customHeight="1">
      <c r="A471" s="894"/>
      <c r="B471" s="105">
        <v>12.46</v>
      </c>
      <c r="C471" s="772">
        <f t="shared" si="42"/>
        <v>135.49680000000001</v>
      </c>
      <c r="D471" s="774">
        <v>1151345.07944615</v>
      </c>
      <c r="E471" s="772">
        <f t="shared" si="43"/>
        <v>152.76599999999999</v>
      </c>
      <c r="F471" s="774">
        <v>1199850.4197426948</v>
      </c>
      <c r="G471" s="772">
        <f t="shared" si="44"/>
        <v>170.0352</v>
      </c>
      <c r="H471" s="774">
        <v>1251196.9173587032</v>
      </c>
      <c r="I471" s="769"/>
      <c r="J471" s="894"/>
      <c r="K471" s="772">
        <v>12.76</v>
      </c>
      <c r="L471" s="772">
        <f t="shared" si="45"/>
        <v>146.5128</v>
      </c>
      <c r="M471" s="774">
        <v>1226731.1604114713</v>
      </c>
      <c r="N471" s="772">
        <f t="shared" si="46"/>
        <v>165.18599999999998</v>
      </c>
      <c r="O471" s="774">
        <v>1273656.9020490609</v>
      </c>
      <c r="P471" s="772">
        <f t="shared" si="47"/>
        <v>183.85919999999999</v>
      </c>
      <c r="Q471" s="774">
        <v>1326816.2276562196</v>
      </c>
      <c r="R471" s="535"/>
      <c r="S471" s="4"/>
      <c r="T471" s="4"/>
      <c r="U471" s="4"/>
      <c r="V471" s="4"/>
      <c r="W471" s="4"/>
      <c r="X471" s="4"/>
      <c r="Y471" s="4"/>
      <c r="Z471" s="4"/>
    </row>
    <row r="472" spans="1:26" ht="12.75" customHeight="1">
      <c r="A472" s="894"/>
      <c r="B472" s="105">
        <v>12.76</v>
      </c>
      <c r="C472" s="772">
        <f t="shared" si="42"/>
        <v>138.80159999999998</v>
      </c>
      <c r="D472" s="774">
        <v>1175721.785193817</v>
      </c>
      <c r="E472" s="772">
        <f t="shared" si="43"/>
        <v>156.49199999999996</v>
      </c>
      <c r="F472" s="774">
        <v>1224960.7377534474</v>
      </c>
      <c r="G472" s="772">
        <f t="shared" si="44"/>
        <v>174.18239999999997</v>
      </c>
      <c r="H472" s="774">
        <v>1277176.5446985452</v>
      </c>
      <c r="I472" s="769"/>
      <c r="J472" s="894"/>
      <c r="K472" s="772">
        <v>13.06</v>
      </c>
      <c r="L472" s="772">
        <f t="shared" si="45"/>
        <v>150.00120000000001</v>
      </c>
      <c r="M472" s="774">
        <v>1252214.6453537352</v>
      </c>
      <c r="N472" s="772">
        <f t="shared" si="46"/>
        <v>169.119</v>
      </c>
      <c r="O472" s="774">
        <v>1299753.144055</v>
      </c>
      <c r="P472" s="772">
        <f t="shared" si="47"/>
        <v>188.23680000000002</v>
      </c>
      <c r="Q472" s="774">
        <v>1353775.41819128</v>
      </c>
      <c r="R472" s="535"/>
      <c r="S472" s="4"/>
      <c r="T472" s="4"/>
      <c r="U472" s="4"/>
      <c r="V472" s="4"/>
      <c r="W472" s="4"/>
      <c r="X472" s="4"/>
      <c r="Y472" s="4"/>
      <c r="Z472" s="4"/>
    </row>
    <row r="473" spans="1:26" ht="12.75" customHeight="1">
      <c r="A473" s="894"/>
      <c r="B473" s="105">
        <v>13.06</v>
      </c>
      <c r="C473" s="772">
        <f t="shared" si="42"/>
        <v>142.10640000000001</v>
      </c>
      <c r="D473" s="774">
        <v>1200011.5600085747</v>
      </c>
      <c r="E473" s="772">
        <f t="shared" si="43"/>
        <v>160.21799999999999</v>
      </c>
      <c r="F473" s="774">
        <v>1250073.1760308556</v>
      </c>
      <c r="G473" s="772">
        <f t="shared" si="44"/>
        <v>178.3296</v>
      </c>
      <c r="H473" s="774">
        <v>1303151.931505075</v>
      </c>
      <c r="I473" s="769"/>
      <c r="J473" s="894"/>
      <c r="K473" s="772">
        <v>13.36</v>
      </c>
      <c r="L473" s="772">
        <f t="shared" si="45"/>
        <v>153.4896</v>
      </c>
      <c r="M473" s="774">
        <v>1277698.1302959989</v>
      </c>
      <c r="N473" s="772">
        <f t="shared" si="46"/>
        <v>173.05199999999996</v>
      </c>
      <c r="O473" s="774">
        <v>1325849.3860609394</v>
      </c>
      <c r="P473" s="772">
        <f t="shared" si="47"/>
        <v>192.61439999999999</v>
      </c>
      <c r="Q473" s="774">
        <v>1380738.8492596522</v>
      </c>
      <c r="R473" s="535"/>
      <c r="S473" s="4"/>
      <c r="T473" s="4"/>
      <c r="U473" s="4"/>
      <c r="V473" s="4"/>
      <c r="W473" s="4"/>
      <c r="X473" s="4"/>
      <c r="Y473" s="4"/>
      <c r="Z473" s="4"/>
    </row>
    <row r="474" spans="1:26" ht="12.75" customHeight="1">
      <c r="A474" s="894"/>
      <c r="B474" s="105">
        <v>13.36</v>
      </c>
      <c r="C474" s="772">
        <f t="shared" si="42"/>
        <v>145.41119999999998</v>
      </c>
      <c r="D474" s="774">
        <v>1224466.7156225252</v>
      </c>
      <c r="E474" s="772">
        <f t="shared" si="43"/>
        <v>163.94399999999996</v>
      </c>
      <c r="F474" s="774">
        <v>1275185.6143082646</v>
      </c>
      <c r="G474" s="772">
        <f t="shared" si="44"/>
        <v>182.47679999999997</v>
      </c>
      <c r="H474" s="774">
        <v>1329125.1980449476</v>
      </c>
      <c r="I474" s="769"/>
      <c r="J474" s="894"/>
      <c r="K474" s="772">
        <v>13.66</v>
      </c>
      <c r="L474" s="772">
        <f t="shared" si="45"/>
        <v>156.97800000000001</v>
      </c>
      <c r="M474" s="774">
        <v>1303181.615238264</v>
      </c>
      <c r="N474" s="772">
        <f t="shared" si="46"/>
        <v>176.98499999999999</v>
      </c>
      <c r="O474" s="774">
        <v>1351945.6280668788</v>
      </c>
      <c r="P474" s="772">
        <f t="shared" si="47"/>
        <v>196.99200000000002</v>
      </c>
      <c r="Q474" s="774">
        <v>1407700.160061369</v>
      </c>
      <c r="R474" s="535"/>
      <c r="S474" s="4"/>
      <c r="T474" s="4"/>
      <c r="U474" s="4"/>
      <c r="V474" s="4"/>
      <c r="W474" s="4"/>
      <c r="X474" s="4"/>
      <c r="Y474" s="4"/>
      <c r="Z474" s="4"/>
    </row>
    <row r="475" spans="1:26" ht="12.75" customHeight="1">
      <c r="A475" s="894"/>
      <c r="B475" s="105">
        <v>13.66</v>
      </c>
      <c r="C475" s="772">
        <f t="shared" si="42"/>
        <v>148.71599999999998</v>
      </c>
      <c r="D475" s="774">
        <v>1248843.4213701927</v>
      </c>
      <c r="E475" s="772">
        <f t="shared" si="43"/>
        <v>167.66999999999996</v>
      </c>
      <c r="F475" s="774">
        <v>1300298.0525856731</v>
      </c>
      <c r="G475" s="772">
        <f t="shared" si="44"/>
        <v>186.624</v>
      </c>
      <c r="H475" s="774">
        <v>1355100.5848514771</v>
      </c>
      <c r="I475" s="769"/>
      <c r="J475" s="894"/>
      <c r="K475" s="772">
        <v>13.96</v>
      </c>
      <c r="L475" s="772">
        <f t="shared" si="45"/>
        <v>160.46640000000002</v>
      </c>
      <c r="M475" s="774">
        <v>1328665.1001805272</v>
      </c>
      <c r="N475" s="772">
        <f t="shared" si="46"/>
        <v>180.91800000000001</v>
      </c>
      <c r="O475" s="774">
        <v>1378041.8700728184</v>
      </c>
      <c r="P475" s="772">
        <f t="shared" si="47"/>
        <v>201.36960000000002</v>
      </c>
      <c r="Q475" s="774">
        <v>1434663.5911297407</v>
      </c>
      <c r="R475" s="535"/>
      <c r="S475" s="4"/>
      <c r="T475" s="4"/>
      <c r="U475" s="4"/>
      <c r="V475" s="4"/>
      <c r="W475" s="4"/>
      <c r="X475" s="4"/>
      <c r="Y475" s="4"/>
      <c r="Z475" s="4"/>
    </row>
    <row r="476" spans="1:26" ht="12.75" customHeight="1">
      <c r="A476" s="894"/>
      <c r="B476" s="105">
        <v>13.96</v>
      </c>
      <c r="C476" s="772">
        <f t="shared" si="42"/>
        <v>152.02080000000001</v>
      </c>
      <c r="D476" s="774">
        <v>1273218.0068512033</v>
      </c>
      <c r="E476" s="772">
        <f t="shared" si="43"/>
        <v>171.39599999999999</v>
      </c>
      <c r="F476" s="774">
        <v>1325412.6111297382</v>
      </c>
      <c r="G476" s="772">
        <f t="shared" si="44"/>
        <v>190.77119999999999</v>
      </c>
      <c r="H476" s="774">
        <v>1381075.9716580068</v>
      </c>
      <c r="I476" s="769"/>
      <c r="J476" s="894"/>
      <c r="K476" s="772">
        <v>14.26</v>
      </c>
      <c r="L476" s="772">
        <f t="shared" si="45"/>
        <v>163.95480000000001</v>
      </c>
      <c r="M476" s="774">
        <v>1354148.5851227914</v>
      </c>
      <c r="N476" s="772">
        <f t="shared" si="46"/>
        <v>184.851</v>
      </c>
      <c r="O476" s="774">
        <v>1404138.1120787575</v>
      </c>
      <c r="P476" s="772">
        <f t="shared" si="47"/>
        <v>205.74720000000002</v>
      </c>
      <c r="Q476" s="774">
        <v>1461622.7816648018</v>
      </c>
      <c r="R476" s="535"/>
      <c r="S476" s="4"/>
      <c r="T476" s="4"/>
      <c r="U476" s="4"/>
      <c r="V476" s="4"/>
      <c r="W476" s="4"/>
      <c r="X476" s="4"/>
      <c r="Y476" s="4"/>
      <c r="Z476" s="4"/>
    </row>
    <row r="477" spans="1:26" ht="12.75" customHeight="1">
      <c r="A477" s="894"/>
      <c r="B477" s="105">
        <v>14.26</v>
      </c>
      <c r="C477" s="772">
        <f t="shared" si="42"/>
        <v>155.32559999999998</v>
      </c>
      <c r="D477" s="774">
        <v>1297588.3517989006</v>
      </c>
      <c r="E477" s="772">
        <f t="shared" si="43"/>
        <v>175.12199999999996</v>
      </c>
      <c r="F477" s="774">
        <v>1350525.0494071469</v>
      </c>
      <c r="G477" s="772">
        <f t="shared" si="44"/>
        <v>194.91839999999996</v>
      </c>
      <c r="H477" s="774">
        <v>1407049.2381978799</v>
      </c>
      <c r="I477" s="769"/>
      <c r="J477" s="894"/>
      <c r="K477" s="772">
        <v>14.56</v>
      </c>
      <c r="L477" s="772">
        <f t="shared" si="45"/>
        <v>167.44319999999999</v>
      </c>
      <c r="M477" s="774">
        <v>1379634.1903317112</v>
      </c>
      <c r="N477" s="772">
        <f t="shared" si="46"/>
        <v>188.78399999999999</v>
      </c>
      <c r="O477" s="774">
        <v>1430234.3540846966</v>
      </c>
      <c r="P477" s="772">
        <f t="shared" si="47"/>
        <v>210.12479999999999</v>
      </c>
      <c r="Q477" s="774">
        <v>1488581.9721998617</v>
      </c>
      <c r="R477" s="535"/>
      <c r="S477" s="4"/>
      <c r="T477" s="4"/>
      <c r="U477" s="4"/>
      <c r="V477" s="4"/>
      <c r="W477" s="4"/>
      <c r="X477" s="4"/>
      <c r="Y477" s="4"/>
      <c r="Z477" s="4"/>
    </row>
    <row r="478" spans="1:26" ht="12.75" customHeight="1">
      <c r="A478" s="894"/>
      <c r="B478" s="105">
        <v>14.56</v>
      </c>
      <c r="C478" s="772">
        <f t="shared" si="42"/>
        <v>158.63039999999998</v>
      </c>
      <c r="D478" s="774">
        <v>1321962.9372799119</v>
      </c>
      <c r="E478" s="772">
        <f t="shared" si="43"/>
        <v>178.84799999999996</v>
      </c>
      <c r="F478" s="774">
        <v>1375639.6079512117</v>
      </c>
      <c r="G478" s="772">
        <f t="shared" si="44"/>
        <v>199.06559999999999</v>
      </c>
      <c r="H478" s="774">
        <v>1433026.7452710657</v>
      </c>
      <c r="I478" s="769"/>
      <c r="J478" s="894"/>
      <c r="K478" s="772">
        <v>14.86</v>
      </c>
      <c r="L478" s="772">
        <f t="shared" si="45"/>
        <v>170.93159999999997</v>
      </c>
      <c r="M478" s="774">
        <v>1405117.6752739756</v>
      </c>
      <c r="N478" s="772">
        <f t="shared" si="46"/>
        <v>192.71699999999996</v>
      </c>
      <c r="O478" s="774">
        <v>1456330.5960906364</v>
      </c>
      <c r="P478" s="772">
        <f t="shared" si="47"/>
        <v>214.50239999999999</v>
      </c>
      <c r="Q478" s="774">
        <v>1515545.4032682348</v>
      </c>
      <c r="R478" s="535"/>
      <c r="S478" s="4"/>
      <c r="T478" s="4"/>
      <c r="U478" s="4"/>
      <c r="V478" s="4"/>
      <c r="W478" s="4"/>
      <c r="X478" s="4"/>
      <c r="Y478" s="4"/>
      <c r="Z478" s="4"/>
    </row>
    <row r="479" spans="1:26" ht="12.75" customHeight="1">
      <c r="A479" s="894"/>
      <c r="B479" s="105">
        <v>14.86</v>
      </c>
      <c r="C479" s="772">
        <f t="shared" si="42"/>
        <v>161.93519999999995</v>
      </c>
      <c r="D479" s="774">
        <v>1346337.5227609223</v>
      </c>
      <c r="E479" s="772">
        <f t="shared" si="43"/>
        <v>182.57399999999996</v>
      </c>
      <c r="F479" s="774">
        <v>1400749.9259619643</v>
      </c>
      <c r="G479" s="772">
        <f t="shared" si="44"/>
        <v>203.21279999999996</v>
      </c>
      <c r="H479" s="774">
        <v>1459002.132077595</v>
      </c>
      <c r="I479" s="769"/>
      <c r="J479" s="894"/>
      <c r="K479" s="772">
        <v>15.16</v>
      </c>
      <c r="L479" s="772">
        <f t="shared" si="45"/>
        <v>174.42000000000002</v>
      </c>
      <c r="M479" s="774">
        <v>1430601.1602162395</v>
      </c>
      <c r="N479" s="772">
        <f t="shared" si="46"/>
        <v>196.64999999999998</v>
      </c>
      <c r="O479" s="774">
        <v>1482420.4772966069</v>
      </c>
      <c r="P479" s="772">
        <f t="shared" si="47"/>
        <v>218.88</v>
      </c>
      <c r="Q479" s="774">
        <v>1542506.7140699506</v>
      </c>
      <c r="R479" s="535"/>
      <c r="S479" s="4"/>
      <c r="T479" s="4"/>
      <c r="U479" s="4"/>
      <c r="V479" s="4"/>
      <c r="W479" s="4"/>
      <c r="X479" s="4"/>
      <c r="Y479" s="4"/>
      <c r="Z479" s="4"/>
    </row>
    <row r="480" spans="1:26" ht="12.75" customHeight="1">
      <c r="A480" s="894"/>
      <c r="B480" s="105">
        <v>15.16</v>
      </c>
      <c r="C480" s="772">
        <f t="shared" si="42"/>
        <v>165.23999999999998</v>
      </c>
      <c r="D480" s="774">
        <v>1370714.2285085896</v>
      </c>
      <c r="E480" s="772">
        <f t="shared" si="43"/>
        <v>186.29999999999995</v>
      </c>
      <c r="F480" s="774">
        <v>1425862.364239373</v>
      </c>
      <c r="G480" s="772">
        <f t="shared" si="44"/>
        <v>207.35999999999996</v>
      </c>
      <c r="H480" s="774">
        <v>1484977.5188841242</v>
      </c>
      <c r="I480" s="769"/>
      <c r="J480" s="894"/>
      <c r="K480" s="772">
        <v>15.46</v>
      </c>
      <c r="L480" s="772">
        <f t="shared" si="45"/>
        <v>177.90840000000003</v>
      </c>
      <c r="M480" s="774">
        <v>1456084.6451585037</v>
      </c>
      <c r="N480" s="772">
        <f t="shared" si="46"/>
        <v>200.583</v>
      </c>
      <c r="O480" s="774">
        <v>1508516.7193025462</v>
      </c>
      <c r="P480" s="772">
        <f t="shared" si="47"/>
        <v>223.25760000000002</v>
      </c>
      <c r="Q480" s="774">
        <v>1569465.9046050105</v>
      </c>
      <c r="R480" s="535"/>
      <c r="S480" s="4"/>
      <c r="T480" s="4"/>
      <c r="U480" s="4"/>
      <c r="V480" s="4"/>
      <c r="W480" s="4"/>
      <c r="X480" s="4"/>
      <c r="Y480" s="4"/>
      <c r="Z480" s="4"/>
    </row>
    <row r="481" spans="1:26" ht="12.75" customHeight="1">
      <c r="A481" s="894"/>
      <c r="B481" s="105">
        <v>15.46</v>
      </c>
      <c r="C481" s="772">
        <f t="shared" si="42"/>
        <v>168.54479999999998</v>
      </c>
      <c r="D481" s="774">
        <v>1395088.8139896006</v>
      </c>
      <c r="E481" s="772">
        <f t="shared" si="43"/>
        <v>190.02599999999995</v>
      </c>
      <c r="F481" s="774">
        <v>1450974.8025167822</v>
      </c>
      <c r="G481" s="772">
        <f t="shared" si="44"/>
        <v>211.50719999999998</v>
      </c>
      <c r="H481" s="774">
        <v>1510950.7854239973</v>
      </c>
      <c r="I481" s="769"/>
      <c r="J481" s="894"/>
      <c r="K481" s="772">
        <v>15.76</v>
      </c>
      <c r="L481" s="772">
        <f t="shared" si="45"/>
        <v>181.39680000000001</v>
      </c>
      <c r="M481" s="774">
        <v>1481568.1301007678</v>
      </c>
      <c r="N481" s="772">
        <f t="shared" si="46"/>
        <v>204.51599999999999</v>
      </c>
      <c r="O481" s="774">
        <v>1534612.9613084858</v>
      </c>
      <c r="P481" s="772">
        <f t="shared" si="47"/>
        <v>227.6352</v>
      </c>
      <c r="Q481" s="774">
        <v>1596429.3356733834</v>
      </c>
      <c r="R481" s="535"/>
      <c r="S481" s="4"/>
      <c r="T481" s="4"/>
      <c r="U481" s="4"/>
      <c r="V481" s="4"/>
      <c r="W481" s="4"/>
      <c r="X481" s="4"/>
      <c r="Y481" s="4"/>
      <c r="Z481" s="4"/>
    </row>
    <row r="482" spans="1:26" ht="12.75" customHeight="1">
      <c r="A482" s="894"/>
      <c r="B482" s="105">
        <v>15.76</v>
      </c>
      <c r="C482" s="772">
        <f t="shared" si="42"/>
        <v>171.84959999999998</v>
      </c>
      <c r="D482" s="774">
        <v>1419459.158937298</v>
      </c>
      <c r="E482" s="772">
        <f t="shared" si="43"/>
        <v>193.75199999999998</v>
      </c>
      <c r="F482" s="774">
        <v>1476089.3610608471</v>
      </c>
      <c r="G482" s="772">
        <f t="shared" si="44"/>
        <v>215.65439999999998</v>
      </c>
      <c r="H482" s="774">
        <v>1536926.1722305268</v>
      </c>
      <c r="I482" s="769"/>
      <c r="J482" s="894"/>
      <c r="K482" s="772">
        <v>16.059999999999999</v>
      </c>
      <c r="L482" s="772">
        <f t="shared" si="45"/>
        <v>184.8852</v>
      </c>
      <c r="M482" s="774">
        <v>1507051.615043032</v>
      </c>
      <c r="N482" s="772">
        <f t="shared" si="46"/>
        <v>208.44899999999998</v>
      </c>
      <c r="O482" s="774">
        <v>1560709.2033144247</v>
      </c>
      <c r="P482" s="772">
        <f t="shared" si="47"/>
        <v>232.0128</v>
      </c>
      <c r="Q482" s="774">
        <v>1623388.5262084438</v>
      </c>
      <c r="R482" s="535"/>
      <c r="S482" s="4"/>
      <c r="T482" s="4"/>
      <c r="U482" s="4"/>
      <c r="V482" s="4"/>
      <c r="W482" s="4"/>
      <c r="X482" s="4"/>
      <c r="Y482" s="4"/>
      <c r="Z482" s="4"/>
    </row>
    <row r="483" spans="1:26" ht="12.75" customHeight="1">
      <c r="A483" s="894"/>
      <c r="B483" s="105">
        <v>16.059999999999999</v>
      </c>
      <c r="C483" s="772">
        <f t="shared" si="42"/>
        <v>175.15439999999998</v>
      </c>
      <c r="D483" s="774">
        <v>1443835.8646849652</v>
      </c>
      <c r="E483" s="772">
        <f t="shared" si="43"/>
        <v>197.47799999999995</v>
      </c>
      <c r="F483" s="774">
        <v>1501201.799338256</v>
      </c>
      <c r="G483" s="772">
        <f t="shared" si="44"/>
        <v>219.80159999999998</v>
      </c>
      <c r="H483" s="774">
        <v>1562899.4387703992</v>
      </c>
      <c r="I483" s="769"/>
      <c r="J483" s="894"/>
      <c r="K483" s="772">
        <v>16.36</v>
      </c>
      <c r="L483" s="772">
        <f t="shared" si="45"/>
        <v>188.37360000000001</v>
      </c>
      <c r="M483" s="774">
        <v>1532537.2202519523</v>
      </c>
      <c r="N483" s="772">
        <f t="shared" si="46"/>
        <v>212.38200000000001</v>
      </c>
      <c r="O483" s="774">
        <v>1586805.445320365</v>
      </c>
      <c r="P483" s="772">
        <f t="shared" si="47"/>
        <v>236.3904</v>
      </c>
      <c r="Q483" s="774">
        <v>1650351.9572768162</v>
      </c>
      <c r="R483" s="535"/>
      <c r="S483" s="4"/>
      <c r="T483" s="4"/>
      <c r="U483" s="4"/>
      <c r="V483" s="4"/>
      <c r="W483" s="4"/>
      <c r="X483" s="4"/>
      <c r="Y483" s="4"/>
      <c r="Z483" s="4"/>
    </row>
    <row r="484" spans="1:26" ht="12.75" customHeight="1">
      <c r="A484" s="894"/>
      <c r="B484" s="105">
        <v>16.36</v>
      </c>
      <c r="C484" s="772">
        <f t="shared" si="42"/>
        <v>178.45919999999998</v>
      </c>
      <c r="D484" s="774">
        <v>1468210.4501659754</v>
      </c>
      <c r="E484" s="772">
        <f t="shared" si="43"/>
        <v>201.20399999999995</v>
      </c>
      <c r="F484" s="774">
        <v>1526314.2376156645</v>
      </c>
      <c r="G484" s="772">
        <f t="shared" si="44"/>
        <v>223.94879999999998</v>
      </c>
      <c r="H484" s="774">
        <v>1588874.8255769287</v>
      </c>
      <c r="I484" s="769"/>
      <c r="J484" s="894"/>
      <c r="K484" s="772">
        <v>16.66</v>
      </c>
      <c r="L484" s="772">
        <f t="shared" si="45"/>
        <v>191.86199999999999</v>
      </c>
      <c r="M484" s="774">
        <v>1558020.7051942162</v>
      </c>
      <c r="N484" s="772">
        <f t="shared" si="46"/>
        <v>216.31499999999997</v>
      </c>
      <c r="O484" s="774">
        <v>1612901.6873263037</v>
      </c>
      <c r="P484" s="772">
        <f t="shared" si="47"/>
        <v>240.768</v>
      </c>
      <c r="Q484" s="774">
        <v>1677313.2680785328</v>
      </c>
      <c r="R484" s="535"/>
      <c r="S484" s="4"/>
      <c r="T484" s="4"/>
      <c r="U484" s="4"/>
      <c r="V484" s="4"/>
      <c r="W484" s="4"/>
      <c r="X484" s="4"/>
      <c r="Y484" s="4"/>
      <c r="Z484" s="4"/>
    </row>
    <row r="485" spans="1:26" ht="12.75" customHeight="1">
      <c r="A485" s="894"/>
      <c r="B485" s="105">
        <v>16.66</v>
      </c>
      <c r="C485" s="772">
        <f t="shared" si="42"/>
        <v>181.76399999999998</v>
      </c>
      <c r="D485" s="774">
        <v>1492582.9153803305</v>
      </c>
      <c r="E485" s="772">
        <f t="shared" si="43"/>
        <v>204.92999999999998</v>
      </c>
      <c r="F485" s="774">
        <v>1551426.6758930732</v>
      </c>
      <c r="G485" s="772">
        <f t="shared" si="44"/>
        <v>228.096</v>
      </c>
      <c r="H485" s="774">
        <v>1614852.3326501145</v>
      </c>
      <c r="I485" s="769"/>
      <c r="J485" s="894"/>
      <c r="K485" s="772">
        <v>16.96</v>
      </c>
      <c r="L485" s="772">
        <f t="shared" si="45"/>
        <v>195.35040000000001</v>
      </c>
      <c r="M485" s="774">
        <v>1583504.1901364801</v>
      </c>
      <c r="N485" s="772">
        <f t="shared" si="46"/>
        <v>220.24799999999999</v>
      </c>
      <c r="O485" s="774">
        <v>1638997.929332243</v>
      </c>
      <c r="P485" s="772">
        <f t="shared" si="47"/>
        <v>245.14560000000003</v>
      </c>
      <c r="Q485" s="774">
        <v>1704274.5788802493</v>
      </c>
      <c r="R485" s="535"/>
      <c r="S485" s="4"/>
      <c r="T485" s="4"/>
      <c r="U485" s="4"/>
      <c r="V485" s="4"/>
      <c r="W485" s="4"/>
      <c r="X485" s="4"/>
      <c r="Y485" s="4"/>
      <c r="Z485" s="4"/>
    </row>
    <row r="486" spans="1:26" ht="12.75" customHeight="1">
      <c r="A486" s="894"/>
      <c r="B486" s="105">
        <v>16.96</v>
      </c>
      <c r="C486" s="772">
        <f t="shared" si="42"/>
        <v>185.06880000000001</v>
      </c>
      <c r="D486" s="774">
        <v>1516959.6211279975</v>
      </c>
      <c r="E486" s="772">
        <f t="shared" si="43"/>
        <v>208.65599999999998</v>
      </c>
      <c r="F486" s="774">
        <v>1576541.2344371374</v>
      </c>
      <c r="G486" s="772">
        <f t="shared" si="44"/>
        <v>232.2432</v>
      </c>
      <c r="H486" s="774">
        <v>1640827.7194566447</v>
      </c>
      <c r="I486" s="769"/>
      <c r="J486" s="894"/>
      <c r="K486" s="772">
        <v>17.260000000000002</v>
      </c>
      <c r="L486" s="772">
        <f t="shared" si="45"/>
        <v>198.83880000000002</v>
      </c>
      <c r="M486" s="774">
        <v>1608987.6750787441</v>
      </c>
      <c r="N486" s="772">
        <f t="shared" si="46"/>
        <v>224.18100000000001</v>
      </c>
      <c r="O486" s="774">
        <v>1665092.0510715258</v>
      </c>
      <c r="P486" s="772">
        <f t="shared" si="47"/>
        <v>249.52320000000003</v>
      </c>
      <c r="Q486" s="774">
        <v>1731233.7694153092</v>
      </c>
      <c r="R486" s="535"/>
      <c r="S486" s="4"/>
      <c r="T486" s="4"/>
      <c r="U486" s="4"/>
      <c r="V486" s="4"/>
      <c r="W486" s="4"/>
      <c r="X486" s="4"/>
      <c r="Y486" s="4"/>
      <c r="Z486" s="4"/>
    </row>
    <row r="487" spans="1:26" ht="12.75" customHeight="1">
      <c r="A487" s="894"/>
      <c r="B487" s="105">
        <v>17.260000000000002</v>
      </c>
      <c r="C487" s="772">
        <f t="shared" si="42"/>
        <v>188.37360000000001</v>
      </c>
      <c r="D487" s="774">
        <v>1541329.9660756956</v>
      </c>
      <c r="E487" s="772">
        <f t="shared" si="43"/>
        <v>212.38200000000001</v>
      </c>
      <c r="F487" s="774">
        <v>1601653.6727145466</v>
      </c>
      <c r="G487" s="772">
        <f t="shared" si="44"/>
        <v>236.3904</v>
      </c>
      <c r="H487" s="774">
        <v>1666800.9859965167</v>
      </c>
      <c r="I487" s="769"/>
      <c r="J487" s="894"/>
      <c r="K487" s="772">
        <v>17.559999999999999</v>
      </c>
      <c r="L487" s="772">
        <f t="shared" si="45"/>
        <v>202.32719999999998</v>
      </c>
      <c r="M487" s="774">
        <v>1634471.1600210085</v>
      </c>
      <c r="N487" s="772">
        <f t="shared" si="46"/>
        <v>228.11399999999998</v>
      </c>
      <c r="O487" s="774">
        <v>1691186.1728108095</v>
      </c>
      <c r="P487" s="772">
        <f t="shared" si="47"/>
        <v>253.90079999999998</v>
      </c>
      <c r="Q487" s="774">
        <v>1758195.0802170252</v>
      </c>
      <c r="R487" s="535"/>
      <c r="S487" s="4"/>
      <c r="T487" s="4"/>
      <c r="U487" s="4"/>
      <c r="V487" s="4"/>
      <c r="W487" s="4"/>
      <c r="X487" s="4"/>
      <c r="Y487" s="4"/>
      <c r="Z487" s="4"/>
    </row>
    <row r="488" spans="1:26" ht="12.75" customHeight="1">
      <c r="A488" s="894"/>
      <c r="B488" s="105">
        <v>17.559999999999999</v>
      </c>
      <c r="C488" s="772">
        <f t="shared" si="42"/>
        <v>191.67839999999995</v>
      </c>
      <c r="D488" s="774">
        <v>1565704.5515567055</v>
      </c>
      <c r="E488" s="772">
        <f t="shared" si="43"/>
        <v>216.10799999999995</v>
      </c>
      <c r="F488" s="774">
        <v>1626766.1109919553</v>
      </c>
      <c r="G488" s="772">
        <f t="shared" si="44"/>
        <v>240.53759999999994</v>
      </c>
      <c r="H488" s="774">
        <v>1692776.3728030461</v>
      </c>
      <c r="I488" s="769"/>
      <c r="J488" s="894"/>
      <c r="K488" s="772">
        <v>17.86</v>
      </c>
      <c r="L488" s="772">
        <f t="shared" si="45"/>
        <v>205.81560000000002</v>
      </c>
      <c r="M488" s="774">
        <v>1659954.6449632719</v>
      </c>
      <c r="N488" s="772">
        <f t="shared" si="46"/>
        <v>232.047</v>
      </c>
      <c r="O488" s="774">
        <v>1717280.2945500927</v>
      </c>
      <c r="P488" s="772">
        <f t="shared" si="47"/>
        <v>258.27840000000003</v>
      </c>
      <c r="Q488" s="774">
        <v>1785158.5112853986</v>
      </c>
      <c r="R488" s="535"/>
      <c r="S488" s="4"/>
      <c r="T488" s="4"/>
      <c r="U488" s="4"/>
      <c r="V488" s="4"/>
      <c r="W488" s="4"/>
      <c r="X488" s="4"/>
      <c r="Y488" s="4"/>
      <c r="Z488" s="4"/>
    </row>
    <row r="489" spans="1:26" ht="12.75" customHeight="1">
      <c r="A489" s="894"/>
      <c r="B489" s="105">
        <v>17.86</v>
      </c>
      <c r="C489" s="772">
        <f t="shared" si="42"/>
        <v>194.98319999999998</v>
      </c>
      <c r="D489" s="774">
        <v>1590081.2573043732</v>
      </c>
      <c r="E489" s="772">
        <f t="shared" si="43"/>
        <v>219.83399999999995</v>
      </c>
      <c r="F489" s="774">
        <v>1651876.4290027076</v>
      </c>
      <c r="G489" s="772">
        <f t="shared" si="44"/>
        <v>244.68479999999997</v>
      </c>
      <c r="H489" s="774">
        <v>1718751.7596095761</v>
      </c>
      <c r="I489" s="769"/>
      <c r="J489" s="894"/>
      <c r="K489" s="772">
        <v>18.16</v>
      </c>
      <c r="L489" s="772">
        <f t="shared" si="45"/>
        <v>209.30400000000003</v>
      </c>
      <c r="M489" s="774">
        <v>1685503.8581718819</v>
      </c>
      <c r="N489" s="772">
        <f t="shared" si="46"/>
        <v>235.98</v>
      </c>
      <c r="O489" s="774">
        <v>1743376.536556032</v>
      </c>
      <c r="P489" s="772">
        <f t="shared" si="47"/>
        <v>262.65600000000001</v>
      </c>
      <c r="Q489" s="774">
        <v>1812117.7018204588</v>
      </c>
      <c r="R489" s="535"/>
      <c r="S489" s="4"/>
      <c r="T489" s="4"/>
      <c r="U489" s="4"/>
      <c r="V489" s="4"/>
      <c r="W489" s="4"/>
      <c r="X489" s="4"/>
      <c r="Y489" s="4"/>
      <c r="Z489" s="4"/>
    </row>
    <row r="490" spans="1:26" ht="12.75" customHeight="1">
      <c r="A490" s="894"/>
      <c r="B490" s="105">
        <v>18.16</v>
      </c>
      <c r="C490" s="772">
        <f t="shared" si="42"/>
        <v>198.28799999999998</v>
      </c>
      <c r="D490" s="774">
        <v>1614453.722518727</v>
      </c>
      <c r="E490" s="772">
        <f t="shared" si="43"/>
        <v>223.55999999999995</v>
      </c>
      <c r="F490" s="774">
        <v>1676990.9875467727</v>
      </c>
      <c r="G490" s="772">
        <f t="shared" si="44"/>
        <v>248.83199999999997</v>
      </c>
      <c r="H490" s="774">
        <v>1744725.0261494492</v>
      </c>
      <c r="I490" s="769"/>
      <c r="J490" s="894"/>
      <c r="K490" s="772">
        <v>18.46</v>
      </c>
      <c r="L490" s="772">
        <f t="shared" si="45"/>
        <v>212.79240000000001</v>
      </c>
      <c r="M490" s="774">
        <v>1710923.7351144576</v>
      </c>
      <c r="N490" s="772">
        <f t="shared" si="46"/>
        <v>239.91299999999998</v>
      </c>
      <c r="O490" s="774">
        <v>1769472.7785619712</v>
      </c>
      <c r="P490" s="772">
        <f t="shared" si="47"/>
        <v>267.03360000000004</v>
      </c>
      <c r="Q490" s="774">
        <v>1839081.1328888314</v>
      </c>
      <c r="R490" s="535"/>
      <c r="S490" s="4"/>
      <c r="T490" s="4"/>
      <c r="U490" s="4"/>
      <c r="V490" s="4"/>
      <c r="W490" s="4"/>
      <c r="X490" s="4"/>
      <c r="Y490" s="4"/>
      <c r="Z490" s="4"/>
    </row>
    <row r="491" spans="1:26" ht="12.75" customHeight="1">
      <c r="A491" s="894"/>
      <c r="B491" s="105">
        <v>18.46</v>
      </c>
      <c r="C491" s="772">
        <f t="shared" si="42"/>
        <v>201.59279999999998</v>
      </c>
      <c r="D491" s="774">
        <v>1638826.1877330819</v>
      </c>
      <c r="E491" s="772">
        <f t="shared" si="43"/>
        <v>227.28599999999997</v>
      </c>
      <c r="F491" s="774">
        <v>1702103.4258241816</v>
      </c>
      <c r="G491" s="772">
        <f t="shared" si="44"/>
        <v>252.97919999999999</v>
      </c>
      <c r="H491" s="774">
        <v>1770702.5332226348</v>
      </c>
      <c r="I491" s="769"/>
      <c r="J491" s="894"/>
      <c r="K491" s="772">
        <v>18.760000000000002</v>
      </c>
      <c r="L491" s="772">
        <f t="shared" si="45"/>
        <v>216.28080000000003</v>
      </c>
      <c r="M491" s="774">
        <v>1736407.2200567212</v>
      </c>
      <c r="N491" s="772">
        <f t="shared" si="46"/>
        <v>243.846</v>
      </c>
      <c r="O491" s="774">
        <v>1795569.0205679107</v>
      </c>
      <c r="P491" s="772">
        <f t="shared" si="47"/>
        <v>271.41120000000001</v>
      </c>
      <c r="Q491" s="774">
        <v>1866040.3234238911</v>
      </c>
      <c r="R491" s="535"/>
      <c r="S491" s="4"/>
      <c r="T491" s="4"/>
      <c r="U491" s="4"/>
      <c r="V491" s="4"/>
      <c r="W491" s="4"/>
      <c r="X491" s="4"/>
      <c r="Y491" s="4"/>
      <c r="Z491" s="4"/>
    </row>
    <row r="492" spans="1:26" ht="12.75" customHeight="1">
      <c r="A492" s="894"/>
      <c r="B492" s="105">
        <v>18.760000000000002</v>
      </c>
      <c r="C492" s="772">
        <f t="shared" si="42"/>
        <v>204.89760000000001</v>
      </c>
      <c r="D492" s="774">
        <v>1663200.7732140929</v>
      </c>
      <c r="E492" s="772">
        <f t="shared" si="43"/>
        <v>231.01199999999997</v>
      </c>
      <c r="F492" s="774">
        <v>1727217.9843682472</v>
      </c>
      <c r="G492" s="772">
        <f t="shared" si="44"/>
        <v>257.12639999999999</v>
      </c>
      <c r="H492" s="774">
        <v>1796677.9200291636</v>
      </c>
      <c r="I492" s="769"/>
      <c r="J492" s="894"/>
      <c r="K492" s="772">
        <v>19.059999999999999</v>
      </c>
      <c r="L492" s="772">
        <f t="shared" si="45"/>
        <v>219.76919999999998</v>
      </c>
      <c r="M492" s="774">
        <v>1787374.1899412486</v>
      </c>
      <c r="N492" s="772">
        <f t="shared" si="46"/>
        <v>247.77899999999997</v>
      </c>
      <c r="O492" s="774">
        <v>1821663.1423071939</v>
      </c>
      <c r="P492" s="772">
        <f t="shared" si="47"/>
        <v>275.78879999999998</v>
      </c>
      <c r="Q492" s="774">
        <v>1893001.6342256076</v>
      </c>
      <c r="R492" s="535"/>
      <c r="S492" s="4"/>
      <c r="T492" s="4"/>
      <c r="U492" s="4"/>
      <c r="V492" s="4"/>
      <c r="W492" s="4"/>
      <c r="X492" s="4"/>
      <c r="Y492" s="4"/>
      <c r="Z492" s="4"/>
    </row>
    <row r="493" spans="1:26" ht="12.75" customHeight="1">
      <c r="A493" s="894"/>
      <c r="B493" s="105">
        <v>19.059999999999999</v>
      </c>
      <c r="C493" s="772">
        <f t="shared" si="42"/>
        <v>208.20239999999998</v>
      </c>
      <c r="D493" s="774">
        <v>1687575.3586951026</v>
      </c>
      <c r="E493" s="772">
        <f t="shared" si="43"/>
        <v>234.73799999999994</v>
      </c>
      <c r="F493" s="774">
        <v>1752330.4226456545</v>
      </c>
      <c r="G493" s="772">
        <f t="shared" si="44"/>
        <v>261.27359999999999</v>
      </c>
      <c r="H493" s="774">
        <v>1822651.1865690374</v>
      </c>
      <c r="I493" s="769"/>
      <c r="J493" s="894"/>
      <c r="K493" s="772">
        <v>19.36</v>
      </c>
      <c r="L493" s="772">
        <f t="shared" si="45"/>
        <v>223.2576</v>
      </c>
      <c r="M493" s="774">
        <v>1812857.6748835128</v>
      </c>
      <c r="N493" s="772">
        <f t="shared" si="46"/>
        <v>251.71199999999999</v>
      </c>
      <c r="O493" s="774">
        <v>1847759.3843131333</v>
      </c>
      <c r="P493" s="772">
        <f t="shared" si="47"/>
        <v>280.16640000000001</v>
      </c>
      <c r="Q493" s="774">
        <v>1919965.0652939812</v>
      </c>
      <c r="R493" s="535"/>
      <c r="S493" s="4"/>
      <c r="T493" s="4"/>
      <c r="U493" s="4"/>
      <c r="V493" s="4"/>
      <c r="W493" s="4"/>
      <c r="X493" s="4"/>
      <c r="Y493" s="4"/>
      <c r="Z493" s="4"/>
    </row>
    <row r="494" spans="1:26" ht="12.75" customHeight="1">
      <c r="A494" s="894"/>
      <c r="B494" s="105">
        <v>19.36</v>
      </c>
      <c r="C494" s="772">
        <f t="shared" si="42"/>
        <v>211.50719999999998</v>
      </c>
      <c r="D494" s="774">
        <v>1711949.9441761137</v>
      </c>
      <c r="E494" s="772">
        <f t="shared" si="43"/>
        <v>238.46399999999997</v>
      </c>
      <c r="F494" s="774">
        <v>1777442.8609230642</v>
      </c>
      <c r="G494" s="772">
        <f t="shared" si="44"/>
        <v>265.42079999999999</v>
      </c>
      <c r="H494" s="774">
        <v>1848628.693642223</v>
      </c>
      <c r="I494" s="769"/>
      <c r="J494" s="894"/>
      <c r="K494" s="772">
        <v>19.66</v>
      </c>
      <c r="L494" s="772">
        <f t="shared" si="45"/>
        <v>226.74600000000001</v>
      </c>
      <c r="M494" s="774">
        <v>1825498.7046884699</v>
      </c>
      <c r="N494" s="772">
        <f t="shared" si="46"/>
        <v>255.64499999999998</v>
      </c>
      <c r="O494" s="774">
        <v>1873855.6263190724</v>
      </c>
      <c r="P494" s="772">
        <f t="shared" si="47"/>
        <v>284.54400000000004</v>
      </c>
      <c r="Q494" s="774">
        <v>1946082.5099664826</v>
      </c>
      <c r="R494" s="535"/>
      <c r="S494" s="4"/>
      <c r="T494" s="4"/>
      <c r="U494" s="4"/>
      <c r="V494" s="4"/>
      <c r="W494" s="4"/>
      <c r="X494" s="4"/>
      <c r="Y494" s="4"/>
      <c r="Z494" s="4"/>
    </row>
    <row r="495" spans="1:26" ht="12.75" customHeight="1">
      <c r="A495" s="894"/>
      <c r="B495" s="105">
        <v>19.66</v>
      </c>
      <c r="C495" s="772">
        <f t="shared" si="42"/>
        <v>214.81199999999995</v>
      </c>
      <c r="D495" s="774">
        <v>1736324.5296571243</v>
      </c>
      <c r="E495" s="772">
        <f t="shared" si="43"/>
        <v>242.18999999999994</v>
      </c>
      <c r="F495" s="774">
        <v>1802555.2992004731</v>
      </c>
      <c r="G495" s="772">
        <f t="shared" si="44"/>
        <v>269.56799999999998</v>
      </c>
      <c r="H495" s="774">
        <v>1874604.080448752</v>
      </c>
      <c r="I495" s="769"/>
      <c r="J495" s="894"/>
      <c r="K495" s="772">
        <v>19.96</v>
      </c>
      <c r="L495" s="772">
        <f t="shared" si="45"/>
        <v>230.23440000000002</v>
      </c>
      <c r="M495" s="774">
        <v>1838343.2800924333</v>
      </c>
      <c r="N495" s="772">
        <f t="shared" si="46"/>
        <v>259.57800000000003</v>
      </c>
      <c r="O495" s="774">
        <v>1899949.7480583561</v>
      </c>
      <c r="P495" s="772">
        <f t="shared" si="47"/>
        <v>288.92160000000007</v>
      </c>
      <c r="Q495" s="774">
        <v>1973887.6868974126</v>
      </c>
      <c r="R495" s="535"/>
      <c r="S495" s="4"/>
      <c r="T495" s="4"/>
      <c r="U495" s="4"/>
      <c r="V495" s="4"/>
      <c r="W495" s="4"/>
      <c r="X495" s="4"/>
      <c r="Y495" s="4"/>
      <c r="Z495" s="4"/>
    </row>
    <row r="496" spans="1:26" ht="12.75" customHeight="1">
      <c r="A496" s="894"/>
      <c r="B496" s="105">
        <v>19.96</v>
      </c>
      <c r="C496" s="772">
        <f t="shared" si="42"/>
        <v>218.11679999999998</v>
      </c>
      <c r="D496" s="774">
        <v>1760696.9948714785</v>
      </c>
      <c r="E496" s="772">
        <f t="shared" si="43"/>
        <v>245.91599999999994</v>
      </c>
      <c r="F496" s="774">
        <v>1827669.8577445375</v>
      </c>
      <c r="G496" s="772">
        <f t="shared" si="44"/>
        <v>273.71519999999998</v>
      </c>
      <c r="H496" s="774">
        <v>1900577.3469886256</v>
      </c>
      <c r="I496" s="769"/>
      <c r="J496" s="884"/>
      <c r="K496" s="772">
        <v>20.260000000000002</v>
      </c>
      <c r="L496" s="772">
        <f t="shared" si="45"/>
        <v>233.72280000000001</v>
      </c>
      <c r="M496" s="774">
        <v>1863826.765034697</v>
      </c>
      <c r="N496" s="772">
        <f t="shared" si="46"/>
        <v>263.51100000000002</v>
      </c>
      <c r="O496" s="774">
        <v>1892255.2061239316</v>
      </c>
      <c r="P496" s="772">
        <f t="shared" si="47"/>
        <v>293.29920000000004</v>
      </c>
      <c r="Q496" s="774">
        <v>2000846.8774324732</v>
      </c>
      <c r="R496" s="535"/>
      <c r="S496" s="4"/>
      <c r="T496" s="4"/>
      <c r="U496" s="4"/>
      <c r="V496" s="4"/>
      <c r="W496" s="4"/>
      <c r="X496" s="4"/>
      <c r="Y496" s="4"/>
      <c r="Z496" s="4"/>
    </row>
    <row r="497" spans="1:26" ht="12.75" customHeight="1">
      <c r="A497" s="884"/>
      <c r="B497" s="105">
        <v>20.260000000000002</v>
      </c>
      <c r="C497" s="772">
        <f t="shared" si="42"/>
        <v>221.42159999999998</v>
      </c>
      <c r="D497" s="774">
        <v>1785071.5803524896</v>
      </c>
      <c r="E497" s="772">
        <f t="shared" si="43"/>
        <v>249.64199999999997</v>
      </c>
      <c r="F497" s="774">
        <v>1852780.1757552903</v>
      </c>
      <c r="G497" s="772">
        <f t="shared" si="44"/>
        <v>277.86239999999998</v>
      </c>
      <c r="H497" s="774">
        <v>1800518.5551979544</v>
      </c>
      <c r="I497" s="769"/>
      <c r="J497" s="4"/>
      <c r="K497" s="536"/>
      <c r="L497" s="537"/>
      <c r="M497" s="768"/>
      <c r="N497" s="537"/>
      <c r="O497" s="768"/>
      <c r="P497" s="537"/>
      <c r="Q497" s="768"/>
      <c r="R497" s="535"/>
      <c r="S497" s="4"/>
      <c r="T497" s="4"/>
      <c r="U497" s="4"/>
      <c r="V497" s="4"/>
      <c r="W497" s="4"/>
      <c r="X497" s="4"/>
      <c r="Y497" s="4"/>
      <c r="Z497" s="4"/>
    </row>
    <row r="498" spans="1:26" ht="12.75" customHeight="1">
      <c r="A498" s="205"/>
      <c r="B498" s="535"/>
      <c r="C498" s="763"/>
      <c r="D498" s="768"/>
      <c r="E498" s="763"/>
      <c r="F498" s="768"/>
      <c r="G498" s="763"/>
      <c r="H498" s="768"/>
      <c r="I498" s="762"/>
      <c r="J498" s="205"/>
      <c r="K498" s="535"/>
      <c r="L498" s="763"/>
      <c r="M498" s="768"/>
      <c r="N498" s="763"/>
      <c r="O498" s="768"/>
      <c r="P498" s="763"/>
      <c r="Q498" s="768"/>
      <c r="R498" s="535"/>
      <c r="S498" s="4"/>
      <c r="T498" s="4"/>
      <c r="U498" s="4"/>
      <c r="V498" s="4"/>
      <c r="W498" s="4"/>
      <c r="X498" s="4"/>
      <c r="Y498" s="4"/>
      <c r="Z498" s="4"/>
    </row>
  </sheetData>
  <mergeCells count="86">
    <mergeCell ref="A4:B4"/>
    <mergeCell ref="A1:Q1"/>
    <mergeCell ref="A2:Q2"/>
    <mergeCell ref="E143:F143"/>
    <mergeCell ref="G143:H143"/>
    <mergeCell ref="J143:K144"/>
    <mergeCell ref="L143:M143"/>
    <mergeCell ref="J145:J203"/>
    <mergeCell ref="N143:O143"/>
    <mergeCell ref="P143:Q143"/>
    <mergeCell ref="G77:H77"/>
    <mergeCell ref="J77:K78"/>
    <mergeCell ref="N77:O77"/>
    <mergeCell ref="P77:Q77"/>
    <mergeCell ref="J79:J139"/>
    <mergeCell ref="J11:J73"/>
    <mergeCell ref="A77:B78"/>
    <mergeCell ref="C77:D77"/>
    <mergeCell ref="E77:F77"/>
    <mergeCell ref="L77:M77"/>
    <mergeCell ref="A11:A74"/>
    <mergeCell ref="N9:O9"/>
    <mergeCell ref="P9:Q9"/>
    <mergeCell ref="A5:Q6"/>
    <mergeCell ref="A7:Q7"/>
    <mergeCell ref="P8:Q8"/>
    <mergeCell ref="A9:B10"/>
    <mergeCell ref="C9:D9"/>
    <mergeCell ref="E9:F9"/>
    <mergeCell ref="G9:H9"/>
    <mergeCell ref="J9:K10"/>
    <mergeCell ref="L9:M9"/>
    <mergeCell ref="J448:J496"/>
    <mergeCell ref="E329:F329"/>
    <mergeCell ref="E390:F390"/>
    <mergeCell ref="J392:J442"/>
    <mergeCell ref="E446:F446"/>
    <mergeCell ref="G446:H446"/>
    <mergeCell ref="J446:K447"/>
    <mergeCell ref="G390:H390"/>
    <mergeCell ref="J390:K391"/>
    <mergeCell ref="J329:K330"/>
    <mergeCell ref="L329:M329"/>
    <mergeCell ref="J331:J383"/>
    <mergeCell ref="N446:O446"/>
    <mergeCell ref="P446:Q446"/>
    <mergeCell ref="L446:M446"/>
    <mergeCell ref="N329:O329"/>
    <mergeCell ref="P329:Q329"/>
    <mergeCell ref="L390:M390"/>
    <mergeCell ref="N390:O390"/>
    <mergeCell ref="P390:Q390"/>
    <mergeCell ref="N207:O207"/>
    <mergeCell ref="P207:Q207"/>
    <mergeCell ref="J209:J265"/>
    <mergeCell ref="E269:F269"/>
    <mergeCell ref="G269:H269"/>
    <mergeCell ref="J269:K270"/>
    <mergeCell ref="L269:M269"/>
    <mergeCell ref="N269:O269"/>
    <mergeCell ref="P269:Q269"/>
    <mergeCell ref="E207:F207"/>
    <mergeCell ref="G207:H207"/>
    <mergeCell ref="J207:K208"/>
    <mergeCell ref="L207:M207"/>
    <mergeCell ref="J271:J325"/>
    <mergeCell ref="G329:H329"/>
    <mergeCell ref="A448:A497"/>
    <mergeCell ref="A209:A266"/>
    <mergeCell ref="A269:B270"/>
    <mergeCell ref="C269:D269"/>
    <mergeCell ref="A271:A326"/>
    <mergeCell ref="A329:B330"/>
    <mergeCell ref="C329:D329"/>
    <mergeCell ref="A331:A387"/>
    <mergeCell ref="A390:B391"/>
    <mergeCell ref="C390:D390"/>
    <mergeCell ref="A392:A443"/>
    <mergeCell ref="A446:B447"/>
    <mergeCell ref="C446:D446"/>
    <mergeCell ref="A79:A140"/>
    <mergeCell ref="A143:B144"/>
    <mergeCell ref="C143:D143"/>
    <mergeCell ref="A145:A204"/>
    <mergeCell ref="A207:B208"/>
    <mergeCell ref="C207:D207"/>
  </mergeCells>
  <hyperlinks>
    <hyperlink ref="A4:B4" location="Содержание!A1" display="К содержанию"/>
  </hyperlinks>
  <pageMargins left="0.75" right="0.75" top="1" bottom="1"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tabSelected="1" workbookViewId="0">
      <selection activeCell="A3" sqref="A3"/>
    </sheetView>
  </sheetViews>
  <sheetFormatPr defaultColWidth="14.42578125" defaultRowHeight="12.75"/>
  <cols>
    <col min="1" max="1" width="19.28515625" customWidth="1"/>
    <col min="2" max="2" width="34.42578125" customWidth="1"/>
    <col min="3" max="3" width="21.28515625" customWidth="1"/>
    <col min="4" max="4" width="32.28515625" customWidth="1"/>
    <col min="5" max="5" width="13.7109375" customWidth="1"/>
    <col min="6" max="6" width="14.28515625" customWidth="1"/>
    <col min="7" max="7" width="15.7109375" customWidth="1"/>
    <col min="8" max="25" width="8.7109375" customWidth="1"/>
  </cols>
  <sheetData>
    <row r="1" spans="1:5" ht="25.5" customHeight="1">
      <c r="A1" s="1172" t="s">
        <v>7780</v>
      </c>
      <c r="B1" s="1172"/>
      <c r="C1" s="1172"/>
      <c r="D1" s="1172"/>
      <c r="E1" s="1172"/>
    </row>
    <row r="2" spans="1:5" ht="27.75" customHeight="1">
      <c r="A2" s="1173" t="s">
        <v>7781</v>
      </c>
      <c r="B2" s="1173"/>
      <c r="C2" s="1173"/>
      <c r="D2" s="1173"/>
      <c r="E2" s="1173"/>
    </row>
    <row r="3" spans="1:5" s="783" customFormat="1">
      <c r="B3" s="7"/>
    </row>
    <row r="4" spans="1:5" ht="15.75">
      <c r="A4" s="1156" t="s">
        <v>7782</v>
      </c>
    </row>
    <row r="5" spans="1:5" ht="18.75">
      <c r="A5" s="1140" t="s">
        <v>7760</v>
      </c>
      <c r="B5" s="1140"/>
      <c r="C5" s="1140"/>
      <c r="D5" s="1140"/>
      <c r="E5" s="1140"/>
    </row>
    <row r="6" spans="1:5" ht="15">
      <c r="A6" s="1141" t="s">
        <v>7707</v>
      </c>
      <c r="B6" s="1142"/>
      <c r="C6" s="86"/>
      <c r="D6" s="86"/>
      <c r="E6" s="86"/>
    </row>
    <row r="7" spans="1:5" ht="14.25">
      <c r="A7" s="779" t="s">
        <v>197</v>
      </c>
      <c r="B7" s="87" t="s">
        <v>205</v>
      </c>
      <c r="C7" s="87" t="s">
        <v>198</v>
      </c>
      <c r="D7" s="87" t="s">
        <v>0</v>
      </c>
      <c r="E7" s="87" t="s">
        <v>7761</v>
      </c>
    </row>
    <row r="8" spans="1:5" ht="14.25">
      <c r="A8" s="1139" t="s">
        <v>7708</v>
      </c>
      <c r="B8" s="88" t="s">
        <v>7709</v>
      </c>
      <c r="C8" s="88" t="s">
        <v>199</v>
      </c>
      <c r="D8" s="88" t="s">
        <v>7710</v>
      </c>
      <c r="E8" s="89">
        <v>94770</v>
      </c>
    </row>
    <row r="9" spans="1:5" ht="14.25">
      <c r="A9" s="904"/>
      <c r="B9" s="88" t="s">
        <v>7711</v>
      </c>
      <c r="C9" s="88" t="s">
        <v>199</v>
      </c>
      <c r="D9" s="88" t="s">
        <v>7712</v>
      </c>
      <c r="E9" s="89">
        <v>109398</v>
      </c>
    </row>
    <row r="10" spans="1:5" ht="14.25">
      <c r="A10" s="904"/>
      <c r="B10" s="91" t="s">
        <v>7713</v>
      </c>
      <c r="C10" s="88" t="s">
        <v>199</v>
      </c>
      <c r="D10" s="88" t="s">
        <v>7714</v>
      </c>
      <c r="E10" s="89">
        <v>136548</v>
      </c>
    </row>
    <row r="11" spans="1:5" ht="14.25">
      <c r="A11" s="904"/>
      <c r="B11" s="90" t="s">
        <v>7715</v>
      </c>
      <c r="C11" s="88" t="s">
        <v>199</v>
      </c>
      <c r="D11" s="88" t="s">
        <v>7716</v>
      </c>
      <c r="E11" s="89">
        <v>96174</v>
      </c>
    </row>
    <row r="12" spans="1:5" ht="14.25">
      <c r="A12" s="904"/>
      <c r="B12" s="88" t="s">
        <v>7717</v>
      </c>
      <c r="C12" s="88" t="s">
        <v>199</v>
      </c>
      <c r="D12" s="88" t="s">
        <v>7718</v>
      </c>
      <c r="E12" s="89">
        <v>113844</v>
      </c>
    </row>
    <row r="13" spans="1:5" ht="14.25">
      <c r="A13" s="902"/>
      <c r="B13" s="88" t="s">
        <v>7719</v>
      </c>
      <c r="C13" s="88" t="s">
        <v>199</v>
      </c>
      <c r="D13" s="88" t="s">
        <v>7720</v>
      </c>
      <c r="E13" s="89">
        <v>138180</v>
      </c>
    </row>
    <row r="14" spans="1:5">
      <c r="A14" s="2"/>
      <c r="B14" s="2"/>
      <c r="C14" s="2"/>
      <c r="D14" s="2"/>
      <c r="E14" s="2"/>
    </row>
    <row r="15" spans="1:5" ht="14.25">
      <c r="A15" s="779" t="s">
        <v>197</v>
      </c>
      <c r="B15" s="87" t="s">
        <v>205</v>
      </c>
      <c r="C15" s="87" t="s">
        <v>198</v>
      </c>
      <c r="D15" s="87" t="s">
        <v>0</v>
      </c>
      <c r="E15" s="87" t="s">
        <v>7761</v>
      </c>
    </row>
    <row r="16" spans="1:5" ht="14.25">
      <c r="A16" s="1139" t="s">
        <v>7721</v>
      </c>
      <c r="B16" s="88" t="s">
        <v>7709</v>
      </c>
      <c r="C16" s="88" t="s">
        <v>199</v>
      </c>
      <c r="D16" s="88" t="s">
        <v>7722</v>
      </c>
      <c r="E16" s="89">
        <v>102732</v>
      </c>
    </row>
    <row r="17" spans="1:25" ht="14.25">
      <c r="A17" s="904"/>
      <c r="B17" s="88" t="s">
        <v>7711</v>
      </c>
      <c r="C17" s="88" t="s">
        <v>199</v>
      </c>
      <c r="D17" s="88" t="s">
        <v>7723</v>
      </c>
      <c r="E17" s="89">
        <v>130602</v>
      </c>
    </row>
    <row r="18" spans="1:25" ht="14.25">
      <c r="A18" s="904"/>
      <c r="B18" s="90" t="s">
        <v>7713</v>
      </c>
      <c r="C18" s="88" t="s">
        <v>199</v>
      </c>
      <c r="D18" s="88" t="s">
        <v>7724</v>
      </c>
      <c r="E18" s="89">
        <v>159096</v>
      </c>
    </row>
    <row r="19" spans="1:25" ht="14.25">
      <c r="A19" s="904"/>
      <c r="B19" s="88" t="s">
        <v>7715</v>
      </c>
      <c r="C19" s="88" t="s">
        <v>199</v>
      </c>
      <c r="D19" s="88" t="s">
        <v>7725</v>
      </c>
      <c r="E19" s="89">
        <v>112110</v>
      </c>
    </row>
    <row r="20" spans="1:25" ht="14.25">
      <c r="A20" s="904"/>
      <c r="B20" s="88" t="s">
        <v>7717</v>
      </c>
      <c r="C20" s="88" t="s">
        <v>199</v>
      </c>
      <c r="D20" s="88" t="s">
        <v>7726</v>
      </c>
      <c r="E20" s="89">
        <v>141564</v>
      </c>
    </row>
    <row r="21" spans="1:25" ht="14.25">
      <c r="A21" s="902"/>
      <c r="B21" s="88" t="s">
        <v>7719</v>
      </c>
      <c r="C21" s="88" t="s">
        <v>199</v>
      </c>
      <c r="D21" s="88" t="s">
        <v>7727</v>
      </c>
      <c r="E21" s="89">
        <v>167454</v>
      </c>
    </row>
    <row r="22" spans="1:25">
      <c r="A22" s="2"/>
      <c r="B22" s="2"/>
      <c r="C22" s="2"/>
      <c r="D22" s="2"/>
      <c r="E22" s="2"/>
      <c r="F22" s="2"/>
      <c r="G22" s="2"/>
      <c r="H22" s="2"/>
      <c r="I22" s="2"/>
      <c r="J22" s="2"/>
      <c r="K22" s="2"/>
      <c r="L22" s="2"/>
      <c r="M22" s="2"/>
      <c r="N22" s="2"/>
      <c r="O22" s="2"/>
      <c r="P22" s="2"/>
      <c r="Q22" s="2"/>
      <c r="R22" s="2"/>
      <c r="S22" s="2"/>
      <c r="T22" s="2"/>
      <c r="U22" s="2"/>
      <c r="V22" s="2"/>
      <c r="W22" s="2"/>
      <c r="X22" s="2"/>
      <c r="Y22" s="2"/>
    </row>
    <row r="23" spans="1:25">
      <c r="A23" s="1143" t="s">
        <v>7728</v>
      </c>
      <c r="B23" s="1142"/>
    </row>
    <row r="24" spans="1:25" ht="28.5">
      <c r="A24" s="779" t="s">
        <v>197</v>
      </c>
      <c r="B24" s="87" t="s">
        <v>205</v>
      </c>
      <c r="C24" s="87" t="s">
        <v>198</v>
      </c>
      <c r="D24" s="87" t="s">
        <v>7729</v>
      </c>
      <c r="E24" s="87" t="s">
        <v>7761</v>
      </c>
    </row>
    <row r="25" spans="1:25" ht="28.5">
      <c r="A25" s="1139" t="s">
        <v>7730</v>
      </c>
      <c r="B25" s="88" t="s">
        <v>194</v>
      </c>
      <c r="C25" s="88" t="s">
        <v>199</v>
      </c>
      <c r="D25" s="88" t="s">
        <v>7731</v>
      </c>
      <c r="E25" s="89">
        <v>86945</v>
      </c>
    </row>
    <row r="26" spans="1:25" ht="28.5">
      <c r="A26" s="904"/>
      <c r="B26" s="88" t="s">
        <v>7732</v>
      </c>
      <c r="C26" s="88" t="s">
        <v>199</v>
      </c>
      <c r="D26" s="88" t="s">
        <v>7733</v>
      </c>
      <c r="E26" s="89">
        <v>107415</v>
      </c>
    </row>
    <row r="27" spans="1:25" ht="28.5">
      <c r="A27" s="904"/>
      <c r="B27" s="91" t="s">
        <v>7734</v>
      </c>
      <c r="C27" s="88" t="s">
        <v>199</v>
      </c>
      <c r="D27" s="88" t="s">
        <v>7735</v>
      </c>
      <c r="E27" s="89">
        <v>128953</v>
      </c>
    </row>
    <row r="28" spans="1:25" ht="28.5">
      <c r="A28" s="904"/>
      <c r="B28" s="90" t="s">
        <v>202</v>
      </c>
      <c r="C28" s="88" t="s">
        <v>199</v>
      </c>
      <c r="D28" s="88" t="s">
        <v>7736</v>
      </c>
      <c r="E28" s="89">
        <v>87212</v>
      </c>
    </row>
    <row r="29" spans="1:25" ht="28.5">
      <c r="A29" s="904"/>
      <c r="B29" s="88" t="s">
        <v>203</v>
      </c>
      <c r="C29" s="88" t="s">
        <v>199</v>
      </c>
      <c r="D29" s="88" t="s">
        <v>7737</v>
      </c>
      <c r="E29" s="89">
        <v>107682</v>
      </c>
    </row>
    <row r="30" spans="1:25" ht="28.5">
      <c r="A30" s="902"/>
      <c r="B30" s="88" t="s">
        <v>7738</v>
      </c>
      <c r="C30" s="88" t="s">
        <v>199</v>
      </c>
      <c r="D30" s="88" t="s">
        <v>7739</v>
      </c>
      <c r="E30" s="89">
        <v>129220</v>
      </c>
    </row>
    <row r="31" spans="1:25">
      <c r="A31" s="2"/>
      <c r="B31" s="2"/>
      <c r="C31" s="2"/>
      <c r="D31" s="2"/>
      <c r="E31" s="2"/>
    </row>
    <row r="32" spans="1:25" ht="28.5">
      <c r="A32" s="779" t="s">
        <v>197</v>
      </c>
      <c r="B32" s="87" t="s">
        <v>205</v>
      </c>
      <c r="C32" s="87" t="s">
        <v>198</v>
      </c>
      <c r="D32" s="87" t="s">
        <v>7729</v>
      </c>
      <c r="E32" s="87" t="s">
        <v>7761</v>
      </c>
    </row>
    <row r="33" spans="1:25" ht="28.5">
      <c r="A33" s="1139" t="s">
        <v>7740</v>
      </c>
      <c r="B33" s="88" t="s">
        <v>194</v>
      </c>
      <c r="C33" s="88" t="s">
        <v>199</v>
      </c>
      <c r="D33" s="88" t="s">
        <v>7741</v>
      </c>
      <c r="E33" s="89">
        <v>99850</v>
      </c>
    </row>
    <row r="34" spans="1:25" ht="28.5">
      <c r="A34" s="904"/>
      <c r="B34" s="88" t="s">
        <v>7732</v>
      </c>
      <c r="C34" s="88" t="s">
        <v>199</v>
      </c>
      <c r="D34" s="88" t="s">
        <v>7742</v>
      </c>
      <c r="E34" s="89">
        <v>127885</v>
      </c>
    </row>
    <row r="35" spans="1:25" ht="28.5">
      <c r="A35" s="904"/>
      <c r="B35" s="91" t="s">
        <v>7734</v>
      </c>
      <c r="C35" s="88" t="s">
        <v>199</v>
      </c>
      <c r="D35" s="88" t="s">
        <v>7743</v>
      </c>
      <c r="E35" s="89">
        <v>153695</v>
      </c>
    </row>
    <row r="36" spans="1:25" ht="28.5">
      <c r="A36" s="904"/>
      <c r="B36" s="90" t="s">
        <v>202</v>
      </c>
      <c r="C36" s="88" t="s">
        <v>199</v>
      </c>
      <c r="D36" s="88" t="s">
        <v>7744</v>
      </c>
      <c r="E36" s="89">
        <v>100117</v>
      </c>
    </row>
    <row r="37" spans="1:25" ht="28.5">
      <c r="A37" s="904"/>
      <c r="B37" s="88" t="s">
        <v>203</v>
      </c>
      <c r="C37" s="88" t="s">
        <v>199</v>
      </c>
      <c r="D37" s="88" t="s">
        <v>7745</v>
      </c>
      <c r="E37" s="89">
        <v>128152</v>
      </c>
    </row>
    <row r="38" spans="1:25" ht="28.5">
      <c r="A38" s="902"/>
      <c r="B38" s="88" t="s">
        <v>7738</v>
      </c>
      <c r="C38" s="88" t="s">
        <v>199</v>
      </c>
      <c r="D38" s="88" t="s">
        <v>7746</v>
      </c>
      <c r="E38" s="89">
        <v>153962</v>
      </c>
    </row>
    <row r="39" spans="1:25">
      <c r="A39" s="2"/>
      <c r="B39" s="2"/>
      <c r="C39" s="2"/>
      <c r="D39" s="2"/>
      <c r="E39" s="2"/>
      <c r="F39" s="2"/>
      <c r="G39" s="2"/>
      <c r="H39" s="2"/>
      <c r="I39" s="2"/>
      <c r="J39" s="2"/>
      <c r="K39" s="2"/>
      <c r="L39" s="2"/>
      <c r="M39" s="2"/>
      <c r="N39" s="2"/>
      <c r="O39" s="2"/>
      <c r="P39" s="2"/>
      <c r="Q39" s="2"/>
      <c r="R39" s="2"/>
      <c r="S39" s="2"/>
      <c r="T39" s="2"/>
      <c r="U39" s="2"/>
      <c r="V39" s="2"/>
      <c r="W39" s="2"/>
      <c r="X39" s="2"/>
      <c r="Y39" s="2"/>
    </row>
    <row r="40" spans="1:25">
      <c r="A40" s="780" t="s">
        <v>7747</v>
      </c>
    </row>
    <row r="41" spans="1:25" ht="14.25">
      <c r="B41" s="87" t="s">
        <v>7748</v>
      </c>
      <c r="C41" s="87" t="s">
        <v>7749</v>
      </c>
      <c r="D41" s="87" t="s">
        <v>7750</v>
      </c>
      <c r="E41" s="87" t="s">
        <v>7761</v>
      </c>
    </row>
    <row r="42" spans="1:25" ht="14.25">
      <c r="B42" s="88" t="s">
        <v>7751</v>
      </c>
      <c r="C42" s="88" t="s">
        <v>7752</v>
      </c>
      <c r="D42" s="88">
        <v>600</v>
      </c>
      <c r="E42" s="89">
        <v>11502.49776</v>
      </c>
    </row>
    <row r="43" spans="1:25" ht="14.25">
      <c r="B43" s="88" t="s">
        <v>7753</v>
      </c>
      <c r="C43" s="88" t="s">
        <v>7754</v>
      </c>
      <c r="D43" s="88">
        <v>600</v>
      </c>
      <c r="E43" s="89">
        <v>13880.213879999999</v>
      </c>
    </row>
    <row r="44" spans="1:25" ht="14.25">
      <c r="B44" s="88" t="s">
        <v>7755</v>
      </c>
      <c r="C44" s="88" t="s">
        <v>7756</v>
      </c>
      <c r="D44" s="88">
        <v>600</v>
      </c>
      <c r="E44" s="89">
        <v>16371.99798</v>
      </c>
    </row>
    <row r="45" spans="1:25">
      <c r="B45" s="2"/>
      <c r="C45" s="2"/>
      <c r="D45" s="2"/>
      <c r="E45" s="2"/>
    </row>
    <row r="46" spans="1:25" ht="14.25">
      <c r="B46" s="87" t="s">
        <v>7748</v>
      </c>
      <c r="C46" s="87" t="s">
        <v>198</v>
      </c>
      <c r="D46" s="87" t="s">
        <v>0</v>
      </c>
      <c r="E46" s="87" t="s">
        <v>7761</v>
      </c>
    </row>
    <row r="47" spans="1:25" ht="14.25">
      <c r="B47" s="88" t="s">
        <v>7757</v>
      </c>
      <c r="C47" s="88" t="s">
        <v>7752</v>
      </c>
      <c r="D47" s="88">
        <v>700</v>
      </c>
      <c r="E47" s="89">
        <v>12337.40976</v>
      </c>
    </row>
    <row r="48" spans="1:25" ht="14.25">
      <c r="B48" s="88" t="s">
        <v>7758</v>
      </c>
      <c r="C48" s="88" t="s">
        <v>7754</v>
      </c>
      <c r="D48" s="88">
        <v>700</v>
      </c>
      <c r="E48" s="89">
        <v>14948.969879999999</v>
      </c>
    </row>
    <row r="49" spans="2:5" ht="14.25">
      <c r="B49" s="88" t="s">
        <v>7759</v>
      </c>
      <c r="C49" s="88" t="s">
        <v>7756</v>
      </c>
      <c r="D49" s="88">
        <v>700</v>
      </c>
      <c r="E49" s="89">
        <v>17678.965979999997</v>
      </c>
    </row>
  </sheetData>
  <mergeCells count="9">
    <mergeCell ref="A1:E1"/>
    <mergeCell ref="A2:E2"/>
    <mergeCell ref="A25:A30"/>
    <mergeCell ref="A33:A38"/>
    <mergeCell ref="A5:E5"/>
    <mergeCell ref="A6:B6"/>
    <mergeCell ref="A8:A13"/>
    <mergeCell ref="A16:A21"/>
    <mergeCell ref="A23:B23"/>
  </mergeCells>
  <hyperlinks>
    <hyperlink ref="A4" location="Содержание!A1" display="К содержанию"/>
  </hyperlink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3"/>
  <sheetViews>
    <sheetView workbookViewId="0">
      <selection activeCell="B3" sqref="B3"/>
    </sheetView>
  </sheetViews>
  <sheetFormatPr defaultColWidth="14.42578125" defaultRowHeight="12.75"/>
  <cols>
    <col min="1" max="1" width="11.7109375" customWidth="1"/>
    <col min="2" max="2" width="14.28515625" customWidth="1"/>
    <col min="3" max="3" width="63.28515625" customWidth="1"/>
    <col min="4" max="4" width="24.5703125" customWidth="1"/>
    <col min="5" max="5" width="25.42578125" customWidth="1"/>
    <col min="6" max="6" width="26.7109375" customWidth="1"/>
    <col min="7" max="7" width="13" customWidth="1"/>
    <col min="8" max="8" width="14.28515625" customWidth="1"/>
    <col min="9" max="9" width="15.85546875" customWidth="1"/>
    <col min="10" max="25" width="8.7109375" customWidth="1"/>
  </cols>
  <sheetData>
    <row r="1" spans="1:9" ht="18">
      <c r="A1" s="8"/>
      <c r="B1" s="1166" t="s">
        <v>7780</v>
      </c>
      <c r="C1" s="1166"/>
      <c r="D1" s="1166"/>
      <c r="E1" s="1166"/>
      <c r="F1" s="2"/>
      <c r="G1" s="2"/>
      <c r="H1" s="2"/>
      <c r="I1" s="2"/>
    </row>
    <row r="2" spans="1:9" ht="20.25" customHeight="1">
      <c r="B2" s="1166" t="s">
        <v>7781</v>
      </c>
      <c r="C2" s="1166"/>
      <c r="D2" s="1166"/>
      <c r="E2" s="1166"/>
      <c r="F2" s="2"/>
      <c r="G2" s="2"/>
      <c r="H2" s="2"/>
      <c r="I2" s="2"/>
    </row>
    <row r="3" spans="1:9" s="783" customFormat="1">
      <c r="B3" s="2"/>
      <c r="C3" s="2"/>
      <c r="D3" s="2"/>
      <c r="E3" s="2"/>
      <c r="F3" s="2"/>
      <c r="G3" s="2"/>
      <c r="H3" s="2"/>
      <c r="I3" s="2"/>
    </row>
    <row r="4" spans="1:9" ht="18.75">
      <c r="A4" s="1147" t="s">
        <v>7782</v>
      </c>
      <c r="B4" s="1147"/>
      <c r="C4" s="2"/>
      <c r="D4" s="2"/>
      <c r="E4" s="2"/>
      <c r="F4" s="2"/>
      <c r="G4" s="2"/>
      <c r="H4" s="2"/>
      <c r="I4" s="2"/>
    </row>
    <row r="5" spans="1:9" ht="22.5" customHeight="1">
      <c r="B5" s="1146" t="s">
        <v>1</v>
      </c>
      <c r="C5" s="1146"/>
      <c r="D5" s="1146"/>
      <c r="E5" s="1145"/>
      <c r="F5" s="1145"/>
      <c r="G5" s="1145"/>
      <c r="H5" s="1145"/>
      <c r="I5" s="2"/>
    </row>
    <row r="6" spans="1:9">
      <c r="B6" s="2"/>
      <c r="C6" s="2"/>
      <c r="D6" s="2"/>
      <c r="E6" s="2"/>
      <c r="F6" s="2"/>
      <c r="G6" s="2"/>
      <c r="H6" s="2"/>
      <c r="I6" s="2"/>
    </row>
    <row r="7" spans="1:9">
      <c r="B7" s="891" t="s">
        <v>2</v>
      </c>
      <c r="C7" s="888"/>
      <c r="D7" s="888"/>
      <c r="E7" s="888"/>
      <c r="F7" s="888"/>
      <c r="G7" s="888"/>
      <c r="H7" s="888"/>
      <c r="I7" s="2"/>
    </row>
    <row r="8" spans="1:9">
      <c r="B8" s="891" t="s">
        <v>3</v>
      </c>
      <c r="C8" s="888"/>
      <c r="D8" s="888"/>
      <c r="E8" s="888"/>
      <c r="F8" s="888"/>
      <c r="G8" s="888"/>
      <c r="H8" s="888"/>
      <c r="I8" s="2"/>
    </row>
    <row r="9" spans="1:9">
      <c r="B9" s="883" t="s">
        <v>4</v>
      </c>
      <c r="C9" s="879" t="s">
        <v>5</v>
      </c>
      <c r="D9" s="887" t="s">
        <v>6</v>
      </c>
      <c r="E9" s="888"/>
      <c r="F9" s="889"/>
      <c r="G9" s="890"/>
      <c r="H9" s="886" t="s">
        <v>7</v>
      </c>
      <c r="I9" s="2"/>
    </row>
    <row r="10" spans="1:9">
      <c r="B10" s="884"/>
      <c r="C10" s="880"/>
      <c r="D10" s="10" t="s">
        <v>8</v>
      </c>
      <c r="E10" s="10" t="s">
        <v>9</v>
      </c>
      <c r="F10" s="10" t="s">
        <v>10</v>
      </c>
      <c r="G10" s="880"/>
      <c r="H10" s="884"/>
      <c r="I10" s="2"/>
    </row>
    <row r="11" spans="1:9" ht="22.5">
      <c r="B11" s="11">
        <v>100102701</v>
      </c>
      <c r="C11" s="12" t="s">
        <v>11</v>
      </c>
      <c r="D11" s="13">
        <v>400</v>
      </c>
      <c r="E11" s="13">
        <v>700</v>
      </c>
      <c r="F11" s="13">
        <v>370</v>
      </c>
      <c r="G11" s="14"/>
      <c r="H11" s="15">
        <v>39657.648000000001</v>
      </c>
      <c r="I11" s="2"/>
    </row>
    <row r="12" spans="1:9" ht="22.5">
      <c r="B12" s="11">
        <v>100102702</v>
      </c>
      <c r="C12" s="12" t="s">
        <v>12</v>
      </c>
      <c r="D12" s="13">
        <v>400</v>
      </c>
      <c r="E12" s="13">
        <v>760</v>
      </c>
      <c r="F12" s="13">
        <v>450</v>
      </c>
      <c r="G12" s="14"/>
      <c r="H12" s="15">
        <v>42962.447999999997</v>
      </c>
      <c r="I12" s="2"/>
    </row>
    <row r="13" spans="1:9" ht="22.5">
      <c r="B13" s="11">
        <v>100104701</v>
      </c>
      <c r="C13" s="12" t="s">
        <v>13</v>
      </c>
      <c r="D13" s="13">
        <v>800</v>
      </c>
      <c r="E13" s="13">
        <v>700</v>
      </c>
      <c r="F13" s="13">
        <v>370</v>
      </c>
      <c r="G13" s="14"/>
      <c r="H13" s="15">
        <v>64443.671999999991</v>
      </c>
      <c r="I13" s="2"/>
    </row>
    <row r="14" spans="1:9" ht="22.5">
      <c r="B14" s="11">
        <v>100104702</v>
      </c>
      <c r="C14" s="12" t="s">
        <v>14</v>
      </c>
      <c r="D14" s="13">
        <v>800</v>
      </c>
      <c r="E14" s="13">
        <v>760</v>
      </c>
      <c r="F14" s="13">
        <v>450</v>
      </c>
      <c r="G14" s="14"/>
      <c r="H14" s="15">
        <v>72540.444000000003</v>
      </c>
      <c r="I14" s="2"/>
    </row>
    <row r="15" spans="1:9" ht="22.5">
      <c r="B15" s="11">
        <v>100106701</v>
      </c>
      <c r="C15" s="12" t="s">
        <v>15</v>
      </c>
      <c r="D15" s="13">
        <v>1110</v>
      </c>
      <c r="E15" s="13">
        <v>700</v>
      </c>
      <c r="F15" s="13">
        <v>370</v>
      </c>
      <c r="G15" s="14"/>
      <c r="H15" s="15">
        <v>85924.895999999993</v>
      </c>
      <c r="I15" s="2"/>
    </row>
    <row r="16" spans="1:9" ht="22.5">
      <c r="B16" s="11">
        <v>100106702</v>
      </c>
      <c r="C16" s="12" t="s">
        <v>16</v>
      </c>
      <c r="D16" s="13">
        <v>1110</v>
      </c>
      <c r="E16" s="13">
        <v>760</v>
      </c>
      <c r="F16" s="13">
        <v>450</v>
      </c>
      <c r="G16" s="14"/>
      <c r="H16" s="15">
        <v>100796.52</v>
      </c>
      <c r="I16" s="2"/>
    </row>
    <row r="17" spans="2:9">
      <c r="B17" s="891" t="s">
        <v>17</v>
      </c>
      <c r="C17" s="888"/>
      <c r="D17" s="888"/>
      <c r="E17" s="888"/>
      <c r="F17" s="888"/>
      <c r="G17" s="888"/>
      <c r="H17" s="888"/>
      <c r="I17" s="2"/>
    </row>
    <row r="18" spans="2:9">
      <c r="B18" s="883" t="s">
        <v>4</v>
      </c>
      <c r="C18" s="879" t="s">
        <v>5</v>
      </c>
      <c r="D18" s="887" t="s">
        <v>6</v>
      </c>
      <c r="E18" s="888"/>
      <c r="F18" s="889"/>
      <c r="G18" s="890"/>
      <c r="H18" s="886" t="s">
        <v>7</v>
      </c>
      <c r="I18" s="2"/>
    </row>
    <row r="19" spans="2:9">
      <c r="B19" s="884"/>
      <c r="C19" s="880"/>
      <c r="D19" s="10" t="s">
        <v>8</v>
      </c>
      <c r="E19" s="10" t="s">
        <v>9</v>
      </c>
      <c r="F19" s="10" t="s">
        <v>10</v>
      </c>
      <c r="G19" s="880"/>
      <c r="H19" s="884"/>
      <c r="I19" s="2"/>
    </row>
    <row r="20" spans="2:9" ht="22.5">
      <c r="B20" s="11">
        <v>100104703</v>
      </c>
      <c r="C20" s="16" t="s">
        <v>18</v>
      </c>
      <c r="D20" s="13">
        <v>800</v>
      </c>
      <c r="E20" s="13">
        <v>700</v>
      </c>
      <c r="F20" s="13">
        <v>860</v>
      </c>
      <c r="G20" s="14"/>
      <c r="H20" s="15">
        <v>70265.7</v>
      </c>
      <c r="I20" s="2"/>
    </row>
    <row r="21" spans="2:9" ht="22.5">
      <c r="B21" s="11">
        <v>100104704</v>
      </c>
      <c r="C21" s="16" t="s">
        <v>19</v>
      </c>
      <c r="D21" s="13">
        <v>800</v>
      </c>
      <c r="E21" s="13">
        <v>760</v>
      </c>
      <c r="F21" s="13">
        <v>940</v>
      </c>
      <c r="G21" s="14"/>
      <c r="H21" s="15">
        <v>79531.490000000005</v>
      </c>
      <c r="I21" s="2"/>
    </row>
    <row r="22" spans="2:9" ht="22.5">
      <c r="B22" s="11">
        <v>100106703</v>
      </c>
      <c r="C22" s="16" t="s">
        <v>20</v>
      </c>
      <c r="D22" s="13">
        <v>1110</v>
      </c>
      <c r="E22" s="13">
        <v>700</v>
      </c>
      <c r="F22" s="13">
        <v>860</v>
      </c>
      <c r="G22" s="14"/>
      <c r="H22" s="15">
        <v>94974.5</v>
      </c>
      <c r="I22" s="2"/>
    </row>
    <row r="23" spans="2:9" ht="22.5">
      <c r="B23" s="11">
        <v>100106704</v>
      </c>
      <c r="C23" s="16" t="s">
        <v>21</v>
      </c>
      <c r="D23" s="13">
        <v>1110</v>
      </c>
      <c r="E23" s="13">
        <v>760</v>
      </c>
      <c r="F23" s="13">
        <v>940</v>
      </c>
      <c r="G23" s="14"/>
      <c r="H23" s="15">
        <v>101923.85</v>
      </c>
      <c r="I23" s="2"/>
    </row>
    <row r="24" spans="2:9">
      <c r="B24" s="883" t="s">
        <v>4</v>
      </c>
      <c r="C24" s="879" t="s">
        <v>5</v>
      </c>
      <c r="D24" s="887" t="s">
        <v>6</v>
      </c>
      <c r="E24" s="888"/>
      <c r="F24" s="889"/>
      <c r="G24" s="890"/>
      <c r="H24" s="886" t="s">
        <v>7</v>
      </c>
      <c r="I24" s="2"/>
    </row>
    <row r="25" spans="2:9">
      <c r="B25" s="884"/>
      <c r="C25" s="880"/>
      <c r="D25" s="10" t="s">
        <v>8</v>
      </c>
      <c r="E25" s="10" t="s">
        <v>9</v>
      </c>
      <c r="F25" s="10" t="s">
        <v>10</v>
      </c>
      <c r="G25" s="880"/>
      <c r="H25" s="884"/>
      <c r="I25" s="2"/>
    </row>
    <row r="26" spans="2:9">
      <c r="B26" s="891" t="s">
        <v>22</v>
      </c>
      <c r="C26" s="888"/>
      <c r="D26" s="888"/>
      <c r="E26" s="888"/>
      <c r="F26" s="888"/>
      <c r="G26" s="888"/>
      <c r="H26" s="888"/>
      <c r="I26" s="2"/>
    </row>
    <row r="27" spans="2:9" ht="22.5">
      <c r="B27" s="11">
        <v>100104705</v>
      </c>
      <c r="C27" s="12" t="s">
        <v>23</v>
      </c>
      <c r="D27" s="13">
        <v>800</v>
      </c>
      <c r="E27" s="13">
        <v>700</v>
      </c>
      <c r="F27" s="13">
        <v>860</v>
      </c>
      <c r="G27" s="14"/>
      <c r="H27" s="15">
        <v>98978.880000000005</v>
      </c>
      <c r="I27" s="2"/>
    </row>
    <row r="28" spans="2:9" ht="22.5">
      <c r="B28" s="11">
        <v>100104706</v>
      </c>
      <c r="C28" s="12" t="s">
        <v>24</v>
      </c>
      <c r="D28" s="13">
        <v>800</v>
      </c>
      <c r="E28" s="13">
        <v>760</v>
      </c>
      <c r="F28" s="13">
        <v>940</v>
      </c>
      <c r="G28" s="14"/>
      <c r="H28" s="15">
        <v>116749.15</v>
      </c>
      <c r="I28" s="2"/>
    </row>
    <row r="29" spans="2:9" ht="22.5">
      <c r="B29" s="11">
        <v>100106705</v>
      </c>
      <c r="C29" s="12" t="s">
        <v>25</v>
      </c>
      <c r="D29" s="13">
        <v>1110</v>
      </c>
      <c r="E29" s="13">
        <v>700</v>
      </c>
      <c r="F29" s="13">
        <v>860</v>
      </c>
      <c r="G29" s="14"/>
      <c r="H29" s="15">
        <v>136323.16</v>
      </c>
      <c r="I29" s="2"/>
    </row>
    <row r="30" spans="2:9" ht="22.5">
      <c r="B30" s="11">
        <v>100106706</v>
      </c>
      <c r="C30" s="12" t="s">
        <v>26</v>
      </c>
      <c r="D30" s="13">
        <v>1110</v>
      </c>
      <c r="E30" s="13">
        <v>760</v>
      </c>
      <c r="F30" s="13">
        <v>940</v>
      </c>
      <c r="G30" s="14"/>
      <c r="H30" s="15">
        <v>153342.89000000001</v>
      </c>
      <c r="I30" s="2"/>
    </row>
    <row r="31" spans="2:9">
      <c r="B31" s="891" t="s">
        <v>27</v>
      </c>
      <c r="C31" s="888"/>
      <c r="D31" s="888"/>
      <c r="E31" s="888"/>
      <c r="F31" s="888"/>
      <c r="G31" s="888"/>
      <c r="H31" s="888"/>
      <c r="I31" s="2"/>
    </row>
    <row r="32" spans="2:9">
      <c r="B32" s="883" t="s">
        <v>4</v>
      </c>
      <c r="C32" s="879" t="s">
        <v>5</v>
      </c>
      <c r="D32" s="887" t="s">
        <v>6</v>
      </c>
      <c r="E32" s="888"/>
      <c r="F32" s="889"/>
      <c r="G32" s="890"/>
      <c r="H32" s="886" t="s">
        <v>7</v>
      </c>
      <c r="I32" s="2"/>
    </row>
    <row r="33" spans="2:9">
      <c r="B33" s="884"/>
      <c r="C33" s="880"/>
      <c r="D33" s="10" t="s">
        <v>8</v>
      </c>
      <c r="E33" s="10" t="s">
        <v>9</v>
      </c>
      <c r="F33" s="10" t="s">
        <v>10</v>
      </c>
      <c r="G33" s="880"/>
      <c r="H33" s="884"/>
      <c r="I33" s="2"/>
    </row>
    <row r="34" spans="2:9">
      <c r="B34" s="11">
        <v>100402701</v>
      </c>
      <c r="C34" s="16" t="s">
        <v>28</v>
      </c>
      <c r="D34" s="13">
        <v>400</v>
      </c>
      <c r="E34" s="13">
        <v>635</v>
      </c>
      <c r="F34" s="13">
        <v>540</v>
      </c>
      <c r="G34" s="14"/>
      <c r="H34" s="15">
        <v>12972.144</v>
      </c>
      <c r="I34" s="2"/>
    </row>
    <row r="35" spans="2:9">
      <c r="B35" s="11">
        <v>100404701</v>
      </c>
      <c r="C35" s="16" t="s">
        <v>29</v>
      </c>
      <c r="D35" s="13">
        <v>800</v>
      </c>
      <c r="E35" s="13">
        <v>635</v>
      </c>
      <c r="F35" s="13">
        <v>540</v>
      </c>
      <c r="G35" s="14"/>
      <c r="H35" s="15">
        <v>18647.448</v>
      </c>
      <c r="I35" s="2"/>
    </row>
    <row r="36" spans="2:9">
      <c r="B36" s="11">
        <v>100406701</v>
      </c>
      <c r="C36" s="16" t="s">
        <v>30</v>
      </c>
      <c r="D36" s="13">
        <v>1110</v>
      </c>
      <c r="E36" s="13">
        <v>635</v>
      </c>
      <c r="F36" s="13">
        <v>540</v>
      </c>
      <c r="G36" s="14"/>
      <c r="H36" s="15">
        <v>21890.472000000002</v>
      </c>
      <c r="I36" s="2"/>
    </row>
    <row r="37" spans="2:9">
      <c r="B37" s="891" t="s">
        <v>31</v>
      </c>
      <c r="C37" s="888"/>
      <c r="D37" s="888"/>
      <c r="E37" s="888"/>
      <c r="F37" s="888"/>
      <c r="G37" s="888"/>
      <c r="H37" s="888"/>
      <c r="I37" s="2"/>
    </row>
    <row r="38" spans="2:9">
      <c r="B38" s="883" t="s">
        <v>4</v>
      </c>
      <c r="C38" s="879" t="s">
        <v>5</v>
      </c>
      <c r="D38" s="887" t="s">
        <v>6</v>
      </c>
      <c r="E38" s="888"/>
      <c r="F38" s="889"/>
      <c r="G38" s="890"/>
      <c r="H38" s="886" t="s">
        <v>7</v>
      </c>
      <c r="I38" s="2"/>
    </row>
    <row r="39" spans="2:9">
      <c r="B39" s="884"/>
      <c r="C39" s="880"/>
      <c r="D39" s="10" t="s">
        <v>8</v>
      </c>
      <c r="E39" s="10" t="s">
        <v>9</v>
      </c>
      <c r="F39" s="10" t="s">
        <v>10</v>
      </c>
      <c r="G39" s="880"/>
      <c r="H39" s="884"/>
      <c r="I39" s="2"/>
    </row>
    <row r="40" spans="2:9" ht="33.75">
      <c r="B40" s="11">
        <v>100102902</v>
      </c>
      <c r="C40" s="12" t="s">
        <v>32</v>
      </c>
      <c r="D40" s="13">
        <v>550</v>
      </c>
      <c r="E40" s="13">
        <v>850</v>
      </c>
      <c r="F40" s="13">
        <v>860</v>
      </c>
      <c r="G40" s="14"/>
      <c r="H40" s="15">
        <v>50286.228000000003</v>
      </c>
      <c r="I40" s="2"/>
    </row>
    <row r="41" spans="2:9" ht="33.75">
      <c r="B41" s="11">
        <v>100102905</v>
      </c>
      <c r="C41" s="12" t="s">
        <v>33</v>
      </c>
      <c r="D41" s="13">
        <v>550</v>
      </c>
      <c r="E41" s="13">
        <v>900</v>
      </c>
      <c r="F41" s="13">
        <v>940</v>
      </c>
      <c r="G41" s="14"/>
      <c r="H41" s="15">
        <v>82685.939999999988</v>
      </c>
      <c r="I41" s="2"/>
    </row>
    <row r="42" spans="2:9" ht="33.75">
      <c r="B42" s="11">
        <v>100104902</v>
      </c>
      <c r="C42" s="12" t="s">
        <v>34</v>
      </c>
      <c r="D42" s="13">
        <v>1050</v>
      </c>
      <c r="E42" s="13">
        <v>850</v>
      </c>
      <c r="F42" s="13">
        <v>860</v>
      </c>
      <c r="G42" s="14"/>
      <c r="H42" s="15">
        <v>71194.751999999993</v>
      </c>
      <c r="I42" s="2"/>
    </row>
    <row r="43" spans="2:9" ht="33.75">
      <c r="B43" s="11">
        <v>100104905</v>
      </c>
      <c r="C43" s="12" t="s">
        <v>35</v>
      </c>
      <c r="D43" s="13">
        <v>1050</v>
      </c>
      <c r="E43" s="13">
        <v>900</v>
      </c>
      <c r="F43" s="13">
        <v>940</v>
      </c>
      <c r="G43" s="14"/>
      <c r="H43" s="15">
        <v>104257.452</v>
      </c>
      <c r="I43" s="2"/>
    </row>
    <row r="44" spans="2:9" ht="33.75">
      <c r="B44" s="11">
        <v>100106902</v>
      </c>
      <c r="C44" s="17" t="s">
        <v>36</v>
      </c>
      <c r="D44" s="13">
        <v>1475</v>
      </c>
      <c r="E44" s="13">
        <v>850</v>
      </c>
      <c r="F44" s="13">
        <v>860</v>
      </c>
      <c r="G44" s="14"/>
      <c r="H44" s="15">
        <v>95632.02</v>
      </c>
      <c r="I44" s="2"/>
    </row>
    <row r="45" spans="2:9" ht="33.75">
      <c r="B45" s="11">
        <v>100106905</v>
      </c>
      <c r="C45" s="17" t="s">
        <v>37</v>
      </c>
      <c r="D45" s="13">
        <v>1475</v>
      </c>
      <c r="E45" s="13">
        <v>900</v>
      </c>
      <c r="F45" s="13">
        <v>940</v>
      </c>
      <c r="G45" s="14"/>
      <c r="H45" s="15">
        <v>141005.22</v>
      </c>
      <c r="I45" s="2"/>
    </row>
    <row r="46" spans="2:9" ht="45">
      <c r="B46" s="11">
        <v>100102901</v>
      </c>
      <c r="C46" s="12" t="s">
        <v>38</v>
      </c>
      <c r="D46" s="13">
        <v>550</v>
      </c>
      <c r="E46" s="13">
        <v>850</v>
      </c>
      <c r="F46" s="13">
        <v>860</v>
      </c>
      <c r="G46" s="14"/>
      <c r="H46" s="15">
        <v>79222.86</v>
      </c>
      <c r="I46" s="2"/>
    </row>
    <row r="47" spans="2:9" ht="33.75">
      <c r="B47" s="11">
        <v>100102903</v>
      </c>
      <c r="C47" s="12" t="s">
        <v>39</v>
      </c>
      <c r="D47" s="13">
        <v>550</v>
      </c>
      <c r="E47" s="13">
        <v>850</v>
      </c>
      <c r="F47" s="13">
        <v>860</v>
      </c>
      <c r="G47" s="14"/>
      <c r="H47" s="15">
        <v>91088.675999999992</v>
      </c>
      <c r="I47" s="2"/>
    </row>
    <row r="48" spans="2:9" ht="33.75">
      <c r="B48" s="11">
        <v>100102904</v>
      </c>
      <c r="C48" s="18" t="s">
        <v>40</v>
      </c>
      <c r="D48" s="13">
        <v>550</v>
      </c>
      <c r="E48" s="13">
        <v>900</v>
      </c>
      <c r="F48" s="13">
        <v>940</v>
      </c>
      <c r="G48" s="14"/>
      <c r="H48" s="15">
        <v>115155.132</v>
      </c>
      <c r="I48" s="2"/>
    </row>
    <row r="49" spans="2:9" ht="45">
      <c r="B49" s="11">
        <v>100104901</v>
      </c>
      <c r="C49" s="12" t="s">
        <v>41</v>
      </c>
      <c r="D49" s="13">
        <v>1050</v>
      </c>
      <c r="E49" s="13">
        <v>850</v>
      </c>
      <c r="F49" s="13">
        <v>860</v>
      </c>
      <c r="G49" s="14"/>
      <c r="H49" s="15">
        <v>103395.51599999999</v>
      </c>
      <c r="I49" s="2"/>
    </row>
    <row r="50" spans="2:9" ht="33.75">
      <c r="B50" s="11">
        <v>100104903</v>
      </c>
      <c r="C50" s="12" t="s">
        <v>42</v>
      </c>
      <c r="D50" s="13">
        <v>1050</v>
      </c>
      <c r="E50" s="13">
        <v>850</v>
      </c>
      <c r="F50" s="13">
        <v>860</v>
      </c>
      <c r="G50" s="14"/>
      <c r="H50" s="15">
        <v>119890.03199999999</v>
      </c>
      <c r="I50" s="2"/>
    </row>
    <row r="51" spans="2:9" ht="33.75">
      <c r="B51" s="11">
        <v>100104904</v>
      </c>
      <c r="C51" s="18" t="s">
        <v>43</v>
      </c>
      <c r="D51" s="13">
        <v>1050</v>
      </c>
      <c r="E51" s="13">
        <v>900</v>
      </c>
      <c r="F51" s="13">
        <v>940</v>
      </c>
      <c r="G51" s="14"/>
      <c r="H51" s="15">
        <v>144161.20799999998</v>
      </c>
      <c r="I51" s="2"/>
    </row>
    <row r="52" spans="2:9" ht="45">
      <c r="B52" s="11">
        <v>100106901</v>
      </c>
      <c r="C52" s="17" t="s">
        <v>44</v>
      </c>
      <c r="D52" s="13">
        <v>1475</v>
      </c>
      <c r="E52" s="13">
        <v>850</v>
      </c>
      <c r="F52" s="13">
        <v>860</v>
      </c>
      <c r="G52" s="14"/>
      <c r="H52" s="15">
        <v>137448.99599999998</v>
      </c>
      <c r="I52" s="2"/>
    </row>
    <row r="53" spans="2:9" ht="33.75">
      <c r="B53" s="11">
        <v>100106903</v>
      </c>
      <c r="C53" s="12" t="s">
        <v>45</v>
      </c>
      <c r="D53" s="13">
        <v>1475</v>
      </c>
      <c r="E53" s="13">
        <v>850</v>
      </c>
      <c r="F53" s="13">
        <v>860</v>
      </c>
      <c r="G53" s="14"/>
      <c r="H53" s="15">
        <v>153896.44799999997</v>
      </c>
      <c r="I53" s="2"/>
    </row>
    <row r="54" spans="2:9" ht="33.75">
      <c r="B54" s="11">
        <v>100106904</v>
      </c>
      <c r="C54" s="12" t="s">
        <v>46</v>
      </c>
      <c r="D54" s="13">
        <v>1475</v>
      </c>
      <c r="E54" s="13">
        <v>900</v>
      </c>
      <c r="F54" s="13">
        <v>940</v>
      </c>
      <c r="G54" s="14"/>
      <c r="H54" s="15">
        <v>190531.44</v>
      </c>
      <c r="I54" s="2"/>
    </row>
    <row r="55" spans="2:9" ht="18">
      <c r="B55" s="11"/>
      <c r="C55" s="9" t="s">
        <v>47</v>
      </c>
      <c r="D55" s="13"/>
      <c r="E55" s="13"/>
      <c r="F55" s="13"/>
      <c r="G55" s="14"/>
      <c r="H55" s="15"/>
      <c r="I55" s="2"/>
    </row>
    <row r="56" spans="2:9" ht="27.75">
      <c r="B56" s="11">
        <v>100101502</v>
      </c>
      <c r="C56" s="19" t="s">
        <v>48</v>
      </c>
      <c r="D56" s="13">
        <v>550</v>
      </c>
      <c r="E56" s="13">
        <v>550</v>
      </c>
      <c r="F56" s="13">
        <v>500</v>
      </c>
      <c r="G56" s="14"/>
      <c r="H56" s="15">
        <v>36113.1</v>
      </c>
      <c r="I56" s="2"/>
    </row>
    <row r="57" spans="2:9" ht="22.5">
      <c r="B57" s="20">
        <v>100101503</v>
      </c>
      <c r="C57" s="21" t="s">
        <v>49</v>
      </c>
      <c r="D57" s="22">
        <v>550</v>
      </c>
      <c r="E57" s="22">
        <v>550</v>
      </c>
      <c r="F57" s="22">
        <v>240</v>
      </c>
      <c r="G57" s="23"/>
      <c r="H57" s="24">
        <v>33665.759999999995</v>
      </c>
      <c r="I57" s="2"/>
    </row>
    <row r="58" spans="2:9">
      <c r="B58" s="883" t="s">
        <v>4</v>
      </c>
      <c r="C58" s="879" t="s">
        <v>5</v>
      </c>
      <c r="D58" s="887" t="s">
        <v>6</v>
      </c>
      <c r="E58" s="888"/>
      <c r="F58" s="889"/>
      <c r="G58" s="890"/>
      <c r="H58" s="886" t="s">
        <v>7</v>
      </c>
      <c r="I58" s="2"/>
    </row>
    <row r="59" spans="2:9">
      <c r="B59" s="884"/>
      <c r="C59" s="880"/>
      <c r="D59" s="10" t="s">
        <v>8</v>
      </c>
      <c r="E59" s="10" t="s">
        <v>9</v>
      </c>
      <c r="F59" s="10" t="s">
        <v>10</v>
      </c>
      <c r="G59" s="880"/>
      <c r="H59" s="884"/>
      <c r="I59" s="2"/>
    </row>
    <row r="60" spans="2:9">
      <c r="B60" s="891" t="s">
        <v>50</v>
      </c>
      <c r="C60" s="888"/>
      <c r="D60" s="888"/>
      <c r="E60" s="888"/>
      <c r="F60" s="888"/>
      <c r="G60" s="888"/>
      <c r="H60" s="888"/>
      <c r="I60" s="2"/>
    </row>
    <row r="61" spans="2:9" ht="38.25">
      <c r="B61" s="25"/>
      <c r="C61" s="26" t="s">
        <v>51</v>
      </c>
      <c r="D61" s="25"/>
      <c r="E61" s="25"/>
      <c r="F61" s="25"/>
      <c r="G61" s="27"/>
      <c r="H61" s="28"/>
      <c r="I61" s="2"/>
    </row>
    <row r="62" spans="2:9" ht="45">
      <c r="B62" s="29">
        <v>100302905</v>
      </c>
      <c r="C62" s="12" t="s">
        <v>52</v>
      </c>
      <c r="D62" s="13">
        <v>457</v>
      </c>
      <c r="E62" s="13">
        <v>850</v>
      </c>
      <c r="F62" s="13" t="s">
        <v>53</v>
      </c>
      <c r="G62" s="30"/>
      <c r="H62" s="31">
        <v>92268</v>
      </c>
      <c r="I62" s="2"/>
    </row>
    <row r="63" spans="2:9" ht="45">
      <c r="B63" s="29">
        <v>100302907</v>
      </c>
      <c r="C63" s="12" t="s">
        <v>54</v>
      </c>
      <c r="D63" s="13">
        <v>457</v>
      </c>
      <c r="E63" s="13">
        <v>850</v>
      </c>
      <c r="F63" s="13" t="s">
        <v>53</v>
      </c>
      <c r="G63" s="30"/>
      <c r="H63" s="31">
        <v>97416</v>
      </c>
      <c r="I63" s="2"/>
    </row>
    <row r="64" spans="2:9" ht="45.75">
      <c r="B64" s="11">
        <v>100304905</v>
      </c>
      <c r="C64" s="32" t="s">
        <v>55</v>
      </c>
      <c r="D64" s="13">
        <v>747</v>
      </c>
      <c r="E64" s="13">
        <v>850</v>
      </c>
      <c r="F64" s="13" t="s">
        <v>53</v>
      </c>
      <c r="G64" s="31"/>
      <c r="H64" s="31">
        <v>171457.01</v>
      </c>
      <c r="I64" s="2"/>
    </row>
    <row r="65" spans="2:9" ht="45.75">
      <c r="B65" s="11">
        <v>100304907</v>
      </c>
      <c r="C65" s="33" t="s">
        <v>56</v>
      </c>
      <c r="D65" s="13">
        <v>747</v>
      </c>
      <c r="E65" s="13">
        <v>850</v>
      </c>
      <c r="F65" s="13" t="s">
        <v>53</v>
      </c>
      <c r="G65" s="31"/>
      <c r="H65" s="31">
        <v>177672</v>
      </c>
      <c r="I65" s="2"/>
    </row>
    <row r="66" spans="2:9" ht="38.25">
      <c r="B66" s="11"/>
      <c r="C66" s="26" t="s">
        <v>57</v>
      </c>
      <c r="D66" s="13"/>
      <c r="E66" s="13"/>
      <c r="F66" s="13"/>
      <c r="G66" s="30"/>
      <c r="H66" s="31"/>
      <c r="I66" s="2"/>
    </row>
    <row r="67" spans="2:9" ht="45">
      <c r="B67" s="29">
        <v>100302906</v>
      </c>
      <c r="C67" s="12" t="s">
        <v>58</v>
      </c>
      <c r="D67" s="13">
        <v>457</v>
      </c>
      <c r="E67" s="13">
        <v>850</v>
      </c>
      <c r="F67" s="13" t="s">
        <v>53</v>
      </c>
      <c r="G67" s="30"/>
      <c r="H67" s="31">
        <v>103224</v>
      </c>
      <c r="I67" s="2"/>
    </row>
    <row r="68" spans="2:9" ht="45">
      <c r="B68" s="29">
        <v>100302908</v>
      </c>
      <c r="C68" s="12" t="s">
        <v>59</v>
      </c>
      <c r="D68" s="13">
        <v>457</v>
      </c>
      <c r="E68" s="13">
        <v>850</v>
      </c>
      <c r="F68" s="13" t="s">
        <v>53</v>
      </c>
      <c r="G68" s="30"/>
      <c r="H68" s="31">
        <v>108385.2</v>
      </c>
      <c r="I68" s="2"/>
    </row>
    <row r="69" spans="2:9" ht="45.75">
      <c r="B69" s="11">
        <v>100304906</v>
      </c>
      <c r="C69" s="34" t="s">
        <v>60</v>
      </c>
      <c r="D69" s="13">
        <v>747</v>
      </c>
      <c r="E69" s="13">
        <v>850</v>
      </c>
      <c r="F69" s="13" t="s">
        <v>53</v>
      </c>
      <c r="G69" s="31"/>
      <c r="H69" s="31">
        <v>199980</v>
      </c>
      <c r="I69" s="2"/>
    </row>
    <row r="70" spans="2:9" ht="45.75">
      <c r="B70" s="11">
        <v>100304908</v>
      </c>
      <c r="C70" s="32" t="s">
        <v>61</v>
      </c>
      <c r="D70" s="13">
        <v>747</v>
      </c>
      <c r="E70" s="13">
        <v>850</v>
      </c>
      <c r="F70" s="13" t="s">
        <v>53</v>
      </c>
      <c r="G70" s="31"/>
      <c r="H70" s="31">
        <v>208441.2</v>
      </c>
      <c r="I70" s="2"/>
    </row>
    <row r="71" spans="2:9" ht="25.5">
      <c r="B71" s="11"/>
      <c r="C71" s="26" t="s">
        <v>62</v>
      </c>
      <c r="D71" s="13"/>
      <c r="E71" s="13"/>
      <c r="F71" s="13"/>
      <c r="G71" s="31"/>
      <c r="H71" s="31"/>
      <c r="I71" s="2"/>
    </row>
    <row r="72" spans="2:9" ht="34.5">
      <c r="B72" s="29">
        <v>100302901</v>
      </c>
      <c r="C72" s="32" t="s">
        <v>63</v>
      </c>
      <c r="D72" s="13">
        <v>550</v>
      </c>
      <c r="E72" s="13">
        <v>850</v>
      </c>
      <c r="F72" s="13" t="s">
        <v>53</v>
      </c>
      <c r="G72" s="31"/>
      <c r="H72" s="31">
        <v>76890</v>
      </c>
      <c r="I72" s="2"/>
    </row>
    <row r="73" spans="2:9" ht="45.75">
      <c r="B73" s="29">
        <v>100302903</v>
      </c>
      <c r="C73" s="32" t="s">
        <v>64</v>
      </c>
      <c r="D73" s="13">
        <v>550</v>
      </c>
      <c r="E73" s="13">
        <v>850</v>
      </c>
      <c r="F73" s="13" t="s">
        <v>53</v>
      </c>
      <c r="G73" s="31"/>
      <c r="H73" s="31">
        <v>81180</v>
      </c>
      <c r="I73" s="2"/>
    </row>
    <row r="74" spans="2:9" ht="34.5">
      <c r="B74" s="11">
        <v>100304901</v>
      </c>
      <c r="C74" s="32" t="s">
        <v>65</v>
      </c>
      <c r="D74" s="13">
        <v>840</v>
      </c>
      <c r="E74" s="13">
        <v>850</v>
      </c>
      <c r="F74" s="13" t="s">
        <v>53</v>
      </c>
      <c r="G74" s="31"/>
      <c r="H74" s="31">
        <v>142890</v>
      </c>
      <c r="I74" s="2"/>
    </row>
    <row r="75" spans="2:9" ht="45.75">
      <c r="B75" s="11">
        <v>100304903</v>
      </c>
      <c r="C75" s="32" t="s">
        <v>66</v>
      </c>
      <c r="D75" s="13">
        <v>840</v>
      </c>
      <c r="E75" s="13">
        <v>850</v>
      </c>
      <c r="F75" s="13" t="s">
        <v>53</v>
      </c>
      <c r="G75" s="31"/>
      <c r="H75" s="31">
        <v>148060.01</v>
      </c>
      <c r="I75" s="2"/>
    </row>
    <row r="76" spans="2:9" ht="34.5">
      <c r="B76" s="29">
        <v>100306901</v>
      </c>
      <c r="C76" s="32" t="s">
        <v>67</v>
      </c>
      <c r="D76" s="13">
        <v>1220</v>
      </c>
      <c r="E76" s="13">
        <v>850</v>
      </c>
      <c r="F76" s="13">
        <v>860</v>
      </c>
      <c r="G76" s="31"/>
      <c r="H76" s="31">
        <v>187440</v>
      </c>
      <c r="I76" s="2"/>
    </row>
    <row r="77" spans="2:9" ht="45.75">
      <c r="B77" s="29">
        <v>100306903</v>
      </c>
      <c r="C77" s="32" t="s">
        <v>68</v>
      </c>
      <c r="D77" s="13">
        <v>1220</v>
      </c>
      <c r="E77" s="13">
        <v>850</v>
      </c>
      <c r="F77" s="13" t="s">
        <v>53</v>
      </c>
      <c r="G77" s="31"/>
      <c r="H77" s="31">
        <v>197119.99</v>
      </c>
      <c r="I77" s="2"/>
    </row>
    <row r="78" spans="2:9" ht="25.5">
      <c r="B78" s="2"/>
      <c r="C78" s="26" t="s">
        <v>69</v>
      </c>
      <c r="D78" s="2"/>
      <c r="E78" s="2"/>
      <c r="F78" s="2"/>
      <c r="G78" s="35"/>
      <c r="H78" s="36"/>
      <c r="I78" s="2"/>
    </row>
    <row r="79" spans="2:9" ht="34.5">
      <c r="B79" s="29">
        <v>100302902</v>
      </c>
      <c r="C79" s="32" t="s">
        <v>70</v>
      </c>
      <c r="D79" s="13">
        <v>550</v>
      </c>
      <c r="E79" s="13">
        <v>850</v>
      </c>
      <c r="F79" s="13" t="s">
        <v>53</v>
      </c>
      <c r="G79" s="31"/>
      <c r="H79" s="31">
        <v>86020.01</v>
      </c>
      <c r="I79" s="2"/>
    </row>
    <row r="80" spans="2:9" ht="45.75">
      <c r="B80" s="29">
        <v>100302904</v>
      </c>
      <c r="C80" s="32" t="s">
        <v>71</v>
      </c>
      <c r="D80" s="13">
        <v>550</v>
      </c>
      <c r="E80" s="13">
        <v>850</v>
      </c>
      <c r="F80" s="13" t="s">
        <v>53</v>
      </c>
      <c r="G80" s="31"/>
      <c r="H80" s="31">
        <v>90310.01</v>
      </c>
      <c r="I80" s="2"/>
    </row>
    <row r="81" spans="2:9" ht="34.5">
      <c r="B81" s="11">
        <v>100304902</v>
      </c>
      <c r="C81" s="32" t="s">
        <v>72</v>
      </c>
      <c r="D81" s="13">
        <v>840</v>
      </c>
      <c r="E81" s="13">
        <v>850</v>
      </c>
      <c r="F81" s="13" t="s">
        <v>53</v>
      </c>
      <c r="G81" s="31"/>
      <c r="H81" s="31">
        <v>166650</v>
      </c>
      <c r="I81" s="2"/>
    </row>
    <row r="82" spans="2:9" ht="45.75">
      <c r="B82" s="11">
        <v>100304904</v>
      </c>
      <c r="C82" s="33" t="s">
        <v>73</v>
      </c>
      <c r="D82" s="13">
        <v>840</v>
      </c>
      <c r="E82" s="13">
        <v>850</v>
      </c>
      <c r="F82" s="13" t="s">
        <v>53</v>
      </c>
      <c r="G82" s="31"/>
      <c r="H82" s="31">
        <v>173689.99</v>
      </c>
      <c r="I82" s="2"/>
    </row>
    <row r="83" spans="2:9" ht="34.5">
      <c r="B83" s="29">
        <v>100306902</v>
      </c>
      <c r="C83" s="32" t="s">
        <v>74</v>
      </c>
      <c r="D83" s="13">
        <v>1220</v>
      </c>
      <c r="E83" s="13">
        <v>850</v>
      </c>
      <c r="F83" s="13">
        <v>860</v>
      </c>
      <c r="G83" s="31"/>
      <c r="H83" s="31">
        <v>237049.99</v>
      </c>
      <c r="I83" s="2"/>
    </row>
    <row r="84" spans="2:9" ht="45.75">
      <c r="B84" s="29">
        <v>100306904</v>
      </c>
      <c r="C84" s="32" t="s">
        <v>75</v>
      </c>
      <c r="D84" s="13">
        <v>1220</v>
      </c>
      <c r="E84" s="13">
        <v>850</v>
      </c>
      <c r="F84" s="13" t="s">
        <v>53</v>
      </c>
      <c r="G84" s="31"/>
      <c r="H84" s="31">
        <v>248929.99</v>
      </c>
      <c r="I84" s="2"/>
    </row>
    <row r="85" spans="2:9">
      <c r="B85" s="883" t="s">
        <v>4</v>
      </c>
      <c r="C85" s="883" t="s">
        <v>5</v>
      </c>
      <c r="D85" s="887" t="s">
        <v>6</v>
      </c>
      <c r="E85" s="888"/>
      <c r="F85" s="889"/>
      <c r="G85" s="890"/>
      <c r="H85" s="886" t="s">
        <v>7</v>
      </c>
      <c r="I85" s="2"/>
    </row>
    <row r="86" spans="2:9">
      <c r="B86" s="884"/>
      <c r="C86" s="884"/>
      <c r="D86" s="10" t="s">
        <v>8</v>
      </c>
      <c r="E86" s="10" t="s">
        <v>9</v>
      </c>
      <c r="F86" s="10" t="s">
        <v>10</v>
      </c>
      <c r="G86" s="880"/>
      <c r="H86" s="884"/>
      <c r="I86" s="2"/>
    </row>
    <row r="87" spans="2:9">
      <c r="B87" s="892" t="s">
        <v>76</v>
      </c>
      <c r="C87" s="888"/>
      <c r="D87" s="888"/>
      <c r="E87" s="888"/>
      <c r="F87" s="888"/>
      <c r="G87" s="888"/>
      <c r="H87" s="889"/>
      <c r="I87" s="2"/>
    </row>
    <row r="88" spans="2:9" ht="22.5">
      <c r="B88" s="25">
        <v>100191001</v>
      </c>
      <c r="C88" s="37" t="s">
        <v>77</v>
      </c>
      <c r="D88" s="25">
        <v>840</v>
      </c>
      <c r="E88" s="25">
        <v>900</v>
      </c>
      <c r="F88" s="25">
        <v>950</v>
      </c>
      <c r="G88" s="27"/>
      <c r="H88" s="28">
        <v>86526</v>
      </c>
      <c r="I88" s="2"/>
    </row>
    <row r="89" spans="2:9" ht="22.5">
      <c r="B89" s="25">
        <v>100191002</v>
      </c>
      <c r="C89" s="37" t="s">
        <v>78</v>
      </c>
      <c r="D89" s="25">
        <v>840</v>
      </c>
      <c r="E89" s="25">
        <v>900</v>
      </c>
      <c r="F89" s="25">
        <v>950</v>
      </c>
      <c r="G89" s="27"/>
      <c r="H89" s="28">
        <v>86526</v>
      </c>
      <c r="I89" s="2"/>
    </row>
    <row r="90" spans="2:9" ht="22.5">
      <c r="B90" s="25">
        <v>100191003</v>
      </c>
      <c r="C90" s="37" t="s">
        <v>79</v>
      </c>
      <c r="D90" s="25">
        <v>840</v>
      </c>
      <c r="E90" s="25">
        <v>900</v>
      </c>
      <c r="F90" s="25">
        <v>950</v>
      </c>
      <c r="G90" s="27"/>
      <c r="H90" s="28">
        <v>86526</v>
      </c>
      <c r="I90" s="2"/>
    </row>
    <row r="91" spans="2:9">
      <c r="B91" s="883" t="s">
        <v>4</v>
      </c>
      <c r="C91" s="883" t="s">
        <v>5</v>
      </c>
      <c r="D91" s="887" t="s">
        <v>6</v>
      </c>
      <c r="E91" s="888"/>
      <c r="F91" s="889"/>
      <c r="G91" s="890"/>
      <c r="H91" s="886" t="s">
        <v>7</v>
      </c>
      <c r="I91" s="2"/>
    </row>
    <row r="92" spans="2:9">
      <c r="B92" s="884"/>
      <c r="C92" s="884"/>
      <c r="D92" s="10" t="s">
        <v>8</v>
      </c>
      <c r="E92" s="10" t="s">
        <v>9</v>
      </c>
      <c r="F92" s="10" t="s">
        <v>10</v>
      </c>
      <c r="G92" s="880"/>
      <c r="H92" s="884"/>
      <c r="I92" s="2"/>
    </row>
    <row r="93" spans="2:9">
      <c r="B93" s="892" t="s">
        <v>80</v>
      </c>
      <c r="C93" s="888"/>
      <c r="D93" s="888"/>
      <c r="E93" s="888"/>
      <c r="F93" s="888"/>
      <c r="G93" s="888"/>
      <c r="H93" s="889"/>
      <c r="I93" s="2"/>
    </row>
    <row r="94" spans="2:9" ht="22.5">
      <c r="B94" s="25">
        <v>100190501</v>
      </c>
      <c r="C94" s="37" t="s">
        <v>81</v>
      </c>
      <c r="D94" s="25">
        <v>925</v>
      </c>
      <c r="E94" s="25">
        <v>970</v>
      </c>
      <c r="F94" s="25">
        <v>600</v>
      </c>
      <c r="G94" s="28"/>
      <c r="H94" s="28">
        <v>825000</v>
      </c>
      <c r="I94" s="2"/>
    </row>
    <row r="95" spans="2:9">
      <c r="B95" s="883" t="s">
        <v>4</v>
      </c>
      <c r="C95" s="883" t="s">
        <v>5</v>
      </c>
      <c r="D95" s="887" t="s">
        <v>6</v>
      </c>
      <c r="E95" s="888"/>
      <c r="F95" s="889"/>
      <c r="G95" s="890"/>
      <c r="H95" s="886" t="s">
        <v>7</v>
      </c>
      <c r="I95" s="2"/>
    </row>
    <row r="96" spans="2:9">
      <c r="B96" s="884"/>
      <c r="C96" s="884"/>
      <c r="D96" s="10" t="s">
        <v>8</v>
      </c>
      <c r="E96" s="10" t="s">
        <v>9</v>
      </c>
      <c r="F96" s="10" t="s">
        <v>10</v>
      </c>
      <c r="G96" s="880"/>
      <c r="H96" s="884"/>
      <c r="I96" s="2"/>
    </row>
    <row r="97" spans="2:9" ht="15">
      <c r="B97" s="877" t="s">
        <v>82</v>
      </c>
      <c r="C97" s="878"/>
      <c r="D97" s="38"/>
      <c r="E97" s="38"/>
      <c r="F97" s="38"/>
      <c r="G97" s="38"/>
      <c r="H97" s="39"/>
      <c r="I97" s="2"/>
    </row>
    <row r="98" spans="2:9" ht="45">
      <c r="B98" s="11">
        <v>100109101</v>
      </c>
      <c r="C98" s="18" t="s">
        <v>83</v>
      </c>
      <c r="D98" s="13">
        <v>840</v>
      </c>
      <c r="E98" s="13">
        <v>900</v>
      </c>
      <c r="F98" s="13">
        <v>1080</v>
      </c>
      <c r="G98" s="14"/>
      <c r="H98" s="15">
        <v>57696.851999999999</v>
      </c>
      <c r="I98" s="2"/>
    </row>
    <row r="99" spans="2:9" ht="45">
      <c r="B99" s="11">
        <v>100109102</v>
      </c>
      <c r="C99" s="18" t="s">
        <v>84</v>
      </c>
      <c r="D99" s="13">
        <v>840</v>
      </c>
      <c r="E99" s="13">
        <v>900</v>
      </c>
      <c r="F99" s="13">
        <v>1080</v>
      </c>
      <c r="G99" s="14"/>
      <c r="H99" s="15">
        <v>70698.107999999993</v>
      </c>
      <c r="I99" s="2"/>
    </row>
    <row r="100" spans="2:9" ht="45">
      <c r="B100" s="11">
        <v>100109201</v>
      </c>
      <c r="C100" s="18" t="s">
        <v>85</v>
      </c>
      <c r="D100" s="13">
        <v>840</v>
      </c>
      <c r="E100" s="13">
        <v>900</v>
      </c>
      <c r="F100" s="13">
        <v>1510</v>
      </c>
      <c r="G100" s="14"/>
      <c r="H100" s="15">
        <v>97958.80799999999</v>
      </c>
      <c r="I100" s="2"/>
    </row>
    <row r="101" spans="2:9" ht="45">
      <c r="B101" s="11">
        <v>100109202</v>
      </c>
      <c r="C101" s="18" t="s">
        <v>86</v>
      </c>
      <c r="D101" s="13">
        <v>840</v>
      </c>
      <c r="E101" s="13">
        <v>900</v>
      </c>
      <c r="F101" s="13">
        <v>1510</v>
      </c>
      <c r="G101" s="14"/>
      <c r="H101" s="15">
        <v>129024.024</v>
      </c>
      <c r="I101" s="2"/>
    </row>
    <row r="102" spans="2:9" ht="45">
      <c r="B102" s="11">
        <v>100109301</v>
      </c>
      <c r="C102" s="18" t="s">
        <v>87</v>
      </c>
      <c r="D102" s="13">
        <v>840</v>
      </c>
      <c r="E102" s="13">
        <v>900</v>
      </c>
      <c r="F102" s="13">
        <v>1500</v>
      </c>
      <c r="G102" s="14"/>
      <c r="H102" s="15">
        <v>134985.408</v>
      </c>
      <c r="I102" s="2"/>
    </row>
    <row r="103" spans="2:9" ht="56.25">
      <c r="B103" s="11">
        <v>100109302</v>
      </c>
      <c r="C103" s="18" t="s">
        <v>88</v>
      </c>
      <c r="D103" s="13">
        <v>840</v>
      </c>
      <c r="E103" s="13">
        <v>900</v>
      </c>
      <c r="F103" s="13">
        <v>1500</v>
      </c>
      <c r="G103" s="14"/>
      <c r="H103" s="15">
        <v>176745.21599999999</v>
      </c>
      <c r="I103" s="2"/>
    </row>
    <row r="104" spans="2:9" ht="45">
      <c r="B104" s="11">
        <v>100109303</v>
      </c>
      <c r="C104" s="17" t="s">
        <v>89</v>
      </c>
      <c r="D104" s="13">
        <v>840</v>
      </c>
      <c r="E104" s="13">
        <v>900</v>
      </c>
      <c r="F104" s="13">
        <v>1500</v>
      </c>
      <c r="G104" s="15"/>
      <c r="H104" s="15">
        <v>187739.20799999998</v>
      </c>
      <c r="I104" s="2"/>
    </row>
    <row r="105" spans="2:9">
      <c r="B105" s="883" t="s">
        <v>4</v>
      </c>
      <c r="C105" s="883" t="s">
        <v>5</v>
      </c>
      <c r="D105" s="887" t="s">
        <v>6</v>
      </c>
      <c r="E105" s="888"/>
      <c r="F105" s="889"/>
      <c r="G105" s="890"/>
      <c r="H105" s="886" t="s">
        <v>7</v>
      </c>
      <c r="I105" s="2"/>
    </row>
    <row r="106" spans="2:9">
      <c r="B106" s="884"/>
      <c r="C106" s="884"/>
      <c r="D106" s="10" t="s">
        <v>8</v>
      </c>
      <c r="E106" s="10" t="s">
        <v>9</v>
      </c>
      <c r="F106" s="10" t="s">
        <v>10</v>
      </c>
      <c r="G106" s="880"/>
      <c r="H106" s="884"/>
      <c r="I106" s="2"/>
    </row>
    <row r="107" spans="2:9" ht="15">
      <c r="B107" s="881" t="s">
        <v>90</v>
      </c>
      <c r="C107" s="882"/>
      <c r="D107" s="40"/>
      <c r="E107" s="40"/>
      <c r="F107" s="40"/>
      <c r="G107" s="40"/>
      <c r="H107" s="41"/>
      <c r="I107" s="2"/>
    </row>
    <row r="108" spans="2:9" ht="56.25">
      <c r="B108" s="42">
        <v>100110101</v>
      </c>
      <c r="C108" s="16" t="s">
        <v>91</v>
      </c>
      <c r="D108" s="13">
        <v>1300</v>
      </c>
      <c r="E108" s="13">
        <v>1080</v>
      </c>
      <c r="F108" s="13">
        <v>1010</v>
      </c>
      <c r="G108" s="14"/>
      <c r="H108" s="15">
        <v>99725.2</v>
      </c>
      <c r="I108" s="2"/>
    </row>
    <row r="109" spans="2:9" ht="56.25">
      <c r="B109" s="42">
        <v>100110201</v>
      </c>
      <c r="C109" s="16" t="s">
        <v>92</v>
      </c>
      <c r="D109" s="13">
        <v>1300</v>
      </c>
      <c r="E109" s="13">
        <v>1080</v>
      </c>
      <c r="F109" s="13">
        <v>1330</v>
      </c>
      <c r="G109" s="14"/>
      <c r="H109" s="15">
        <v>151495.89600000001</v>
      </c>
      <c r="I109" s="2"/>
    </row>
    <row r="110" spans="2:9" ht="56.25">
      <c r="B110" s="42">
        <v>100110301</v>
      </c>
      <c r="C110" s="16" t="s">
        <v>93</v>
      </c>
      <c r="D110" s="13">
        <v>1300</v>
      </c>
      <c r="E110" s="13">
        <v>1080</v>
      </c>
      <c r="F110" s="13">
        <v>1660</v>
      </c>
      <c r="G110" s="14"/>
      <c r="H110" s="15">
        <v>211409.53199999998</v>
      </c>
      <c r="I110" s="2"/>
    </row>
    <row r="111" spans="2:9" ht="56.25">
      <c r="B111" s="42">
        <v>100110401</v>
      </c>
      <c r="C111" s="16" t="s">
        <v>94</v>
      </c>
      <c r="D111" s="13">
        <v>1300</v>
      </c>
      <c r="E111" s="13">
        <v>1080</v>
      </c>
      <c r="F111" s="13">
        <v>1680</v>
      </c>
      <c r="G111" s="14"/>
      <c r="H111" s="15">
        <v>268241.89199999999</v>
      </c>
      <c r="I111" s="2"/>
    </row>
    <row r="112" spans="2:9" ht="56.25">
      <c r="B112" s="42">
        <v>100110102</v>
      </c>
      <c r="C112" s="16" t="s">
        <v>95</v>
      </c>
      <c r="D112" s="13">
        <v>1300</v>
      </c>
      <c r="E112" s="13">
        <v>1080</v>
      </c>
      <c r="F112" s="13">
        <v>1010</v>
      </c>
      <c r="G112" s="14"/>
      <c r="H112" s="15">
        <v>122394.984</v>
      </c>
      <c r="I112" s="2"/>
    </row>
    <row r="113" spans="2:9" ht="56.25">
      <c r="B113" s="42">
        <v>100110202</v>
      </c>
      <c r="C113" s="16" t="s">
        <v>96</v>
      </c>
      <c r="D113" s="13">
        <v>1300</v>
      </c>
      <c r="E113" s="13">
        <v>1080</v>
      </c>
      <c r="F113" s="13">
        <v>1330</v>
      </c>
      <c r="G113" s="14"/>
      <c r="H113" s="15">
        <v>178884.97199999998</v>
      </c>
      <c r="I113" s="2"/>
    </row>
    <row r="114" spans="2:9" ht="56.25">
      <c r="B114" s="42">
        <v>100110302</v>
      </c>
      <c r="C114" s="16" t="s">
        <v>97</v>
      </c>
      <c r="D114" s="13">
        <v>1300</v>
      </c>
      <c r="E114" s="13">
        <v>1080</v>
      </c>
      <c r="F114" s="13">
        <v>1660</v>
      </c>
      <c r="G114" s="14"/>
      <c r="H114" s="15">
        <v>252493.16399999999</v>
      </c>
      <c r="I114" s="2"/>
    </row>
    <row r="115" spans="2:9" ht="56.25">
      <c r="B115" s="42">
        <v>100110402</v>
      </c>
      <c r="C115" s="16" t="s">
        <v>98</v>
      </c>
      <c r="D115" s="13">
        <v>1300</v>
      </c>
      <c r="E115" s="13">
        <v>1080</v>
      </c>
      <c r="F115" s="13">
        <v>1680</v>
      </c>
      <c r="G115" s="14"/>
      <c r="H115" s="15">
        <v>323020.05599999998</v>
      </c>
      <c r="I115" s="2"/>
    </row>
    <row r="116" spans="2:9">
      <c r="B116" s="883" t="s">
        <v>4</v>
      </c>
      <c r="C116" s="879" t="s">
        <v>5</v>
      </c>
      <c r="D116" s="887" t="s">
        <v>6</v>
      </c>
      <c r="E116" s="888"/>
      <c r="F116" s="889"/>
      <c r="G116" s="890"/>
      <c r="H116" s="886" t="s">
        <v>7</v>
      </c>
      <c r="I116" s="2"/>
    </row>
    <row r="117" spans="2:9">
      <c r="B117" s="884"/>
      <c r="C117" s="880"/>
      <c r="D117" s="10" t="s">
        <v>8</v>
      </c>
      <c r="E117" s="10" t="s">
        <v>9</v>
      </c>
      <c r="F117" s="10" t="s">
        <v>10</v>
      </c>
      <c r="G117" s="880"/>
      <c r="H117" s="884"/>
      <c r="I117" s="2"/>
    </row>
    <row r="118" spans="2:9" ht="15">
      <c r="B118" s="881" t="s">
        <v>99</v>
      </c>
      <c r="C118" s="882"/>
      <c r="D118" s="41"/>
      <c r="E118" s="41"/>
      <c r="F118" s="41"/>
      <c r="G118" s="43"/>
      <c r="H118" s="41"/>
      <c r="I118" s="2"/>
    </row>
    <row r="119" spans="2:9" ht="22.5">
      <c r="B119" s="42">
        <v>100110403</v>
      </c>
      <c r="C119" s="16" t="s">
        <v>100</v>
      </c>
      <c r="D119" s="13">
        <v>1300</v>
      </c>
      <c r="E119" s="13">
        <v>1025</v>
      </c>
      <c r="F119" s="13">
        <v>1190</v>
      </c>
      <c r="G119" s="14"/>
      <c r="H119" s="15">
        <v>79956.179999999993</v>
      </c>
      <c r="I119" s="2"/>
    </row>
    <row r="120" spans="2:9" ht="22.5">
      <c r="B120" s="42">
        <v>100110404</v>
      </c>
      <c r="C120" s="16" t="s">
        <v>101</v>
      </c>
      <c r="D120" s="13">
        <v>1300</v>
      </c>
      <c r="E120" s="13">
        <v>1025</v>
      </c>
      <c r="F120" s="13">
        <v>680</v>
      </c>
      <c r="G120" s="14"/>
      <c r="H120" s="15">
        <v>70529.759999999995</v>
      </c>
      <c r="I120" s="2"/>
    </row>
    <row r="121" spans="2:9" ht="33.75">
      <c r="B121" s="42">
        <v>100110405</v>
      </c>
      <c r="C121" s="16" t="s">
        <v>102</v>
      </c>
      <c r="D121" s="13">
        <v>1300</v>
      </c>
      <c r="E121" s="13">
        <v>1025</v>
      </c>
      <c r="F121" s="13">
        <v>500</v>
      </c>
      <c r="G121" s="14"/>
      <c r="H121" s="15">
        <v>67331.507999999987</v>
      </c>
      <c r="I121" s="2"/>
    </row>
    <row r="122" spans="2:9" ht="22.5">
      <c r="B122" s="42">
        <v>100110603</v>
      </c>
      <c r="C122" s="16" t="s">
        <v>103</v>
      </c>
      <c r="D122" s="13">
        <v>1300</v>
      </c>
      <c r="E122" s="13">
        <v>1025</v>
      </c>
      <c r="F122" s="13">
        <v>1340</v>
      </c>
      <c r="G122" s="14"/>
      <c r="H122" s="15">
        <v>103522.2</v>
      </c>
      <c r="I122" s="2"/>
    </row>
    <row r="123" spans="2:9" ht="22.5">
      <c r="B123" s="42">
        <v>100110604</v>
      </c>
      <c r="C123" s="16" t="s">
        <v>104</v>
      </c>
      <c r="D123" s="13">
        <v>1300</v>
      </c>
      <c r="E123" s="13">
        <v>1025</v>
      </c>
      <c r="F123" s="13">
        <v>830</v>
      </c>
      <c r="G123" s="14"/>
      <c r="H123" s="15">
        <v>91739.184000000008</v>
      </c>
      <c r="I123" s="2"/>
    </row>
    <row r="124" spans="2:9" ht="33.75">
      <c r="B124" s="42">
        <v>100110605</v>
      </c>
      <c r="C124" s="16" t="s">
        <v>105</v>
      </c>
      <c r="D124" s="13">
        <v>1300</v>
      </c>
      <c r="E124" s="13">
        <v>1025</v>
      </c>
      <c r="F124" s="13">
        <v>650</v>
      </c>
      <c r="G124" s="14"/>
      <c r="H124" s="15">
        <v>81639.48</v>
      </c>
      <c r="I124" s="2"/>
    </row>
    <row r="125" spans="2:9">
      <c r="B125" s="42">
        <v>100106801</v>
      </c>
      <c r="C125" s="16" t="s">
        <v>106</v>
      </c>
      <c r="D125" s="13">
        <v>600</v>
      </c>
      <c r="E125" s="13">
        <v>600</v>
      </c>
      <c r="F125" s="13">
        <v>800</v>
      </c>
      <c r="G125" s="14"/>
      <c r="H125" s="15">
        <v>45448.764000000003</v>
      </c>
      <c r="I125" s="2"/>
    </row>
    <row r="126" spans="2:9">
      <c r="B126" s="42"/>
      <c r="C126" s="2"/>
      <c r="D126" s="13"/>
      <c r="E126" s="13"/>
      <c r="F126" s="13"/>
      <c r="G126" s="14"/>
      <c r="H126" s="15"/>
      <c r="I126" s="2"/>
    </row>
    <row r="127" spans="2:9">
      <c r="B127" s="883" t="s">
        <v>4</v>
      </c>
      <c r="C127" s="879" t="s">
        <v>5</v>
      </c>
      <c r="D127" s="887" t="s">
        <v>6</v>
      </c>
      <c r="E127" s="888"/>
      <c r="F127" s="889"/>
      <c r="G127" s="890"/>
      <c r="H127" s="886" t="s">
        <v>7</v>
      </c>
      <c r="I127" s="2"/>
    </row>
    <row r="128" spans="2:9">
      <c r="B128" s="884"/>
      <c r="C128" s="880"/>
      <c r="D128" s="10" t="s">
        <v>8</v>
      </c>
      <c r="E128" s="10" t="s">
        <v>9</v>
      </c>
      <c r="F128" s="10" t="s">
        <v>10</v>
      </c>
      <c r="G128" s="880"/>
      <c r="H128" s="884"/>
      <c r="I128" s="2"/>
    </row>
    <row r="129" spans="2:9" ht="15">
      <c r="B129" s="881" t="s">
        <v>107</v>
      </c>
      <c r="C129" s="882"/>
      <c r="D129" s="41"/>
      <c r="E129" s="41"/>
      <c r="F129" s="41"/>
      <c r="G129" s="43"/>
      <c r="H129" s="41"/>
      <c r="I129" s="2"/>
    </row>
    <row r="130" spans="2:9" ht="22.5">
      <c r="B130" s="42">
        <v>100108405</v>
      </c>
      <c r="C130" s="18" t="s">
        <v>108</v>
      </c>
      <c r="D130" s="13">
        <v>840</v>
      </c>
      <c r="E130" s="13" t="s">
        <v>109</v>
      </c>
      <c r="F130" s="13">
        <v>1110</v>
      </c>
      <c r="G130" s="14"/>
      <c r="H130" s="15">
        <v>237450.13199999998</v>
      </c>
      <c r="I130" s="2"/>
    </row>
    <row r="131" spans="2:9" ht="22.5">
      <c r="B131" s="42">
        <v>1001084010</v>
      </c>
      <c r="C131" s="18" t="s">
        <v>110</v>
      </c>
      <c r="D131" s="13">
        <v>840</v>
      </c>
      <c r="E131" s="13" t="s">
        <v>109</v>
      </c>
      <c r="F131" s="13">
        <v>1007</v>
      </c>
      <c r="G131" s="14"/>
      <c r="H131" s="15">
        <v>232310.46</v>
      </c>
      <c r="I131" s="2"/>
    </row>
    <row r="132" spans="2:9" ht="22.5">
      <c r="B132" s="42">
        <v>100108404</v>
      </c>
      <c r="C132" s="18" t="s">
        <v>111</v>
      </c>
      <c r="D132" s="13">
        <v>840</v>
      </c>
      <c r="E132" s="13" t="s">
        <v>109</v>
      </c>
      <c r="F132" s="13">
        <v>860</v>
      </c>
      <c r="G132" s="14"/>
      <c r="H132" s="15">
        <v>214812.228</v>
      </c>
      <c r="I132" s="2"/>
    </row>
    <row r="133" spans="2:9" ht="22.5">
      <c r="B133" s="42">
        <v>100108403</v>
      </c>
      <c r="C133" s="18" t="s">
        <v>112</v>
      </c>
      <c r="D133" s="13">
        <v>840</v>
      </c>
      <c r="E133" s="13" t="s">
        <v>109</v>
      </c>
      <c r="F133" s="13">
        <v>860</v>
      </c>
      <c r="G133" s="14"/>
      <c r="H133" s="15">
        <v>209524.54800000001</v>
      </c>
      <c r="I133" s="2"/>
    </row>
    <row r="134" spans="2:9" ht="22.5">
      <c r="B134" s="42">
        <v>100108402</v>
      </c>
      <c r="C134" s="18" t="s">
        <v>113</v>
      </c>
      <c r="D134" s="13">
        <v>640</v>
      </c>
      <c r="E134" s="13" t="s">
        <v>109</v>
      </c>
      <c r="F134" s="13">
        <v>860</v>
      </c>
      <c r="G134" s="14"/>
      <c r="H134" s="15">
        <v>173502.19200000001</v>
      </c>
      <c r="I134" s="2"/>
    </row>
    <row r="135" spans="2:9" ht="15">
      <c r="B135" s="881" t="s">
        <v>114</v>
      </c>
      <c r="C135" s="882"/>
      <c r="D135" s="41"/>
      <c r="E135" s="41"/>
      <c r="F135" s="41"/>
      <c r="G135" s="14"/>
      <c r="H135" s="15"/>
      <c r="I135" s="2"/>
    </row>
    <row r="136" spans="2:9" ht="33.75">
      <c r="B136" s="42">
        <v>100149001</v>
      </c>
      <c r="C136" s="18" t="s">
        <v>115</v>
      </c>
      <c r="D136" s="13">
        <v>840</v>
      </c>
      <c r="E136" s="13">
        <v>1045</v>
      </c>
      <c r="F136" s="13">
        <v>910</v>
      </c>
      <c r="G136" s="14"/>
      <c r="H136" s="15">
        <v>141949.18799999999</v>
      </c>
      <c r="I136" s="2"/>
    </row>
    <row r="137" spans="2:9" ht="33.75">
      <c r="B137" s="42">
        <v>100179001</v>
      </c>
      <c r="C137" s="17" t="s">
        <v>116</v>
      </c>
      <c r="D137" s="13">
        <v>840</v>
      </c>
      <c r="E137" s="13">
        <v>1045</v>
      </c>
      <c r="F137" s="13">
        <v>910</v>
      </c>
      <c r="G137" s="15"/>
      <c r="H137" s="15">
        <v>169812.85199999998</v>
      </c>
      <c r="I137" s="2"/>
    </row>
    <row r="138" spans="2:9">
      <c r="B138" s="883" t="s">
        <v>4</v>
      </c>
      <c r="C138" s="879" t="s">
        <v>5</v>
      </c>
      <c r="D138" s="887" t="s">
        <v>6</v>
      </c>
      <c r="E138" s="888"/>
      <c r="F138" s="889"/>
      <c r="G138" s="890"/>
      <c r="H138" s="886" t="s">
        <v>7</v>
      </c>
      <c r="I138" s="2"/>
    </row>
    <row r="139" spans="2:9" ht="22.5">
      <c r="B139" s="884"/>
      <c r="C139" s="880"/>
      <c r="D139" s="10" t="s">
        <v>8</v>
      </c>
      <c r="E139" s="10" t="s">
        <v>117</v>
      </c>
      <c r="F139" s="10" t="s">
        <v>10</v>
      </c>
      <c r="G139" s="880"/>
      <c r="H139" s="884"/>
      <c r="I139" s="2"/>
    </row>
    <row r="140" spans="2:9" ht="15">
      <c r="B140" s="881" t="s">
        <v>118</v>
      </c>
      <c r="C140" s="882"/>
      <c r="D140" s="41"/>
      <c r="E140" s="41"/>
      <c r="F140" s="41"/>
      <c r="G140" s="43"/>
      <c r="H140" s="41"/>
      <c r="I140" s="2"/>
    </row>
    <row r="141" spans="2:9">
      <c r="B141" s="42">
        <v>100106301</v>
      </c>
      <c r="C141" s="16" t="s">
        <v>119</v>
      </c>
      <c r="D141" s="44">
        <v>630</v>
      </c>
      <c r="E141" s="44">
        <v>675</v>
      </c>
      <c r="F141" s="44">
        <v>1245</v>
      </c>
      <c r="G141" s="14"/>
      <c r="H141" s="15">
        <v>35210.06</v>
      </c>
      <c r="I141" s="2"/>
    </row>
    <row r="142" spans="2:9" ht="22.5">
      <c r="B142" s="42">
        <v>100106302</v>
      </c>
      <c r="C142" s="16" t="s">
        <v>120</v>
      </c>
      <c r="D142" s="44">
        <v>630</v>
      </c>
      <c r="E142" s="44">
        <v>675</v>
      </c>
      <c r="F142" s="44">
        <v>1420</v>
      </c>
      <c r="G142" s="14"/>
      <c r="H142" s="15">
        <v>38144.239999999998</v>
      </c>
      <c r="I142" s="2"/>
    </row>
    <row r="143" spans="2:9" ht="22.5">
      <c r="B143" s="42">
        <v>100111208</v>
      </c>
      <c r="C143" s="16" t="s">
        <v>121</v>
      </c>
      <c r="D143" s="44">
        <v>1120</v>
      </c>
      <c r="E143" s="44" t="s">
        <v>122</v>
      </c>
      <c r="F143" s="44">
        <v>1244</v>
      </c>
      <c r="G143" s="14"/>
      <c r="H143" s="15">
        <v>105124.51</v>
      </c>
      <c r="I143" s="2"/>
    </row>
    <row r="144" spans="2:9" ht="33.75">
      <c r="B144" s="42">
        <v>100111210</v>
      </c>
      <c r="C144" s="16" t="s">
        <v>123</v>
      </c>
      <c r="D144" s="44">
        <v>1120</v>
      </c>
      <c r="E144" s="44" t="s">
        <v>122</v>
      </c>
      <c r="F144" s="44">
        <v>1244</v>
      </c>
      <c r="G144" s="14"/>
      <c r="H144" s="15">
        <v>130779</v>
      </c>
      <c r="I144" s="2"/>
    </row>
    <row r="145" spans="2:9" ht="22.5">
      <c r="B145" s="42">
        <v>100115007</v>
      </c>
      <c r="C145" s="16" t="s">
        <v>124</v>
      </c>
      <c r="D145" s="44">
        <v>1500</v>
      </c>
      <c r="E145" s="44" t="s">
        <v>122</v>
      </c>
      <c r="F145" s="44">
        <v>1244</v>
      </c>
      <c r="G145" s="14"/>
      <c r="H145" s="15">
        <v>119804.11</v>
      </c>
      <c r="I145" s="2"/>
    </row>
    <row r="146" spans="2:9" ht="22.5">
      <c r="B146" s="42">
        <v>100111207</v>
      </c>
      <c r="C146" s="16" t="s">
        <v>125</v>
      </c>
      <c r="D146" s="44">
        <v>1120</v>
      </c>
      <c r="E146" s="44" t="s">
        <v>122</v>
      </c>
      <c r="F146" s="44">
        <v>1244</v>
      </c>
      <c r="G146" s="14"/>
      <c r="H146" s="15">
        <v>99521.62</v>
      </c>
      <c r="I146" s="2"/>
    </row>
    <row r="147" spans="2:9" ht="22.5">
      <c r="B147" s="42">
        <v>100115006</v>
      </c>
      <c r="C147" s="16" t="s">
        <v>126</v>
      </c>
      <c r="D147" s="44">
        <v>1500</v>
      </c>
      <c r="E147" s="44" t="s">
        <v>122</v>
      </c>
      <c r="F147" s="44">
        <v>1244</v>
      </c>
      <c r="G147" s="14"/>
      <c r="H147" s="15">
        <v>113879.05</v>
      </c>
      <c r="I147" s="2"/>
    </row>
    <row r="148" spans="2:9" ht="22.5">
      <c r="B148" s="42">
        <v>100111201</v>
      </c>
      <c r="C148" s="16" t="s">
        <v>127</v>
      </c>
      <c r="D148" s="44">
        <v>1120</v>
      </c>
      <c r="E148" s="44" t="s">
        <v>122</v>
      </c>
      <c r="F148" s="44">
        <v>1720</v>
      </c>
      <c r="G148" s="14"/>
      <c r="H148" s="15">
        <v>190721.15</v>
      </c>
      <c r="I148" s="2"/>
    </row>
    <row r="149" spans="2:9" ht="22.5">
      <c r="B149" s="42">
        <v>100115001</v>
      </c>
      <c r="C149" s="16" t="s">
        <v>128</v>
      </c>
      <c r="D149" s="44">
        <v>1500</v>
      </c>
      <c r="E149" s="44" t="s">
        <v>122</v>
      </c>
      <c r="F149" s="44">
        <v>1720</v>
      </c>
      <c r="G149" s="14"/>
      <c r="H149" s="15">
        <v>218449.06</v>
      </c>
      <c r="I149" s="2"/>
    </row>
    <row r="150" spans="2:9" ht="22.5">
      <c r="B150" s="42">
        <v>100111202</v>
      </c>
      <c r="C150" s="16" t="s">
        <v>129</v>
      </c>
      <c r="D150" s="44">
        <v>1120</v>
      </c>
      <c r="E150" s="44" t="s">
        <v>122</v>
      </c>
      <c r="F150" s="44">
        <v>1245</v>
      </c>
      <c r="G150" s="14"/>
      <c r="H150" s="15">
        <v>75747.960000000006</v>
      </c>
      <c r="I150" s="2"/>
    </row>
    <row r="151" spans="2:9" ht="22.5">
      <c r="B151" s="42">
        <v>100115002</v>
      </c>
      <c r="C151" s="16" t="s">
        <v>130</v>
      </c>
      <c r="D151" s="44">
        <v>1500</v>
      </c>
      <c r="E151" s="44" t="s">
        <v>122</v>
      </c>
      <c r="F151" s="44">
        <v>1245</v>
      </c>
      <c r="G151" s="14"/>
      <c r="H151" s="15">
        <v>88751.375999999989</v>
      </c>
      <c r="I151" s="2"/>
    </row>
    <row r="152" spans="2:9" ht="33.75">
      <c r="B152" s="42">
        <v>100111203</v>
      </c>
      <c r="C152" s="16" t="s">
        <v>131</v>
      </c>
      <c r="D152" s="44">
        <v>1120</v>
      </c>
      <c r="E152" s="44" t="s">
        <v>122</v>
      </c>
      <c r="F152" s="44">
        <v>1484</v>
      </c>
      <c r="G152" s="14"/>
      <c r="H152" s="15">
        <v>109413.708</v>
      </c>
      <c r="I152" s="2"/>
    </row>
    <row r="153" spans="2:9" ht="33.75">
      <c r="B153" s="42">
        <v>100115003</v>
      </c>
      <c r="C153" s="16" t="s">
        <v>132</v>
      </c>
      <c r="D153" s="44">
        <v>1500</v>
      </c>
      <c r="E153" s="44" t="s">
        <v>122</v>
      </c>
      <c r="F153" s="44">
        <v>1484</v>
      </c>
      <c r="G153" s="14"/>
      <c r="H153" s="15">
        <v>138324.16800000001</v>
      </c>
      <c r="I153" s="2"/>
    </row>
    <row r="154" spans="2:9" ht="33.75">
      <c r="B154" s="42">
        <v>100115008</v>
      </c>
      <c r="C154" s="16" t="s">
        <v>133</v>
      </c>
      <c r="D154" s="44">
        <v>1500</v>
      </c>
      <c r="E154" s="44" t="s">
        <v>122</v>
      </c>
      <c r="F154" s="44" t="s">
        <v>134</v>
      </c>
      <c r="G154" s="14"/>
      <c r="H154" s="15">
        <v>155793</v>
      </c>
      <c r="I154" s="2"/>
    </row>
    <row r="155" spans="2:9" ht="22.5">
      <c r="B155" s="42">
        <v>100111209</v>
      </c>
      <c r="C155" s="16" t="s">
        <v>135</v>
      </c>
      <c r="D155" s="44">
        <v>1120</v>
      </c>
      <c r="E155" s="44" t="s">
        <v>122</v>
      </c>
      <c r="F155" s="44" t="s">
        <v>136</v>
      </c>
      <c r="G155" s="14"/>
      <c r="H155" s="15">
        <v>132868.9</v>
      </c>
      <c r="I155" s="2"/>
    </row>
    <row r="156" spans="2:9">
      <c r="B156" s="42">
        <v>100111204</v>
      </c>
      <c r="C156" s="16" t="s">
        <v>137</v>
      </c>
      <c r="D156" s="44">
        <v>1120</v>
      </c>
      <c r="E156" s="44" t="s">
        <v>122</v>
      </c>
      <c r="F156" s="44">
        <v>870</v>
      </c>
      <c r="G156" s="14"/>
      <c r="H156" s="15">
        <v>52042.93</v>
      </c>
      <c r="I156" s="2"/>
    </row>
    <row r="157" spans="2:9">
      <c r="B157" s="42">
        <v>100115004</v>
      </c>
      <c r="C157" s="16" t="s">
        <v>138</v>
      </c>
      <c r="D157" s="44">
        <v>1500</v>
      </c>
      <c r="E157" s="44" t="s">
        <v>122</v>
      </c>
      <c r="F157" s="44">
        <v>870</v>
      </c>
      <c r="G157" s="14"/>
      <c r="H157" s="15">
        <v>61617.61</v>
      </c>
      <c r="I157" s="2"/>
    </row>
    <row r="158" spans="2:9" ht="22.5">
      <c r="B158" s="42">
        <v>100111205</v>
      </c>
      <c r="C158" s="16" t="s">
        <v>139</v>
      </c>
      <c r="D158" s="44">
        <v>1120</v>
      </c>
      <c r="E158" s="44" t="s">
        <v>122</v>
      </c>
      <c r="F158" s="44">
        <v>1484</v>
      </c>
      <c r="G158" s="14"/>
      <c r="H158" s="15">
        <v>66713.8</v>
      </c>
      <c r="I158" s="2"/>
    </row>
    <row r="159" spans="2:9" ht="22.5">
      <c r="B159" s="42">
        <v>100115005</v>
      </c>
      <c r="C159" s="16" t="s">
        <v>140</v>
      </c>
      <c r="D159" s="44">
        <v>1500</v>
      </c>
      <c r="E159" s="44" t="s">
        <v>122</v>
      </c>
      <c r="F159" s="44">
        <v>1484</v>
      </c>
      <c r="G159" s="14"/>
      <c r="H159" s="15">
        <v>77022</v>
      </c>
      <c r="I159" s="2"/>
    </row>
    <row r="160" spans="2:9">
      <c r="B160" s="42">
        <v>100111206</v>
      </c>
      <c r="C160" s="16" t="s">
        <v>141</v>
      </c>
      <c r="D160" s="44">
        <v>1121</v>
      </c>
      <c r="E160" s="44" t="s">
        <v>122</v>
      </c>
      <c r="F160" s="44">
        <v>870</v>
      </c>
      <c r="G160" s="14"/>
      <c r="H160" s="15">
        <v>47718.9</v>
      </c>
      <c r="I160" s="2"/>
    </row>
    <row r="161" spans="2:9">
      <c r="B161" s="42">
        <v>100106303</v>
      </c>
      <c r="C161" s="16" t="s">
        <v>142</v>
      </c>
      <c r="D161" s="44">
        <v>630</v>
      </c>
      <c r="E161" s="44" t="s">
        <v>122</v>
      </c>
      <c r="F161" s="44">
        <v>870</v>
      </c>
      <c r="G161" s="14"/>
      <c r="H161" s="15">
        <v>30808.799999999999</v>
      </c>
      <c r="I161" s="2"/>
    </row>
    <row r="162" spans="2:9">
      <c r="B162" s="42">
        <v>100409002</v>
      </c>
      <c r="C162" s="16" t="s">
        <v>143</v>
      </c>
      <c r="D162" s="44">
        <v>1440</v>
      </c>
      <c r="E162" s="44">
        <v>705</v>
      </c>
      <c r="F162" s="44">
        <v>870</v>
      </c>
      <c r="G162" s="14"/>
      <c r="H162" s="15">
        <v>42021.79</v>
      </c>
      <c r="I162" s="2"/>
    </row>
    <row r="163" spans="2:9">
      <c r="B163" s="42">
        <v>100409001</v>
      </c>
      <c r="C163" s="16" t="s">
        <v>144</v>
      </c>
      <c r="D163" s="44">
        <v>1450</v>
      </c>
      <c r="E163" s="44" t="s">
        <v>122</v>
      </c>
      <c r="F163" s="44">
        <v>870</v>
      </c>
      <c r="G163" s="14"/>
      <c r="H163" s="15">
        <v>39611.32</v>
      </c>
      <c r="I163" s="2"/>
    </row>
    <row r="164" spans="2:9">
      <c r="B164" s="45"/>
      <c r="C164" s="2"/>
      <c r="D164" s="46"/>
      <c r="E164" s="46"/>
      <c r="F164" s="46"/>
      <c r="G164" s="23"/>
      <c r="H164" s="24"/>
      <c r="I164" s="2"/>
    </row>
    <row r="165" spans="2:9">
      <c r="B165" s="42">
        <v>200116301</v>
      </c>
      <c r="C165" s="44" t="s">
        <v>145</v>
      </c>
      <c r="D165" s="44"/>
      <c r="E165" s="44"/>
      <c r="F165" s="44"/>
      <c r="G165" s="15"/>
      <c r="H165" s="15">
        <v>310.2</v>
      </c>
      <c r="I165" s="2"/>
    </row>
    <row r="166" spans="2:9">
      <c r="B166" s="42">
        <v>20016302</v>
      </c>
      <c r="C166" s="47" t="s">
        <v>146</v>
      </c>
      <c r="D166" s="44"/>
      <c r="E166" s="44"/>
      <c r="F166" s="44"/>
      <c r="G166" s="15"/>
      <c r="H166" s="15">
        <v>310.2</v>
      </c>
      <c r="I166" s="2"/>
    </row>
    <row r="167" spans="2:9">
      <c r="B167" s="42">
        <v>200116303</v>
      </c>
      <c r="C167" s="47" t="s">
        <v>147</v>
      </c>
      <c r="D167" s="44"/>
      <c r="E167" s="44"/>
      <c r="F167" s="44"/>
      <c r="G167" s="15"/>
      <c r="H167" s="15">
        <v>310.2</v>
      </c>
      <c r="I167" s="2"/>
    </row>
    <row r="168" spans="2:9">
      <c r="B168" s="42">
        <v>200116304</v>
      </c>
      <c r="C168" s="44" t="s">
        <v>148</v>
      </c>
      <c r="D168" s="44"/>
      <c r="E168" s="44"/>
      <c r="F168" s="44"/>
      <c r="G168" s="15"/>
      <c r="H168" s="15">
        <v>310.2</v>
      </c>
      <c r="I168" s="2"/>
    </row>
    <row r="169" spans="2:9">
      <c r="B169" s="48"/>
      <c r="C169" s="2"/>
      <c r="D169" s="2"/>
      <c r="E169" s="2"/>
      <c r="F169" s="2"/>
      <c r="G169" s="35"/>
      <c r="H169" s="35"/>
      <c r="I169" s="2"/>
    </row>
    <row r="170" spans="2:9">
      <c r="B170" s="42">
        <v>200111201</v>
      </c>
      <c r="C170" s="12" t="s">
        <v>149</v>
      </c>
      <c r="D170" s="44"/>
      <c r="E170" s="44"/>
      <c r="F170" s="44"/>
      <c r="G170" s="15"/>
      <c r="H170" s="15">
        <v>463.3</v>
      </c>
      <c r="I170" s="2"/>
    </row>
    <row r="171" spans="2:9">
      <c r="B171" s="42">
        <v>200111202</v>
      </c>
      <c r="C171" s="16" t="s">
        <v>150</v>
      </c>
      <c r="D171" s="49"/>
      <c r="E171" s="49"/>
      <c r="F171" s="49"/>
      <c r="G171" s="15"/>
      <c r="H171" s="15">
        <v>463.3</v>
      </c>
      <c r="I171" s="2"/>
    </row>
    <row r="172" spans="2:9">
      <c r="B172" s="42">
        <v>200111203</v>
      </c>
      <c r="C172" s="16" t="s">
        <v>151</v>
      </c>
      <c r="D172" s="49"/>
      <c r="E172" s="49"/>
      <c r="F172" s="49"/>
      <c r="G172" s="15"/>
      <c r="H172" s="15">
        <v>463.3</v>
      </c>
      <c r="I172" s="2"/>
    </row>
    <row r="173" spans="2:9">
      <c r="B173" s="42">
        <v>200111204</v>
      </c>
      <c r="C173" s="16" t="s">
        <v>152</v>
      </c>
      <c r="D173" s="49"/>
      <c r="E173" s="49"/>
      <c r="F173" s="49"/>
      <c r="G173" s="15"/>
      <c r="H173" s="15">
        <v>463.3</v>
      </c>
      <c r="I173" s="2"/>
    </row>
    <row r="174" spans="2:9">
      <c r="B174" s="50"/>
      <c r="C174" s="51"/>
      <c r="D174" s="42"/>
      <c r="E174" s="42"/>
      <c r="F174" s="42"/>
      <c r="G174" s="14"/>
      <c r="H174" s="15"/>
      <c r="I174" s="2"/>
    </row>
    <row r="175" spans="2:9">
      <c r="B175" s="42">
        <v>200115001</v>
      </c>
      <c r="C175" s="16" t="s">
        <v>153</v>
      </c>
      <c r="D175" s="49"/>
      <c r="E175" s="49"/>
      <c r="F175" s="49"/>
      <c r="G175" s="14"/>
      <c r="H175" s="15">
        <v>540.52</v>
      </c>
      <c r="I175" s="2"/>
    </row>
    <row r="176" spans="2:9">
      <c r="B176" s="42">
        <v>200115002</v>
      </c>
      <c r="C176" s="16" t="s">
        <v>154</v>
      </c>
      <c r="D176" s="49"/>
      <c r="E176" s="49"/>
      <c r="F176" s="49"/>
      <c r="G176" s="14"/>
      <c r="H176" s="15">
        <v>540.52</v>
      </c>
      <c r="I176" s="2"/>
    </row>
    <row r="177" spans="2:9">
      <c r="B177" s="42">
        <v>200115003</v>
      </c>
      <c r="C177" s="16" t="s">
        <v>155</v>
      </c>
      <c r="D177" s="49"/>
      <c r="E177" s="49"/>
      <c r="F177" s="49"/>
      <c r="G177" s="14"/>
      <c r="H177" s="15">
        <v>540.52</v>
      </c>
      <c r="I177" s="2"/>
    </row>
    <row r="178" spans="2:9">
      <c r="B178" s="42">
        <v>200115004</v>
      </c>
      <c r="C178" s="16" t="s">
        <v>156</v>
      </c>
      <c r="D178" s="49"/>
      <c r="E178" s="49"/>
      <c r="F178" s="49"/>
      <c r="G178" s="14"/>
      <c r="H178" s="15">
        <v>540.52</v>
      </c>
      <c r="I178" s="2"/>
    </row>
    <row r="179" spans="2:9">
      <c r="B179" s="50"/>
      <c r="C179" s="51"/>
      <c r="D179" s="42"/>
      <c r="E179" s="42"/>
      <c r="F179" s="42"/>
      <c r="G179" s="14"/>
      <c r="H179" s="15"/>
      <c r="I179" s="2"/>
    </row>
    <row r="180" spans="2:9">
      <c r="B180" s="42">
        <v>200111210</v>
      </c>
      <c r="C180" s="16" t="s">
        <v>157</v>
      </c>
      <c r="D180" s="49"/>
      <c r="E180" s="49"/>
      <c r="F180" s="49"/>
      <c r="G180" s="14"/>
      <c r="H180" s="15">
        <v>1158.22</v>
      </c>
      <c r="I180" s="2"/>
    </row>
    <row r="181" spans="2:9">
      <c r="B181" s="42">
        <v>200111501</v>
      </c>
      <c r="C181" s="16" t="s">
        <v>158</v>
      </c>
      <c r="D181" s="49"/>
      <c r="E181" s="49"/>
      <c r="F181" s="49"/>
      <c r="G181" s="14"/>
      <c r="H181" s="15">
        <v>1235.46</v>
      </c>
      <c r="I181" s="2"/>
    </row>
    <row r="182" spans="2:9">
      <c r="B182" s="42">
        <v>200411201</v>
      </c>
      <c r="C182" s="16" t="s">
        <v>159</v>
      </c>
      <c r="D182" s="49"/>
      <c r="E182" s="49"/>
      <c r="F182" s="49"/>
      <c r="G182" s="14"/>
      <c r="H182" s="15">
        <v>3907.2</v>
      </c>
      <c r="I182" s="2"/>
    </row>
    <row r="183" spans="2:9">
      <c r="B183" s="42">
        <v>200415001</v>
      </c>
      <c r="C183" s="16" t="s">
        <v>160</v>
      </c>
      <c r="D183" s="49"/>
      <c r="E183" s="49"/>
      <c r="F183" s="49"/>
      <c r="G183" s="14"/>
      <c r="H183" s="15">
        <v>4844.6899999999996</v>
      </c>
      <c r="I183" s="2"/>
    </row>
    <row r="184" spans="2:9">
      <c r="B184" s="42">
        <v>200463001</v>
      </c>
      <c r="C184" s="16" t="s">
        <v>161</v>
      </c>
      <c r="D184" s="42"/>
      <c r="E184" s="12"/>
      <c r="F184" s="42"/>
      <c r="G184" s="14"/>
      <c r="H184" s="15">
        <v>3681.91</v>
      </c>
      <c r="I184" s="2"/>
    </row>
    <row r="185" spans="2:9" ht="18">
      <c r="B185" s="50"/>
      <c r="C185" s="52"/>
      <c r="D185" s="42"/>
      <c r="E185" s="42"/>
      <c r="F185" s="42"/>
      <c r="G185" s="14"/>
      <c r="H185" s="15"/>
      <c r="I185" s="2"/>
    </row>
    <row r="186" spans="2:9" ht="18">
      <c r="B186" s="885" t="s">
        <v>162</v>
      </c>
      <c r="C186" s="882"/>
      <c r="D186" s="53"/>
      <c r="E186" s="53"/>
      <c r="F186" s="53"/>
      <c r="G186" s="14"/>
      <c r="H186" s="15"/>
      <c r="I186" s="2"/>
    </row>
    <row r="187" spans="2:9" ht="22.5">
      <c r="B187" s="42">
        <v>200000003</v>
      </c>
      <c r="C187" s="16" t="s">
        <v>163</v>
      </c>
      <c r="D187" s="13"/>
      <c r="E187" s="13"/>
      <c r="F187" s="13"/>
      <c r="G187" s="14"/>
      <c r="H187" s="15">
        <v>15704.78</v>
      </c>
      <c r="I187" s="2"/>
    </row>
    <row r="188" spans="2:9">
      <c r="B188" s="11">
        <v>200102901</v>
      </c>
      <c r="C188" s="18" t="s">
        <v>164</v>
      </c>
      <c r="D188" s="13"/>
      <c r="E188" s="13"/>
      <c r="F188" s="13"/>
      <c r="G188" s="14"/>
      <c r="H188" s="15">
        <v>5967.83</v>
      </c>
      <c r="I188" s="2"/>
    </row>
    <row r="189" spans="2:9">
      <c r="B189" s="11">
        <v>200102902</v>
      </c>
      <c r="C189" s="18" t="s">
        <v>165</v>
      </c>
      <c r="D189" s="13"/>
      <c r="E189" s="13"/>
      <c r="F189" s="13"/>
      <c r="G189" s="14"/>
      <c r="H189" s="15">
        <v>2512.7800000000002</v>
      </c>
      <c r="I189" s="2"/>
    </row>
    <row r="190" spans="2:9">
      <c r="B190" s="11">
        <v>200104901</v>
      </c>
      <c r="C190" s="18" t="s">
        <v>166</v>
      </c>
      <c r="D190" s="13"/>
      <c r="E190" s="13"/>
      <c r="F190" s="13"/>
      <c r="G190" s="14"/>
      <c r="H190" s="15">
        <v>3455.05</v>
      </c>
      <c r="I190" s="2"/>
    </row>
    <row r="191" spans="2:9">
      <c r="B191" s="11">
        <v>200106901</v>
      </c>
      <c r="C191" s="18" t="s">
        <v>167</v>
      </c>
      <c r="D191" s="13"/>
      <c r="E191" s="13"/>
      <c r="F191" s="13"/>
      <c r="G191" s="14"/>
      <c r="H191" s="15">
        <v>4711.43</v>
      </c>
      <c r="I191" s="2"/>
    </row>
    <row r="192" spans="2:9">
      <c r="B192" s="11">
        <v>200102701</v>
      </c>
      <c r="C192" s="18" t="s">
        <v>168</v>
      </c>
      <c r="D192" s="13"/>
      <c r="E192" s="13"/>
      <c r="F192" s="13"/>
      <c r="G192" s="14"/>
      <c r="H192" s="15">
        <v>1782.13</v>
      </c>
      <c r="I192" s="2"/>
    </row>
    <row r="193" spans="2:9">
      <c r="B193" s="11">
        <v>200104701</v>
      </c>
      <c r="C193" s="18" t="s">
        <v>169</v>
      </c>
      <c r="D193" s="13"/>
      <c r="E193" s="13"/>
      <c r="F193" s="13"/>
      <c r="G193" s="14"/>
      <c r="H193" s="15">
        <v>2398.3000000000002</v>
      </c>
      <c r="I193" s="2"/>
    </row>
    <row r="194" spans="2:9">
      <c r="B194" s="11">
        <v>200106701</v>
      </c>
      <c r="C194" s="18" t="s">
        <v>170</v>
      </c>
      <c r="D194" s="13"/>
      <c r="E194" s="13"/>
      <c r="F194" s="13"/>
      <c r="G194" s="14"/>
      <c r="H194" s="15">
        <v>2907.94</v>
      </c>
      <c r="I194" s="2"/>
    </row>
    <row r="195" spans="2:9">
      <c r="B195" s="42">
        <v>200104902</v>
      </c>
      <c r="C195" s="18" t="s">
        <v>171</v>
      </c>
      <c r="D195" s="13"/>
      <c r="E195" s="13"/>
      <c r="F195" s="13"/>
      <c r="G195" s="14"/>
      <c r="H195" s="15">
        <v>873.19</v>
      </c>
      <c r="I195" s="2"/>
    </row>
    <row r="196" spans="2:9">
      <c r="B196" s="42">
        <v>200104903</v>
      </c>
      <c r="C196" s="18" t="s">
        <v>172</v>
      </c>
      <c r="D196" s="13"/>
      <c r="E196" s="13"/>
      <c r="F196" s="13"/>
      <c r="G196" s="14"/>
      <c r="H196" s="15">
        <v>1674.13</v>
      </c>
      <c r="I196" s="2"/>
    </row>
    <row r="197" spans="2:9">
      <c r="B197" s="42">
        <v>200102903</v>
      </c>
      <c r="C197" s="18" t="s">
        <v>173</v>
      </c>
      <c r="D197" s="13"/>
      <c r="E197" s="13"/>
      <c r="F197" s="13"/>
      <c r="G197" s="14"/>
      <c r="H197" s="15">
        <v>764.82</v>
      </c>
      <c r="I197" s="2"/>
    </row>
    <row r="198" spans="2:9">
      <c r="B198" s="42">
        <v>200102904</v>
      </c>
      <c r="C198" s="18" t="s">
        <v>174</v>
      </c>
      <c r="D198" s="13"/>
      <c r="E198" s="13"/>
      <c r="F198" s="13"/>
      <c r="G198" s="14"/>
      <c r="H198" s="15">
        <v>1314.49</v>
      </c>
      <c r="I198" s="2"/>
    </row>
    <row r="199" spans="2:9">
      <c r="B199" s="42">
        <v>200102905</v>
      </c>
      <c r="C199" s="18" t="s">
        <v>175</v>
      </c>
      <c r="D199" s="13"/>
      <c r="E199" s="13"/>
      <c r="F199" s="13"/>
      <c r="G199" s="14"/>
      <c r="H199" s="15">
        <v>833.94</v>
      </c>
      <c r="I199" s="2"/>
    </row>
    <row r="200" spans="2:9">
      <c r="B200" s="42">
        <v>200102906</v>
      </c>
      <c r="C200" s="18" t="s">
        <v>176</v>
      </c>
      <c r="D200" s="13"/>
      <c r="E200" s="13"/>
      <c r="F200" s="13"/>
      <c r="G200" s="14"/>
      <c r="H200" s="15">
        <v>1430.7</v>
      </c>
      <c r="I200" s="2"/>
    </row>
    <row r="201" spans="2:9">
      <c r="B201" s="42">
        <v>500100316</v>
      </c>
      <c r="C201" s="18" t="s">
        <v>177</v>
      </c>
      <c r="D201" s="13"/>
      <c r="E201" s="13"/>
      <c r="F201" s="13"/>
      <c r="G201" s="54"/>
      <c r="H201" s="55">
        <v>13604.56</v>
      </c>
      <c r="I201" s="2"/>
    </row>
    <row r="202" spans="2:9">
      <c r="B202" s="42">
        <v>200104904</v>
      </c>
      <c r="C202" s="56" t="s">
        <v>178</v>
      </c>
      <c r="D202" s="44"/>
      <c r="E202" s="44"/>
      <c r="F202" s="44"/>
      <c r="G202" s="54"/>
      <c r="H202" s="55">
        <v>772.16</v>
      </c>
      <c r="I202" s="2"/>
    </row>
    <row r="203" spans="2:9" ht="25.5">
      <c r="B203" s="42">
        <v>200110101</v>
      </c>
      <c r="C203" s="19" t="s">
        <v>179</v>
      </c>
      <c r="D203" s="13"/>
      <c r="E203" s="13"/>
      <c r="F203" s="13"/>
      <c r="G203" s="14"/>
      <c r="H203" s="15">
        <v>5430.06</v>
      </c>
      <c r="I203" s="2"/>
    </row>
    <row r="204" spans="2:9">
      <c r="B204" s="42">
        <v>200110102</v>
      </c>
      <c r="C204" s="19" t="s">
        <v>180</v>
      </c>
      <c r="D204" s="13"/>
      <c r="E204" s="13"/>
      <c r="F204" s="13"/>
      <c r="G204" s="14"/>
      <c r="H204" s="15">
        <v>69168</v>
      </c>
      <c r="I204" s="2"/>
    </row>
    <row r="205" spans="2:9">
      <c r="B205" s="42">
        <v>200000001</v>
      </c>
      <c r="C205" s="56" t="s">
        <v>181</v>
      </c>
      <c r="D205" s="44"/>
      <c r="E205" s="44"/>
      <c r="F205" s="44"/>
      <c r="G205" s="14"/>
      <c r="H205" s="15">
        <v>22771.9</v>
      </c>
      <c r="I205" s="2"/>
    </row>
    <row r="206" spans="2:9">
      <c r="B206" s="57">
        <v>200000002</v>
      </c>
      <c r="C206" s="58" t="s">
        <v>182</v>
      </c>
      <c r="D206" s="59"/>
      <c r="E206" s="59"/>
      <c r="F206" s="59"/>
      <c r="G206" s="14"/>
      <c r="H206" s="15">
        <v>25127.599999999999</v>
      </c>
      <c r="I206" s="2"/>
    </row>
    <row r="207" spans="2:9">
      <c r="B207" s="57">
        <v>200411201</v>
      </c>
      <c r="C207" s="58" t="s">
        <v>183</v>
      </c>
      <c r="D207" s="59"/>
      <c r="E207" s="59"/>
      <c r="F207" s="59"/>
      <c r="G207" s="14"/>
      <c r="H207" s="15">
        <v>3552</v>
      </c>
      <c r="I207" s="2"/>
    </row>
    <row r="208" spans="2:9">
      <c r="B208" s="60">
        <v>500100611</v>
      </c>
      <c r="C208" s="58" t="s">
        <v>184</v>
      </c>
      <c r="D208" s="59"/>
      <c r="E208" s="59"/>
      <c r="F208" s="59"/>
      <c r="G208" s="14"/>
      <c r="H208" s="15">
        <v>3206.27</v>
      </c>
      <c r="I208" s="2"/>
    </row>
    <row r="209" spans="2:9">
      <c r="B209" s="60">
        <v>500100612</v>
      </c>
      <c r="C209" s="61" t="s">
        <v>185</v>
      </c>
      <c r="D209" s="59"/>
      <c r="E209" s="59"/>
      <c r="F209" s="59"/>
      <c r="G209" s="15"/>
      <c r="H209" s="15">
        <v>2944.49</v>
      </c>
      <c r="I209" s="2"/>
    </row>
    <row r="210" spans="2:9" ht="15">
      <c r="B210" s="62">
        <v>500100618</v>
      </c>
      <c r="C210" s="63" t="s">
        <v>186</v>
      </c>
      <c r="D210" s="63"/>
      <c r="E210" s="63"/>
      <c r="F210" s="64"/>
      <c r="G210" s="65"/>
      <c r="H210" s="15">
        <v>5698.16</v>
      </c>
      <c r="I210" s="2"/>
    </row>
    <row r="211" spans="2:9" ht="15">
      <c r="B211" s="62">
        <v>500100617</v>
      </c>
      <c r="C211" s="63" t="s">
        <v>187</v>
      </c>
      <c r="D211" s="64"/>
      <c r="E211" s="64"/>
      <c r="F211" s="64"/>
      <c r="G211" s="44"/>
      <c r="H211" s="15">
        <v>4527.6000000000004</v>
      </c>
      <c r="I211" s="2"/>
    </row>
    <row r="212" spans="2:9">
      <c r="B212" s="2"/>
      <c r="C212" s="2"/>
      <c r="D212" s="2"/>
      <c r="E212" s="2"/>
      <c r="F212" s="2"/>
      <c r="G212" s="2"/>
      <c r="H212" s="2"/>
      <c r="I212" s="2"/>
    </row>
    <row r="213" spans="2:9">
      <c r="B213" s="2"/>
      <c r="C213" s="2"/>
      <c r="D213" s="2"/>
      <c r="E213" s="2"/>
      <c r="F213" s="2"/>
      <c r="G213" s="2"/>
      <c r="H213" s="2"/>
      <c r="I213" s="2"/>
    </row>
  </sheetData>
  <mergeCells count="85">
    <mergeCell ref="B1:E1"/>
    <mergeCell ref="B2:E2"/>
    <mergeCell ref="D116:F116"/>
    <mergeCell ref="G116:G117"/>
    <mergeCell ref="H116:H117"/>
    <mergeCell ref="G127:G128"/>
    <mergeCell ref="H127:H128"/>
    <mergeCell ref="D127:F127"/>
    <mergeCell ref="C32:C33"/>
    <mergeCell ref="G32:G33"/>
    <mergeCell ref="H32:H33"/>
    <mergeCell ref="D32:F32"/>
    <mergeCell ref="D138:F138"/>
    <mergeCell ref="G138:G139"/>
    <mergeCell ref="H138:H139"/>
    <mergeCell ref="B37:H37"/>
    <mergeCell ref="B38:B39"/>
    <mergeCell ref="C38:C39"/>
    <mergeCell ref="D38:F38"/>
    <mergeCell ref="G38:G39"/>
    <mergeCell ref="H38:H39"/>
    <mergeCell ref="D105:F105"/>
    <mergeCell ref="G105:G106"/>
    <mergeCell ref="H105:H106"/>
    <mergeCell ref="B7:H7"/>
    <mergeCell ref="B8:H8"/>
    <mergeCell ref="B17:H17"/>
    <mergeCell ref="D18:F18"/>
    <mergeCell ref="G18:G19"/>
    <mergeCell ref="H18:H19"/>
    <mergeCell ref="C9:C10"/>
    <mergeCell ref="D9:F9"/>
    <mergeCell ref="G9:G10"/>
    <mergeCell ref="H9:H10"/>
    <mergeCell ref="B9:B10"/>
    <mergeCell ref="B18:B19"/>
    <mergeCell ref="C18:C19"/>
    <mergeCell ref="B5:D5"/>
    <mergeCell ref="A4:B4"/>
    <mergeCell ref="D24:F24"/>
    <mergeCell ref="B26:H26"/>
    <mergeCell ref="B31:H31"/>
    <mergeCell ref="B93:H93"/>
    <mergeCell ref="C85:C86"/>
    <mergeCell ref="B91:B92"/>
    <mergeCell ref="C91:C92"/>
    <mergeCell ref="B87:H87"/>
    <mergeCell ref="D91:F91"/>
    <mergeCell ref="G91:G92"/>
    <mergeCell ref="H91:H92"/>
    <mergeCell ref="B24:B25"/>
    <mergeCell ref="C24:C25"/>
    <mergeCell ref="G24:G25"/>
    <mergeCell ref="H24:H25"/>
    <mergeCell ref="B32:B33"/>
    <mergeCell ref="H95:H96"/>
    <mergeCell ref="H85:H86"/>
    <mergeCell ref="D58:F58"/>
    <mergeCell ref="G58:G59"/>
    <mergeCell ref="H58:H59"/>
    <mergeCell ref="B60:H60"/>
    <mergeCell ref="G85:G86"/>
    <mergeCell ref="D85:F85"/>
    <mergeCell ref="B95:B96"/>
    <mergeCell ref="C95:C96"/>
    <mergeCell ref="B58:B59"/>
    <mergeCell ref="C58:C59"/>
    <mergeCell ref="B85:B86"/>
    <mergeCell ref="D95:F95"/>
    <mergeCell ref="G95:G96"/>
    <mergeCell ref="B135:C135"/>
    <mergeCell ref="B138:B139"/>
    <mergeCell ref="C138:C139"/>
    <mergeCell ref="B140:C140"/>
    <mergeCell ref="B186:C186"/>
    <mergeCell ref="B97:C97"/>
    <mergeCell ref="C127:C128"/>
    <mergeCell ref="B129:C129"/>
    <mergeCell ref="B105:B106"/>
    <mergeCell ref="C105:C106"/>
    <mergeCell ref="B107:C107"/>
    <mergeCell ref="B116:B117"/>
    <mergeCell ref="C116:C117"/>
    <mergeCell ref="B118:C118"/>
    <mergeCell ref="B127:B128"/>
  </mergeCells>
  <hyperlinks>
    <hyperlink ref="A4:B4" location="Содержание!A1" display="К содержанию"/>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47"/>
  <sheetViews>
    <sheetView showGridLines="0" workbookViewId="0">
      <selection activeCell="B2" sqref="B2:G2"/>
    </sheetView>
  </sheetViews>
  <sheetFormatPr defaultColWidth="14.42578125" defaultRowHeight="12.75"/>
  <cols>
    <col min="1" max="1" width="2.85546875" customWidth="1"/>
    <col min="2" max="2" width="29.7109375" customWidth="1"/>
    <col min="3" max="3" width="20.140625" customWidth="1"/>
    <col min="4" max="4" width="31.140625" customWidth="1"/>
    <col min="5" max="5" width="13.28515625" customWidth="1"/>
    <col min="6" max="6" width="11" customWidth="1"/>
    <col min="7" max="7" width="12.140625" customWidth="1"/>
    <col min="8" max="8" width="9.7109375" customWidth="1"/>
    <col min="9" max="9" width="11.5703125" customWidth="1"/>
    <col min="10" max="10" width="12.7109375" customWidth="1"/>
    <col min="11" max="11" width="19.7109375" customWidth="1"/>
    <col min="12" max="12" width="14" customWidth="1"/>
    <col min="13" max="13" width="16.140625" customWidth="1"/>
    <col min="14" max="24" width="9.140625" customWidth="1"/>
  </cols>
  <sheetData>
    <row r="1" spans="1:24" ht="18.75" customHeight="1">
      <c r="A1" s="1167" t="s">
        <v>7780</v>
      </c>
      <c r="B1" s="1167"/>
      <c r="C1" s="1167"/>
      <c r="D1" s="1167"/>
      <c r="E1" s="1167"/>
      <c r="F1" s="1167"/>
      <c r="G1" s="1167"/>
      <c r="H1" s="98"/>
      <c r="I1" s="98"/>
      <c r="J1" s="98"/>
      <c r="K1" s="110"/>
      <c r="L1" s="110"/>
      <c r="M1" s="98"/>
      <c r="N1" s="98"/>
      <c r="O1" s="98"/>
      <c r="P1" s="98"/>
      <c r="Q1" s="98"/>
      <c r="R1" s="98"/>
      <c r="S1" s="98"/>
      <c r="T1" s="98"/>
      <c r="U1" s="98"/>
      <c r="V1" s="98"/>
      <c r="W1" s="98"/>
      <c r="X1" s="98"/>
    </row>
    <row r="2" spans="1:24" s="781" customFormat="1" ht="21" customHeight="1">
      <c r="B2" s="1167" t="s">
        <v>7781</v>
      </c>
      <c r="C2" s="1167"/>
      <c r="D2" s="1167"/>
      <c r="E2" s="1167"/>
      <c r="F2" s="1167"/>
      <c r="G2" s="1167"/>
      <c r="H2" s="864"/>
      <c r="I2" s="864"/>
      <c r="J2" s="864"/>
      <c r="K2" s="871"/>
      <c r="L2" s="871"/>
      <c r="M2" s="864"/>
      <c r="N2" s="864"/>
      <c r="O2" s="864"/>
      <c r="P2" s="864"/>
      <c r="Q2" s="864"/>
      <c r="R2" s="864"/>
      <c r="S2" s="864"/>
      <c r="T2" s="864"/>
      <c r="U2" s="864"/>
      <c r="V2" s="864"/>
      <c r="W2" s="864"/>
      <c r="X2" s="864"/>
    </row>
    <row r="3" spans="1:24" s="783" customFormat="1">
      <c r="D3" s="864"/>
      <c r="E3" s="864"/>
      <c r="F3" s="864"/>
      <c r="G3" s="864"/>
      <c r="H3" s="864"/>
      <c r="I3" s="864"/>
      <c r="J3" s="864"/>
      <c r="K3" s="871"/>
      <c r="L3" s="871"/>
      <c r="M3" s="864"/>
      <c r="N3" s="864"/>
      <c r="O3" s="864"/>
      <c r="P3" s="864"/>
      <c r="Q3" s="864"/>
      <c r="R3" s="864"/>
      <c r="S3" s="864"/>
      <c r="T3" s="864"/>
      <c r="U3" s="864"/>
      <c r="V3" s="864"/>
      <c r="W3" s="864"/>
      <c r="X3" s="864"/>
    </row>
    <row r="4" spans="1:24" ht="15.75">
      <c r="A4" s="98"/>
      <c r="B4" s="1165" t="s">
        <v>7782</v>
      </c>
      <c r="C4" s="98"/>
      <c r="D4" s="98"/>
      <c r="E4" s="98"/>
      <c r="F4" s="98"/>
      <c r="G4" s="106"/>
      <c r="H4" s="98"/>
      <c r="I4" s="99"/>
      <c r="J4" s="98"/>
      <c r="K4" s="865"/>
      <c r="L4" s="866"/>
      <c r="M4" s="866"/>
      <c r="N4" s="867"/>
      <c r="O4" s="98"/>
      <c r="P4" s="98"/>
      <c r="Q4" s="98"/>
      <c r="R4" s="98"/>
      <c r="S4" s="98"/>
      <c r="T4" s="98"/>
      <c r="U4" s="98"/>
      <c r="V4" s="98"/>
      <c r="W4" s="98"/>
      <c r="X4" s="98"/>
    </row>
    <row r="5" spans="1:24">
      <c r="A5" s="98"/>
      <c r="B5" s="109"/>
      <c r="C5" s="870" t="s">
        <v>207</v>
      </c>
      <c r="D5" s="98"/>
      <c r="E5" s="98"/>
      <c r="F5" s="98"/>
      <c r="G5" s="106"/>
      <c r="H5" s="98"/>
      <c r="I5" s="99"/>
      <c r="J5" s="98"/>
      <c r="K5" s="98"/>
      <c r="L5" s="98"/>
      <c r="M5" s="98"/>
      <c r="N5" s="98"/>
      <c r="O5" s="98"/>
      <c r="P5" s="98"/>
      <c r="Q5" s="98"/>
      <c r="R5" s="98"/>
      <c r="S5" s="98"/>
      <c r="T5" s="98"/>
      <c r="U5" s="98"/>
      <c r="V5" s="98"/>
      <c r="W5" s="98"/>
      <c r="X5" s="98"/>
    </row>
    <row r="6" spans="1:24" ht="65.25">
      <c r="A6" s="98"/>
      <c r="B6" s="111" t="s">
        <v>208</v>
      </c>
      <c r="C6" s="112" t="s">
        <v>5</v>
      </c>
      <c r="D6" s="111" t="s">
        <v>209</v>
      </c>
      <c r="E6" s="111" t="s">
        <v>210</v>
      </c>
      <c r="F6" s="111" t="s">
        <v>211</v>
      </c>
      <c r="G6" s="111" t="s">
        <v>212</v>
      </c>
      <c r="H6" s="111" t="s">
        <v>213</v>
      </c>
      <c r="I6" s="111" t="s">
        <v>214</v>
      </c>
      <c r="J6" s="111" t="s">
        <v>215</v>
      </c>
      <c r="K6" s="111"/>
      <c r="L6" s="113" t="s">
        <v>7763</v>
      </c>
      <c r="M6" s="98"/>
      <c r="N6" s="98"/>
      <c r="O6" s="98"/>
      <c r="P6" s="98"/>
      <c r="Q6" s="98"/>
      <c r="R6" s="98"/>
      <c r="S6" s="98"/>
      <c r="T6" s="98"/>
      <c r="U6" s="98"/>
      <c r="V6" s="98"/>
      <c r="W6" s="98"/>
      <c r="X6" s="98"/>
    </row>
    <row r="7" spans="1:24">
      <c r="A7" s="98"/>
      <c r="B7" s="114" t="s">
        <v>216</v>
      </c>
      <c r="C7" s="114"/>
      <c r="D7" s="114"/>
      <c r="E7" s="114"/>
      <c r="F7" s="114"/>
      <c r="G7" s="114"/>
      <c r="H7" s="114"/>
      <c r="I7" s="114"/>
      <c r="J7" s="114"/>
      <c r="K7" s="114"/>
      <c r="L7" s="114"/>
      <c r="M7" s="98"/>
      <c r="N7" s="98"/>
      <c r="O7" s="98"/>
      <c r="P7" s="98"/>
      <c r="Q7" s="98"/>
      <c r="R7" s="98"/>
      <c r="S7" s="98"/>
      <c r="T7" s="98"/>
      <c r="U7" s="98"/>
      <c r="V7" s="98"/>
      <c r="W7" s="98"/>
      <c r="X7" s="98"/>
    </row>
    <row r="8" spans="1:24">
      <c r="A8" s="98"/>
      <c r="B8" s="115" t="s">
        <v>217</v>
      </c>
      <c r="C8" s="116" t="s">
        <v>218</v>
      </c>
      <c r="D8" s="117">
        <v>906</v>
      </c>
      <c r="E8" s="118"/>
      <c r="F8" s="119">
        <v>6</v>
      </c>
      <c r="G8" s="893"/>
      <c r="H8" s="893">
        <v>455</v>
      </c>
      <c r="I8" s="893">
        <v>850</v>
      </c>
      <c r="J8" s="893">
        <v>720</v>
      </c>
      <c r="K8" s="120">
        <v>41512.432500000003</v>
      </c>
      <c r="L8" s="120">
        <v>66970</v>
      </c>
      <c r="M8" s="98"/>
      <c r="N8" s="98"/>
      <c r="O8" s="98"/>
      <c r="P8" s="98"/>
      <c r="Q8" s="98"/>
      <c r="R8" s="98"/>
      <c r="S8" s="98"/>
      <c r="T8" s="98"/>
      <c r="U8" s="98"/>
      <c r="V8" s="98"/>
      <c r="W8" s="98"/>
      <c r="X8" s="98"/>
    </row>
    <row r="9" spans="1:24">
      <c r="A9" s="98"/>
      <c r="B9" s="115" t="s">
        <v>219</v>
      </c>
      <c r="C9" s="116" t="s">
        <v>220</v>
      </c>
      <c r="D9" s="117">
        <v>1034</v>
      </c>
      <c r="E9" s="118"/>
      <c r="F9" s="119">
        <v>8</v>
      </c>
      <c r="G9" s="894"/>
      <c r="H9" s="894"/>
      <c r="I9" s="894"/>
      <c r="J9" s="894"/>
      <c r="K9" s="120">
        <v>42149.126250000001</v>
      </c>
      <c r="L9" s="120">
        <v>68000</v>
      </c>
      <c r="M9" s="98"/>
      <c r="N9" s="98"/>
      <c r="O9" s="98"/>
      <c r="P9" s="98"/>
      <c r="Q9" s="98"/>
      <c r="R9" s="98"/>
      <c r="S9" s="98"/>
      <c r="T9" s="98"/>
      <c r="U9" s="98"/>
      <c r="V9" s="98"/>
      <c r="W9" s="98"/>
      <c r="X9" s="98"/>
    </row>
    <row r="10" spans="1:24">
      <c r="A10" s="98"/>
      <c r="B10" s="115" t="s">
        <v>221</v>
      </c>
      <c r="C10" s="116" t="s">
        <v>222</v>
      </c>
      <c r="D10" s="117">
        <v>1249</v>
      </c>
      <c r="E10" s="118"/>
      <c r="F10" s="119">
        <v>10</v>
      </c>
      <c r="G10" s="894"/>
      <c r="H10" s="894"/>
      <c r="I10" s="894"/>
      <c r="J10" s="894"/>
      <c r="K10" s="120">
        <v>44313.884999999995</v>
      </c>
      <c r="L10" s="120">
        <v>71490</v>
      </c>
      <c r="M10" s="98"/>
      <c r="N10" s="98"/>
      <c r="O10" s="98"/>
      <c r="P10" s="98"/>
      <c r="Q10" s="98"/>
      <c r="R10" s="98"/>
      <c r="S10" s="98"/>
      <c r="T10" s="98"/>
      <c r="U10" s="98"/>
      <c r="V10" s="98"/>
      <c r="W10" s="98"/>
      <c r="X10" s="98"/>
    </row>
    <row r="11" spans="1:24">
      <c r="A11" s="98"/>
      <c r="B11" s="115" t="s">
        <v>223</v>
      </c>
      <c r="C11" s="116" t="s">
        <v>224</v>
      </c>
      <c r="D11" s="117">
        <v>1390</v>
      </c>
      <c r="E11" s="118"/>
      <c r="F11" s="119">
        <v>12</v>
      </c>
      <c r="G11" s="894"/>
      <c r="H11" s="894"/>
      <c r="I11" s="894"/>
      <c r="J11" s="894"/>
      <c r="K11" s="120">
        <v>47497.353749999995</v>
      </c>
      <c r="L11" s="120">
        <v>76630</v>
      </c>
      <c r="M11" s="98"/>
      <c r="N11" s="98"/>
      <c r="O11" s="98"/>
      <c r="P11" s="98"/>
      <c r="Q11" s="98"/>
      <c r="R11" s="98"/>
      <c r="S11" s="98"/>
      <c r="T11" s="98"/>
      <c r="U11" s="98"/>
      <c r="V11" s="98"/>
      <c r="W11" s="98"/>
      <c r="X11" s="98"/>
    </row>
    <row r="12" spans="1:24">
      <c r="A12" s="98"/>
      <c r="B12" s="115" t="s">
        <v>225</v>
      </c>
      <c r="C12" s="116" t="s">
        <v>226</v>
      </c>
      <c r="D12" s="117">
        <v>1559</v>
      </c>
      <c r="E12" s="118"/>
      <c r="F12" s="119">
        <v>14</v>
      </c>
      <c r="G12" s="884"/>
      <c r="H12" s="894"/>
      <c r="I12" s="894"/>
      <c r="J12" s="894"/>
      <c r="K12" s="120">
        <v>58066.47</v>
      </c>
      <c r="L12" s="120">
        <v>93680</v>
      </c>
      <c r="M12" s="98"/>
      <c r="N12" s="98"/>
      <c r="O12" s="98"/>
      <c r="P12" s="98"/>
      <c r="Q12" s="98"/>
      <c r="R12" s="98"/>
      <c r="S12" s="98"/>
      <c r="T12" s="98"/>
      <c r="U12" s="98"/>
      <c r="V12" s="98"/>
      <c r="W12" s="98"/>
      <c r="X12" s="98"/>
    </row>
    <row r="13" spans="1:24">
      <c r="A13" s="98"/>
      <c r="B13" s="115" t="s">
        <v>227</v>
      </c>
      <c r="C13" s="116" t="s">
        <v>228</v>
      </c>
      <c r="D13" s="121"/>
      <c r="E13" s="119">
        <v>1049</v>
      </c>
      <c r="F13" s="119">
        <v>7</v>
      </c>
      <c r="G13" s="893">
        <v>-18</v>
      </c>
      <c r="H13" s="894"/>
      <c r="I13" s="894"/>
      <c r="J13" s="894"/>
      <c r="K13" s="120">
        <v>47943.039375</v>
      </c>
      <c r="L13" s="120">
        <v>77350</v>
      </c>
      <c r="M13" s="98"/>
      <c r="N13" s="98"/>
      <c r="O13" s="98"/>
      <c r="P13" s="98"/>
      <c r="Q13" s="98"/>
      <c r="R13" s="98"/>
      <c r="S13" s="98"/>
      <c r="T13" s="98"/>
      <c r="U13" s="98"/>
      <c r="V13" s="98"/>
      <c r="W13" s="98"/>
      <c r="X13" s="98"/>
    </row>
    <row r="14" spans="1:24">
      <c r="A14" s="98"/>
      <c r="B14" s="115" t="s">
        <v>229</v>
      </c>
      <c r="C14" s="116" t="s">
        <v>230</v>
      </c>
      <c r="D14" s="121"/>
      <c r="E14" s="119">
        <v>1270</v>
      </c>
      <c r="F14" s="119">
        <v>9</v>
      </c>
      <c r="G14" s="884"/>
      <c r="H14" s="884"/>
      <c r="I14" s="884"/>
      <c r="J14" s="884"/>
      <c r="K14" s="120">
        <v>55456.025624999995</v>
      </c>
      <c r="L14" s="120">
        <v>89470</v>
      </c>
      <c r="M14" s="98"/>
      <c r="N14" s="98"/>
      <c r="O14" s="98"/>
      <c r="P14" s="98"/>
      <c r="Q14" s="98"/>
      <c r="R14" s="98"/>
      <c r="S14" s="98"/>
      <c r="T14" s="98"/>
      <c r="U14" s="98"/>
      <c r="V14" s="98"/>
      <c r="W14" s="98"/>
      <c r="X14" s="98"/>
    </row>
    <row r="15" spans="1:24" ht="18">
      <c r="A15" s="98"/>
      <c r="B15" s="114" t="s">
        <v>231</v>
      </c>
      <c r="C15" s="122"/>
      <c r="D15" s="123"/>
      <c r="E15" s="123"/>
      <c r="F15" s="123"/>
      <c r="G15" s="123"/>
      <c r="H15" s="123"/>
      <c r="I15" s="123"/>
      <c r="J15" s="123"/>
      <c r="K15" s="124"/>
      <c r="L15" s="124"/>
      <c r="M15" s="98"/>
      <c r="N15" s="98"/>
      <c r="O15" s="98"/>
      <c r="P15" s="98"/>
      <c r="Q15" s="98"/>
      <c r="R15" s="98"/>
      <c r="S15" s="98"/>
      <c r="T15" s="98"/>
      <c r="U15" s="98"/>
      <c r="V15" s="98"/>
      <c r="W15" s="98"/>
      <c r="X15" s="98"/>
    </row>
    <row r="16" spans="1:24">
      <c r="A16" s="98"/>
      <c r="B16" s="125" t="s">
        <v>232</v>
      </c>
      <c r="C16" s="126" t="s">
        <v>233</v>
      </c>
      <c r="D16" s="127">
        <v>2409</v>
      </c>
      <c r="E16" s="128"/>
      <c r="F16" s="129">
        <v>22</v>
      </c>
      <c r="G16" s="895" t="s">
        <v>192</v>
      </c>
      <c r="H16" s="898">
        <v>735</v>
      </c>
      <c r="I16" s="898">
        <v>850</v>
      </c>
      <c r="J16" s="898">
        <v>720</v>
      </c>
      <c r="K16" s="130">
        <v>71193.9375</v>
      </c>
      <c r="L16" s="120">
        <v>114860</v>
      </c>
      <c r="M16" s="98"/>
      <c r="N16" s="98"/>
      <c r="O16" s="98"/>
      <c r="P16" s="98"/>
      <c r="Q16" s="98"/>
      <c r="R16" s="98"/>
      <c r="S16" s="98"/>
      <c r="T16" s="98"/>
      <c r="U16" s="98"/>
      <c r="V16" s="98"/>
      <c r="W16" s="98"/>
      <c r="X16" s="98"/>
    </row>
    <row r="17" spans="1:24">
      <c r="A17" s="98"/>
      <c r="B17" s="125" t="s">
        <v>234</v>
      </c>
      <c r="C17" s="126" t="s">
        <v>235</v>
      </c>
      <c r="D17" s="127">
        <v>2765</v>
      </c>
      <c r="E17" s="128"/>
      <c r="F17" s="129">
        <v>28</v>
      </c>
      <c r="G17" s="884"/>
      <c r="H17" s="894"/>
      <c r="I17" s="894"/>
      <c r="J17" s="894"/>
      <c r="K17" s="130">
        <v>76391.673750000002</v>
      </c>
      <c r="L17" s="120">
        <v>123240</v>
      </c>
      <c r="M17" s="98"/>
      <c r="N17" s="98"/>
      <c r="O17" s="98"/>
      <c r="P17" s="98"/>
      <c r="Q17" s="98"/>
      <c r="R17" s="98"/>
      <c r="S17" s="98"/>
      <c r="T17" s="98"/>
      <c r="U17" s="98"/>
      <c r="V17" s="98"/>
      <c r="W17" s="98"/>
      <c r="X17" s="98"/>
    </row>
    <row r="18" spans="1:24">
      <c r="A18" s="98"/>
      <c r="B18" s="125" t="s">
        <v>236</v>
      </c>
      <c r="C18" s="126" t="s">
        <v>237</v>
      </c>
      <c r="D18" s="128"/>
      <c r="E18" s="127">
        <v>1574</v>
      </c>
      <c r="F18" s="129">
        <v>13</v>
      </c>
      <c r="G18" s="129">
        <v>-18</v>
      </c>
      <c r="H18" s="894"/>
      <c r="I18" s="894"/>
      <c r="J18" s="894"/>
      <c r="K18" s="130">
        <v>68994.45</v>
      </c>
      <c r="L18" s="120">
        <v>111310</v>
      </c>
      <c r="M18" s="98"/>
      <c r="N18" s="98"/>
      <c r="O18" s="98"/>
      <c r="P18" s="98"/>
      <c r="Q18" s="98"/>
      <c r="R18" s="98"/>
      <c r="S18" s="98"/>
      <c r="T18" s="98"/>
      <c r="U18" s="98"/>
      <c r="V18" s="98"/>
      <c r="W18" s="98"/>
      <c r="X18" s="98"/>
    </row>
    <row r="19" spans="1:24">
      <c r="A19" s="98"/>
      <c r="B19" s="125" t="s">
        <v>238</v>
      </c>
      <c r="C19" s="126" t="s">
        <v>239</v>
      </c>
      <c r="D19" s="128"/>
      <c r="E19" s="127">
        <v>1961</v>
      </c>
      <c r="F19" s="129">
        <v>17</v>
      </c>
      <c r="G19" s="129">
        <v>-18</v>
      </c>
      <c r="H19" s="884"/>
      <c r="I19" s="884"/>
      <c r="J19" s="884"/>
      <c r="K19" s="130">
        <v>79818.243749999994</v>
      </c>
      <c r="L19" s="120">
        <v>128770</v>
      </c>
      <c r="M19" s="98"/>
      <c r="N19" s="98"/>
      <c r="O19" s="98"/>
      <c r="P19" s="98"/>
      <c r="Q19" s="98"/>
      <c r="R19" s="98"/>
      <c r="S19" s="98"/>
      <c r="T19" s="98"/>
      <c r="U19" s="98"/>
      <c r="V19" s="98"/>
      <c r="W19" s="98"/>
      <c r="X19" s="98"/>
    </row>
    <row r="20" spans="1:24" ht="18">
      <c r="A20" s="98"/>
      <c r="B20" s="131" t="s">
        <v>240</v>
      </c>
      <c r="C20" s="132"/>
      <c r="D20" s="132"/>
      <c r="E20" s="132"/>
      <c r="F20" s="132"/>
      <c r="G20" s="132"/>
      <c r="H20" s="132"/>
      <c r="I20" s="132"/>
      <c r="J20" s="132"/>
      <c r="K20" s="132"/>
      <c r="L20" s="124"/>
      <c r="M20" s="98"/>
      <c r="N20" s="98"/>
      <c r="O20" s="98"/>
      <c r="P20" s="98"/>
      <c r="Q20" s="98"/>
      <c r="R20" s="98"/>
      <c r="S20" s="98"/>
      <c r="T20" s="98"/>
      <c r="U20" s="98"/>
      <c r="V20" s="98"/>
      <c r="W20" s="98"/>
      <c r="X20" s="98"/>
    </row>
    <row r="21" spans="1:24">
      <c r="A21" s="98"/>
      <c r="B21" s="133" t="s">
        <v>241</v>
      </c>
      <c r="C21" s="134" t="s">
        <v>242</v>
      </c>
      <c r="D21" s="135">
        <v>3307</v>
      </c>
      <c r="E21" s="135"/>
      <c r="F21" s="133">
        <v>38</v>
      </c>
      <c r="G21" s="895" t="s">
        <v>192</v>
      </c>
      <c r="H21" s="133">
        <v>851</v>
      </c>
      <c r="I21" s="133">
        <v>1060</v>
      </c>
      <c r="J21" s="133">
        <v>960</v>
      </c>
      <c r="K21" s="136">
        <v>115815</v>
      </c>
      <c r="L21" s="120">
        <v>186840</v>
      </c>
      <c r="M21" s="98"/>
      <c r="N21" s="98"/>
      <c r="O21" s="98"/>
      <c r="P21" s="98"/>
      <c r="Q21" s="98"/>
      <c r="R21" s="98"/>
      <c r="S21" s="98"/>
      <c r="T21" s="98"/>
      <c r="U21" s="98"/>
      <c r="V21" s="98"/>
      <c r="W21" s="98"/>
      <c r="X21" s="98"/>
    </row>
    <row r="22" spans="1:24">
      <c r="A22" s="98"/>
      <c r="B22" s="133" t="s">
        <v>243</v>
      </c>
      <c r="C22" s="134" t="s">
        <v>244</v>
      </c>
      <c r="D22" s="135">
        <v>3726</v>
      </c>
      <c r="E22" s="135"/>
      <c r="F22" s="133">
        <v>44</v>
      </c>
      <c r="G22" s="884"/>
      <c r="H22" s="133">
        <v>851</v>
      </c>
      <c r="I22" s="133">
        <v>1060</v>
      </c>
      <c r="J22" s="133">
        <v>960</v>
      </c>
      <c r="K22" s="136">
        <v>119469</v>
      </c>
      <c r="L22" s="120">
        <v>192730</v>
      </c>
      <c r="M22" s="98"/>
      <c r="N22" s="98"/>
      <c r="O22" s="98"/>
      <c r="P22" s="98"/>
      <c r="Q22" s="98"/>
      <c r="R22" s="98"/>
      <c r="S22" s="98"/>
      <c r="T22" s="98"/>
      <c r="U22" s="98"/>
      <c r="V22" s="98"/>
      <c r="W22" s="98"/>
      <c r="X22" s="98"/>
    </row>
    <row r="23" spans="1:24">
      <c r="A23" s="98"/>
      <c r="B23" s="133" t="s">
        <v>245</v>
      </c>
      <c r="C23" s="137" t="s">
        <v>246</v>
      </c>
      <c r="D23" s="135"/>
      <c r="E23" s="135">
        <v>3084</v>
      </c>
      <c r="F23" s="133">
        <v>31</v>
      </c>
      <c r="G23" s="899">
        <v>-18</v>
      </c>
      <c r="H23" s="133">
        <v>851</v>
      </c>
      <c r="I23" s="133">
        <v>1060</v>
      </c>
      <c r="J23" s="133">
        <v>960</v>
      </c>
      <c r="K23" s="138">
        <v>142561.65</v>
      </c>
      <c r="L23" s="120">
        <v>229990</v>
      </c>
      <c r="M23" s="98"/>
      <c r="N23" s="98"/>
      <c r="O23" s="98"/>
      <c r="P23" s="98"/>
      <c r="Q23" s="98"/>
      <c r="R23" s="98"/>
      <c r="S23" s="98"/>
      <c r="T23" s="98"/>
      <c r="U23" s="98"/>
      <c r="V23" s="98"/>
      <c r="W23" s="98"/>
      <c r="X23" s="98"/>
    </row>
    <row r="24" spans="1:24">
      <c r="A24" s="98"/>
      <c r="B24" s="133" t="s">
        <v>247</v>
      </c>
      <c r="C24" s="134" t="s">
        <v>248</v>
      </c>
      <c r="D24" s="135"/>
      <c r="E24" s="135">
        <v>2679</v>
      </c>
      <c r="F24" s="133">
        <v>27</v>
      </c>
      <c r="G24" s="884"/>
      <c r="H24" s="133">
        <v>851</v>
      </c>
      <c r="I24" s="133">
        <v>1060</v>
      </c>
      <c r="J24" s="133">
        <v>960</v>
      </c>
      <c r="K24" s="136">
        <v>121493.4</v>
      </c>
      <c r="L24" s="120">
        <v>196000</v>
      </c>
      <c r="M24" s="98"/>
      <c r="N24" s="98"/>
      <c r="O24" s="98"/>
      <c r="P24" s="98"/>
      <c r="Q24" s="98"/>
      <c r="R24" s="98"/>
      <c r="S24" s="98"/>
      <c r="T24" s="98"/>
      <c r="U24" s="98"/>
      <c r="V24" s="98"/>
      <c r="W24" s="98"/>
      <c r="X24" s="98"/>
    </row>
    <row r="25" spans="1:24">
      <c r="A25" s="98"/>
      <c r="B25" s="98"/>
      <c r="C25" s="98"/>
      <c r="D25" s="98"/>
      <c r="E25" s="98"/>
      <c r="F25" s="98"/>
      <c r="G25" s="98"/>
      <c r="H25" s="98"/>
      <c r="I25" s="98"/>
      <c r="J25" s="98"/>
      <c r="K25" s="110"/>
      <c r="L25" s="110"/>
      <c r="M25" s="98"/>
      <c r="N25" s="98"/>
      <c r="O25" s="98"/>
      <c r="P25" s="98"/>
      <c r="Q25" s="98"/>
      <c r="R25" s="98"/>
      <c r="S25" s="98"/>
      <c r="T25" s="98"/>
      <c r="U25" s="98"/>
      <c r="V25" s="98"/>
      <c r="W25" s="98"/>
      <c r="X25" s="98"/>
    </row>
    <row r="26" spans="1:24" ht="14.25">
      <c r="A26" s="98"/>
      <c r="B26" s="98"/>
      <c r="C26" s="900" t="s">
        <v>249</v>
      </c>
      <c r="D26" s="878"/>
      <c r="E26" s="878"/>
      <c r="F26" s="878"/>
      <c r="G26" s="878"/>
      <c r="H26" s="878"/>
      <c r="I26" s="878"/>
      <c r="J26" s="878"/>
      <c r="K26" s="110"/>
      <c r="L26" s="110"/>
      <c r="M26" s="98"/>
      <c r="N26" s="98"/>
      <c r="O26" s="98"/>
      <c r="P26" s="98"/>
      <c r="Q26" s="98"/>
      <c r="R26" s="98"/>
      <c r="S26" s="98"/>
      <c r="T26" s="98"/>
      <c r="U26" s="98"/>
      <c r="V26" s="98"/>
      <c r="W26" s="98"/>
      <c r="X26" s="98"/>
    </row>
    <row r="27" spans="1:24">
      <c r="A27" s="98"/>
      <c r="B27" s="98"/>
      <c r="C27" s="2"/>
      <c r="D27" s="2"/>
      <c r="E27" s="2"/>
      <c r="F27" s="2"/>
      <c r="G27" s="2"/>
      <c r="H27" s="2"/>
      <c r="I27" s="2"/>
      <c r="J27" s="2"/>
      <c r="K27" s="110"/>
      <c r="L27" s="110"/>
      <c r="M27" s="98"/>
      <c r="N27" s="98"/>
      <c r="O27" s="98"/>
      <c r="P27" s="98"/>
      <c r="Q27" s="98"/>
      <c r="R27" s="98"/>
      <c r="S27" s="98"/>
      <c r="T27" s="98"/>
      <c r="U27" s="98"/>
      <c r="V27" s="98"/>
      <c r="W27" s="98"/>
      <c r="X27" s="98"/>
    </row>
    <row r="28" spans="1:24">
      <c r="A28" s="98"/>
      <c r="B28" s="98"/>
      <c r="C28" s="901" t="s">
        <v>250</v>
      </c>
      <c r="D28" s="901" t="s">
        <v>251</v>
      </c>
      <c r="E28" s="896" t="s">
        <v>252</v>
      </c>
      <c r="F28" s="897"/>
      <c r="G28" s="896" t="s">
        <v>253</v>
      </c>
      <c r="H28" s="897"/>
      <c r="I28" s="896" t="s">
        <v>254</v>
      </c>
      <c r="J28" s="897"/>
      <c r="K28" s="110"/>
      <c r="L28" s="110"/>
      <c r="M28" s="98"/>
      <c r="N28" s="98"/>
      <c r="O28" s="98"/>
      <c r="P28" s="98"/>
      <c r="Q28" s="98"/>
      <c r="R28" s="98"/>
      <c r="S28" s="98"/>
      <c r="T28" s="98"/>
      <c r="U28" s="98"/>
      <c r="V28" s="98"/>
      <c r="W28" s="98"/>
      <c r="X28" s="98"/>
    </row>
    <row r="29" spans="1:24" ht="57">
      <c r="A29" s="98"/>
      <c r="B29" s="98"/>
      <c r="C29" s="902"/>
      <c r="D29" s="902"/>
      <c r="E29" s="139" t="s">
        <v>255</v>
      </c>
      <c r="F29" s="139" t="s">
        <v>256</v>
      </c>
      <c r="G29" s="139" t="s">
        <v>255</v>
      </c>
      <c r="H29" s="139" t="s">
        <v>256</v>
      </c>
      <c r="I29" s="139" t="s">
        <v>255</v>
      </c>
      <c r="J29" s="139" t="s">
        <v>256</v>
      </c>
      <c r="K29" s="110"/>
      <c r="L29" s="110"/>
      <c r="M29" s="98"/>
      <c r="N29" s="98"/>
      <c r="O29" s="98"/>
      <c r="P29" s="98"/>
      <c r="Q29" s="98"/>
      <c r="R29" s="98"/>
      <c r="S29" s="98"/>
      <c r="T29" s="98"/>
      <c r="U29" s="98"/>
      <c r="V29" s="98"/>
      <c r="W29" s="98"/>
      <c r="X29" s="98"/>
    </row>
    <row r="30" spans="1:24" ht="15.75">
      <c r="A30" s="98"/>
      <c r="B30" s="98"/>
      <c r="C30" s="903" t="s">
        <v>218</v>
      </c>
      <c r="D30" s="140">
        <v>20</v>
      </c>
      <c r="E30" s="140">
        <v>869</v>
      </c>
      <c r="F30" s="140">
        <v>5.5</v>
      </c>
      <c r="G30" s="140">
        <v>1032</v>
      </c>
      <c r="H30" s="140">
        <v>7</v>
      </c>
      <c r="I30" s="140">
        <v>1195</v>
      </c>
      <c r="J30" s="140">
        <v>8.5</v>
      </c>
      <c r="K30" s="110"/>
      <c r="L30" s="110"/>
      <c r="M30" s="98"/>
      <c r="N30" s="98"/>
      <c r="O30" s="98"/>
      <c r="P30" s="98"/>
      <c r="Q30" s="98"/>
      <c r="R30" s="98"/>
      <c r="S30" s="98"/>
      <c r="T30" s="98"/>
      <c r="U30" s="98"/>
      <c r="V30" s="98"/>
      <c r="W30" s="98"/>
      <c r="X30" s="98"/>
    </row>
    <row r="31" spans="1:24" ht="15.75">
      <c r="A31" s="98"/>
      <c r="B31" s="98"/>
      <c r="C31" s="904"/>
      <c r="D31" s="140">
        <v>25</v>
      </c>
      <c r="E31" s="140">
        <v>816</v>
      </c>
      <c r="F31" s="140">
        <v>5</v>
      </c>
      <c r="G31" s="140">
        <v>970</v>
      </c>
      <c r="H31" s="140">
        <v>6</v>
      </c>
      <c r="I31" s="140">
        <v>1123</v>
      </c>
      <c r="J31" s="140">
        <v>7.5</v>
      </c>
      <c r="K31" s="110"/>
      <c r="L31" s="110"/>
      <c r="M31" s="98"/>
      <c r="N31" s="98"/>
      <c r="O31" s="98"/>
      <c r="P31" s="98"/>
      <c r="Q31" s="98"/>
      <c r="R31" s="98"/>
      <c r="S31" s="98"/>
      <c r="T31" s="98"/>
      <c r="U31" s="98"/>
      <c r="V31" s="98"/>
      <c r="W31" s="98"/>
      <c r="X31" s="98"/>
    </row>
    <row r="32" spans="1:24" ht="15.75">
      <c r="A32" s="98"/>
      <c r="B32" s="98"/>
      <c r="C32" s="904"/>
      <c r="D32" s="140">
        <v>30</v>
      </c>
      <c r="E32" s="140">
        <v>762</v>
      </c>
      <c r="F32" s="140">
        <v>4.5</v>
      </c>
      <c r="G32" s="140">
        <v>906</v>
      </c>
      <c r="H32" s="140">
        <v>5.5</v>
      </c>
      <c r="I32" s="140">
        <v>1050</v>
      </c>
      <c r="J32" s="140">
        <v>7</v>
      </c>
      <c r="K32" s="110"/>
      <c r="L32" s="110"/>
      <c r="M32" s="98"/>
      <c r="N32" s="98"/>
      <c r="O32" s="98"/>
      <c r="P32" s="98"/>
      <c r="Q32" s="98"/>
      <c r="R32" s="98"/>
      <c r="S32" s="98"/>
      <c r="T32" s="98"/>
      <c r="U32" s="98"/>
      <c r="V32" s="98"/>
      <c r="W32" s="98"/>
      <c r="X32" s="98"/>
    </row>
    <row r="33" spans="1:24" ht="15.75">
      <c r="A33" s="98"/>
      <c r="B33" s="98"/>
      <c r="C33" s="904"/>
      <c r="D33" s="140">
        <v>35</v>
      </c>
      <c r="E33" s="140">
        <v>705</v>
      </c>
      <c r="F33" s="140">
        <v>4</v>
      </c>
      <c r="G33" s="140">
        <v>840</v>
      </c>
      <c r="H33" s="140">
        <v>5</v>
      </c>
      <c r="I33" s="140">
        <v>974</v>
      </c>
      <c r="J33" s="140">
        <v>6</v>
      </c>
      <c r="K33" s="110"/>
      <c r="L33" s="110"/>
      <c r="M33" s="98"/>
      <c r="N33" s="98"/>
      <c r="O33" s="98"/>
      <c r="P33" s="98"/>
      <c r="Q33" s="98"/>
      <c r="R33" s="98"/>
      <c r="S33" s="98"/>
      <c r="T33" s="98"/>
      <c r="U33" s="98"/>
      <c r="V33" s="98"/>
      <c r="W33" s="98"/>
      <c r="X33" s="98"/>
    </row>
    <row r="34" spans="1:24" ht="15.75">
      <c r="A34" s="98"/>
      <c r="B34" s="98"/>
      <c r="C34" s="904"/>
      <c r="D34" s="140">
        <v>40</v>
      </c>
      <c r="E34" s="140">
        <v>647</v>
      </c>
      <c r="F34" s="140">
        <v>3.5</v>
      </c>
      <c r="G34" s="140">
        <v>771</v>
      </c>
      <c r="H34" s="140">
        <v>4.5</v>
      </c>
      <c r="I34" s="140">
        <v>895</v>
      </c>
      <c r="J34" s="140">
        <v>5.5</v>
      </c>
      <c r="K34" s="110"/>
      <c r="L34" s="110"/>
      <c r="M34" s="98"/>
      <c r="N34" s="98"/>
      <c r="O34" s="98"/>
      <c r="P34" s="98"/>
      <c r="Q34" s="98"/>
      <c r="R34" s="98"/>
      <c r="S34" s="98"/>
      <c r="T34" s="98"/>
      <c r="U34" s="98"/>
      <c r="V34" s="98"/>
      <c r="W34" s="98"/>
      <c r="X34" s="98"/>
    </row>
    <row r="35" spans="1:24" ht="15.75">
      <c r="A35" s="98"/>
      <c r="B35" s="98"/>
      <c r="C35" s="902"/>
      <c r="D35" s="140">
        <v>45</v>
      </c>
      <c r="E35" s="140">
        <v>586</v>
      </c>
      <c r="F35" s="140">
        <v>3</v>
      </c>
      <c r="G35" s="140">
        <v>700</v>
      </c>
      <c r="H35" s="140">
        <v>4</v>
      </c>
      <c r="I35" s="140">
        <v>814</v>
      </c>
      <c r="J35" s="140">
        <v>4.5</v>
      </c>
      <c r="K35" s="110"/>
      <c r="L35" s="110"/>
      <c r="M35" s="98"/>
      <c r="N35" s="98"/>
      <c r="O35" s="98"/>
      <c r="P35" s="98"/>
      <c r="Q35" s="98"/>
      <c r="R35" s="98"/>
      <c r="S35" s="98"/>
      <c r="T35" s="98"/>
      <c r="U35" s="98"/>
      <c r="V35" s="98"/>
      <c r="W35" s="98"/>
      <c r="X35" s="98"/>
    </row>
    <row r="36" spans="1:24" ht="15.75">
      <c r="A36" s="98"/>
      <c r="B36" s="98"/>
      <c r="C36" s="903" t="s">
        <v>220</v>
      </c>
      <c r="D36" s="140">
        <v>20</v>
      </c>
      <c r="E36" s="140">
        <v>1032</v>
      </c>
      <c r="F36" s="140">
        <v>7</v>
      </c>
      <c r="G36" s="140">
        <v>1215</v>
      </c>
      <c r="H36" s="140">
        <v>8.5</v>
      </c>
      <c r="I36" s="140">
        <v>1397</v>
      </c>
      <c r="J36" s="140">
        <v>11</v>
      </c>
      <c r="K36" s="110"/>
      <c r="L36" s="110"/>
      <c r="M36" s="98"/>
      <c r="N36" s="98"/>
      <c r="O36" s="98"/>
      <c r="P36" s="98"/>
      <c r="Q36" s="98"/>
      <c r="R36" s="98"/>
      <c r="S36" s="98"/>
      <c r="T36" s="98"/>
      <c r="U36" s="98"/>
      <c r="V36" s="98"/>
      <c r="W36" s="98"/>
      <c r="X36" s="98"/>
    </row>
    <row r="37" spans="1:24" ht="15.75">
      <c r="A37" s="98"/>
      <c r="B37" s="98"/>
      <c r="C37" s="904"/>
      <c r="D37" s="140">
        <v>25</v>
      </c>
      <c r="E37" s="140">
        <v>969</v>
      </c>
      <c r="F37" s="140">
        <v>6</v>
      </c>
      <c r="G37" s="140">
        <v>1142</v>
      </c>
      <c r="H37" s="140">
        <v>8</v>
      </c>
      <c r="I37" s="140">
        <v>1315</v>
      </c>
      <c r="J37" s="140">
        <v>10</v>
      </c>
      <c r="K37" s="110"/>
      <c r="L37" s="110"/>
      <c r="M37" s="98"/>
      <c r="N37" s="98"/>
      <c r="O37" s="98"/>
      <c r="P37" s="98"/>
      <c r="Q37" s="98"/>
      <c r="R37" s="98"/>
      <c r="S37" s="98"/>
      <c r="T37" s="98"/>
      <c r="U37" s="98"/>
      <c r="V37" s="98"/>
      <c r="W37" s="98"/>
      <c r="X37" s="98"/>
    </row>
    <row r="38" spans="1:24" ht="15.75">
      <c r="A38" s="98"/>
      <c r="B38" s="98"/>
      <c r="C38" s="904"/>
      <c r="D38" s="140">
        <v>30</v>
      </c>
      <c r="E38" s="140">
        <v>904</v>
      </c>
      <c r="F38" s="140">
        <v>5.5</v>
      </c>
      <c r="G38" s="140">
        <v>1067</v>
      </c>
      <c r="H38" s="140">
        <v>7</v>
      </c>
      <c r="I38" s="140">
        <v>1230</v>
      </c>
      <c r="J38" s="140">
        <v>9</v>
      </c>
      <c r="K38" s="110"/>
      <c r="L38" s="110"/>
      <c r="M38" s="98"/>
      <c r="N38" s="98"/>
      <c r="O38" s="98"/>
      <c r="P38" s="98"/>
      <c r="Q38" s="98"/>
      <c r="R38" s="98"/>
      <c r="S38" s="98"/>
      <c r="T38" s="98"/>
      <c r="U38" s="98"/>
      <c r="V38" s="98"/>
      <c r="W38" s="98"/>
      <c r="X38" s="98"/>
    </row>
    <row r="39" spans="1:24" ht="15.75">
      <c r="A39" s="98"/>
      <c r="B39" s="98"/>
      <c r="C39" s="904"/>
      <c r="D39" s="140">
        <v>35</v>
      </c>
      <c r="E39" s="140">
        <v>836</v>
      </c>
      <c r="F39" s="140">
        <v>5</v>
      </c>
      <c r="G39" s="140">
        <v>989</v>
      </c>
      <c r="H39" s="140">
        <v>6.5</v>
      </c>
      <c r="I39" s="140">
        <v>1142</v>
      </c>
      <c r="J39" s="140">
        <v>8</v>
      </c>
      <c r="K39" s="110"/>
      <c r="L39" s="110"/>
      <c r="M39" s="98"/>
      <c r="N39" s="98"/>
      <c r="O39" s="98"/>
      <c r="P39" s="98"/>
      <c r="Q39" s="98"/>
      <c r="R39" s="98"/>
      <c r="S39" s="98"/>
      <c r="T39" s="98"/>
      <c r="U39" s="98"/>
      <c r="V39" s="98"/>
      <c r="W39" s="98"/>
      <c r="X39" s="98"/>
    </row>
    <row r="40" spans="1:24" ht="15.75">
      <c r="A40" s="98"/>
      <c r="B40" s="98"/>
      <c r="C40" s="904"/>
      <c r="D40" s="140">
        <v>40</v>
      </c>
      <c r="E40" s="140">
        <v>766</v>
      </c>
      <c r="F40" s="140">
        <v>4.5</v>
      </c>
      <c r="G40" s="140">
        <v>909</v>
      </c>
      <c r="H40" s="140">
        <v>5.5</v>
      </c>
      <c r="I40" s="140">
        <v>1051</v>
      </c>
      <c r="J40" s="140">
        <v>7</v>
      </c>
      <c r="K40" s="110"/>
      <c r="L40" s="110"/>
      <c r="M40" s="98"/>
      <c r="N40" s="98"/>
      <c r="O40" s="98"/>
      <c r="P40" s="98"/>
      <c r="Q40" s="98"/>
      <c r="R40" s="98"/>
      <c r="S40" s="98"/>
      <c r="T40" s="98"/>
      <c r="U40" s="98"/>
      <c r="V40" s="98"/>
      <c r="W40" s="98"/>
      <c r="X40" s="98"/>
    </row>
    <row r="41" spans="1:24" ht="15.75">
      <c r="A41" s="98"/>
      <c r="B41" s="98"/>
      <c r="C41" s="902"/>
      <c r="D41" s="140">
        <v>45</v>
      </c>
      <c r="E41" s="140">
        <v>694</v>
      </c>
      <c r="F41" s="140">
        <v>3.5</v>
      </c>
      <c r="G41" s="140">
        <v>826</v>
      </c>
      <c r="H41" s="140">
        <v>5</v>
      </c>
      <c r="I41" s="140">
        <v>957</v>
      </c>
      <c r="J41" s="140">
        <v>6</v>
      </c>
      <c r="K41" s="110"/>
      <c r="L41" s="110"/>
      <c r="M41" s="98"/>
      <c r="N41" s="98"/>
      <c r="O41" s="98"/>
      <c r="P41" s="98"/>
      <c r="Q41" s="98"/>
      <c r="R41" s="98"/>
      <c r="S41" s="98"/>
      <c r="T41" s="98"/>
      <c r="U41" s="98"/>
      <c r="V41" s="98"/>
      <c r="W41" s="98"/>
      <c r="X41" s="98"/>
    </row>
    <row r="42" spans="1:24" ht="15.75">
      <c r="A42" s="98"/>
      <c r="B42" s="98"/>
      <c r="C42" s="903" t="s">
        <v>222</v>
      </c>
      <c r="D42" s="140">
        <v>20</v>
      </c>
      <c r="E42" s="140">
        <v>1223</v>
      </c>
      <c r="F42" s="140">
        <v>9</v>
      </c>
      <c r="G42" s="140">
        <v>1421</v>
      </c>
      <c r="H42" s="140">
        <v>11</v>
      </c>
      <c r="I42" s="140">
        <v>1618</v>
      </c>
      <c r="J42" s="140">
        <v>13</v>
      </c>
      <c r="K42" s="110"/>
      <c r="L42" s="110"/>
      <c r="M42" s="98"/>
      <c r="N42" s="98"/>
      <c r="O42" s="98"/>
      <c r="P42" s="98"/>
      <c r="Q42" s="98"/>
      <c r="R42" s="98"/>
      <c r="S42" s="98"/>
      <c r="T42" s="98"/>
      <c r="U42" s="98"/>
      <c r="V42" s="98"/>
      <c r="W42" s="98"/>
      <c r="X42" s="98"/>
    </row>
    <row r="43" spans="1:24" ht="15.75">
      <c r="A43" s="98"/>
      <c r="B43" s="98"/>
      <c r="C43" s="904"/>
      <c r="D43" s="140">
        <v>25</v>
      </c>
      <c r="E43" s="140">
        <v>1149</v>
      </c>
      <c r="F43" s="140">
        <v>8</v>
      </c>
      <c r="G43" s="140">
        <v>1337</v>
      </c>
      <c r="H43" s="140">
        <v>10</v>
      </c>
      <c r="I43" s="140">
        <v>1524</v>
      </c>
      <c r="J43" s="140">
        <v>12</v>
      </c>
      <c r="K43" s="110"/>
      <c r="L43" s="110"/>
      <c r="M43" s="98"/>
      <c r="N43" s="98"/>
      <c r="O43" s="98"/>
      <c r="P43" s="98"/>
      <c r="Q43" s="98"/>
      <c r="R43" s="98"/>
      <c r="S43" s="98"/>
      <c r="T43" s="98"/>
      <c r="U43" s="98"/>
      <c r="V43" s="98"/>
      <c r="W43" s="98"/>
      <c r="X43" s="98"/>
    </row>
    <row r="44" spans="1:24" ht="15.75">
      <c r="A44" s="98"/>
      <c r="B44" s="98"/>
      <c r="C44" s="904"/>
      <c r="D44" s="140">
        <v>30</v>
      </c>
      <c r="E44" s="140">
        <v>1072</v>
      </c>
      <c r="F44" s="140">
        <v>7</v>
      </c>
      <c r="G44" s="140">
        <v>1249</v>
      </c>
      <c r="H44" s="140">
        <v>9</v>
      </c>
      <c r="I44" s="140">
        <v>1426</v>
      </c>
      <c r="J44" s="140">
        <v>11</v>
      </c>
      <c r="K44" s="110"/>
      <c r="L44" s="110"/>
      <c r="M44" s="98"/>
      <c r="N44" s="98"/>
      <c r="O44" s="98"/>
      <c r="P44" s="98"/>
      <c r="Q44" s="98"/>
      <c r="R44" s="98"/>
      <c r="S44" s="98"/>
      <c r="T44" s="98"/>
      <c r="U44" s="98"/>
      <c r="V44" s="98"/>
      <c r="W44" s="98"/>
      <c r="X44" s="98"/>
    </row>
    <row r="45" spans="1:24" ht="15.75">
      <c r="A45" s="98"/>
      <c r="B45" s="98"/>
      <c r="C45" s="904"/>
      <c r="D45" s="140">
        <v>35</v>
      </c>
      <c r="E45" s="140">
        <v>992</v>
      </c>
      <c r="F45" s="140">
        <v>6.5</v>
      </c>
      <c r="G45" s="140">
        <v>1158</v>
      </c>
      <c r="H45" s="140">
        <v>8</v>
      </c>
      <c r="I45" s="140">
        <v>1324</v>
      </c>
      <c r="J45" s="140">
        <v>10</v>
      </c>
      <c r="K45" s="110"/>
      <c r="L45" s="110"/>
      <c r="M45" s="98"/>
      <c r="N45" s="98"/>
      <c r="O45" s="98"/>
      <c r="P45" s="98"/>
      <c r="Q45" s="98"/>
      <c r="R45" s="98"/>
      <c r="S45" s="98"/>
      <c r="T45" s="98"/>
      <c r="U45" s="98"/>
      <c r="V45" s="98"/>
      <c r="W45" s="98"/>
      <c r="X45" s="98"/>
    </row>
    <row r="46" spans="1:24" ht="15.75">
      <c r="A46" s="98"/>
      <c r="B46" s="98"/>
      <c r="C46" s="904"/>
      <c r="D46" s="140">
        <v>40</v>
      </c>
      <c r="E46" s="140">
        <v>908</v>
      </c>
      <c r="F46" s="140">
        <v>5.5</v>
      </c>
      <c r="G46" s="140">
        <v>1063</v>
      </c>
      <c r="H46" s="140">
        <v>7</v>
      </c>
      <c r="I46" s="140">
        <v>1218</v>
      </c>
      <c r="J46" s="140">
        <v>8.5</v>
      </c>
      <c r="K46" s="110"/>
      <c r="L46" s="110"/>
      <c r="M46" s="98"/>
      <c r="N46" s="98"/>
      <c r="O46" s="98"/>
      <c r="P46" s="98"/>
      <c r="Q46" s="98"/>
      <c r="R46" s="98"/>
      <c r="S46" s="98"/>
      <c r="T46" s="98"/>
      <c r="U46" s="98"/>
      <c r="V46" s="98"/>
      <c r="W46" s="98"/>
      <c r="X46" s="98"/>
    </row>
    <row r="47" spans="1:24" ht="15.75">
      <c r="A47" s="98"/>
      <c r="B47" s="98"/>
      <c r="C47" s="902"/>
      <c r="D47" s="140">
        <v>45</v>
      </c>
      <c r="E47" s="140">
        <v>821</v>
      </c>
      <c r="F47" s="140">
        <v>5</v>
      </c>
      <c r="G47" s="140">
        <v>964</v>
      </c>
      <c r="H47" s="140">
        <v>6</v>
      </c>
      <c r="I47" s="140">
        <v>1108</v>
      </c>
      <c r="J47" s="140">
        <v>7.5</v>
      </c>
      <c r="K47" s="110"/>
      <c r="L47" s="110"/>
      <c r="M47" s="98"/>
      <c r="N47" s="98"/>
      <c r="O47" s="98"/>
      <c r="P47" s="98"/>
      <c r="Q47" s="98"/>
      <c r="R47" s="98"/>
      <c r="S47" s="98"/>
      <c r="T47" s="98"/>
      <c r="U47" s="98"/>
      <c r="V47" s="98"/>
      <c r="W47" s="98"/>
      <c r="X47" s="98"/>
    </row>
    <row r="48" spans="1:24" ht="15.75">
      <c r="A48" s="98"/>
      <c r="B48" s="98"/>
      <c r="C48" s="903" t="s">
        <v>224</v>
      </c>
      <c r="D48" s="140">
        <v>20</v>
      </c>
      <c r="E48" s="140">
        <v>1369</v>
      </c>
      <c r="F48" s="140">
        <v>11</v>
      </c>
      <c r="G48" s="140">
        <v>1579</v>
      </c>
      <c r="H48" s="140">
        <v>13</v>
      </c>
      <c r="I48" s="140">
        <v>1788</v>
      </c>
      <c r="J48" s="140">
        <v>15</v>
      </c>
      <c r="K48" s="110"/>
      <c r="L48" s="110"/>
      <c r="M48" s="98"/>
      <c r="N48" s="98"/>
      <c r="O48" s="98"/>
      <c r="P48" s="98"/>
      <c r="Q48" s="98"/>
      <c r="R48" s="98"/>
      <c r="S48" s="98"/>
      <c r="T48" s="98"/>
      <c r="U48" s="98"/>
      <c r="V48" s="98"/>
      <c r="W48" s="98"/>
      <c r="X48" s="98"/>
    </row>
    <row r="49" spans="1:24" ht="15.75">
      <c r="A49" s="98"/>
      <c r="B49" s="98"/>
      <c r="C49" s="904"/>
      <c r="D49" s="140">
        <v>25</v>
      </c>
      <c r="E49" s="140">
        <v>1288</v>
      </c>
      <c r="F49" s="140">
        <v>9.5</v>
      </c>
      <c r="G49" s="140">
        <v>1486</v>
      </c>
      <c r="H49" s="140">
        <v>12</v>
      </c>
      <c r="I49" s="140">
        <v>1685</v>
      </c>
      <c r="J49" s="140">
        <v>14</v>
      </c>
      <c r="K49" s="110"/>
      <c r="L49" s="110"/>
      <c r="M49" s="98"/>
      <c r="N49" s="98"/>
      <c r="O49" s="98"/>
      <c r="P49" s="98"/>
      <c r="Q49" s="98"/>
      <c r="R49" s="98"/>
      <c r="S49" s="98"/>
      <c r="T49" s="98"/>
      <c r="U49" s="98"/>
      <c r="V49" s="98"/>
      <c r="W49" s="98"/>
      <c r="X49" s="98"/>
    </row>
    <row r="50" spans="1:24" ht="15.75">
      <c r="A50" s="98"/>
      <c r="B50" s="98"/>
      <c r="C50" s="904"/>
      <c r="D50" s="140">
        <v>30</v>
      </c>
      <c r="E50" s="140">
        <v>1203</v>
      </c>
      <c r="F50" s="140">
        <v>8.5</v>
      </c>
      <c r="G50" s="140">
        <v>1390</v>
      </c>
      <c r="H50" s="140">
        <v>11</v>
      </c>
      <c r="I50" s="140">
        <v>1577</v>
      </c>
      <c r="J50" s="140">
        <v>13</v>
      </c>
      <c r="K50" s="110"/>
      <c r="L50" s="110"/>
      <c r="M50" s="98"/>
      <c r="N50" s="98"/>
      <c r="O50" s="98"/>
      <c r="P50" s="98"/>
      <c r="Q50" s="98"/>
      <c r="R50" s="98"/>
      <c r="S50" s="98"/>
      <c r="T50" s="98"/>
      <c r="U50" s="98"/>
      <c r="V50" s="98"/>
      <c r="W50" s="98"/>
      <c r="X50" s="98"/>
    </row>
    <row r="51" spans="1:24" ht="15.75">
      <c r="A51" s="98"/>
      <c r="B51" s="98"/>
      <c r="C51" s="904"/>
      <c r="D51" s="140">
        <v>35</v>
      </c>
      <c r="E51" s="140">
        <v>1114</v>
      </c>
      <c r="F51" s="140">
        <v>7.5</v>
      </c>
      <c r="G51" s="140">
        <v>1288</v>
      </c>
      <c r="H51" s="140">
        <v>9</v>
      </c>
      <c r="I51" s="140">
        <v>1463</v>
      </c>
      <c r="J51" s="140">
        <v>12</v>
      </c>
      <c r="K51" s="110"/>
      <c r="L51" s="110"/>
      <c r="M51" s="98"/>
      <c r="N51" s="98"/>
      <c r="O51" s="98"/>
      <c r="P51" s="98"/>
      <c r="Q51" s="98"/>
      <c r="R51" s="98"/>
      <c r="S51" s="98"/>
      <c r="T51" s="98"/>
      <c r="U51" s="98"/>
      <c r="V51" s="98"/>
      <c r="W51" s="98"/>
      <c r="X51" s="98"/>
    </row>
    <row r="52" spans="1:24" ht="15.75">
      <c r="A52" s="98"/>
      <c r="B52" s="98"/>
      <c r="C52" s="904"/>
      <c r="D52" s="140">
        <v>40</v>
      </c>
      <c r="E52" s="140">
        <v>1020</v>
      </c>
      <c r="F52" s="140">
        <v>5.5</v>
      </c>
      <c r="G52" s="140">
        <v>1182</v>
      </c>
      <c r="H52" s="140">
        <v>8</v>
      </c>
      <c r="I52" s="140">
        <v>1344</v>
      </c>
      <c r="J52" s="140">
        <v>10</v>
      </c>
      <c r="K52" s="110"/>
      <c r="L52" s="110"/>
      <c r="M52" s="98"/>
      <c r="N52" s="98"/>
      <c r="O52" s="98"/>
      <c r="P52" s="98"/>
      <c r="Q52" s="98"/>
      <c r="R52" s="98"/>
      <c r="S52" s="98"/>
      <c r="T52" s="98"/>
      <c r="U52" s="98"/>
      <c r="V52" s="98"/>
      <c r="W52" s="98"/>
      <c r="X52" s="98"/>
    </row>
    <row r="53" spans="1:24" ht="15.75">
      <c r="A53" s="98"/>
      <c r="B53" s="98"/>
      <c r="C53" s="902"/>
      <c r="D53" s="140">
        <v>45</v>
      </c>
      <c r="E53" s="140">
        <v>922</v>
      </c>
      <c r="F53" s="140">
        <v>5</v>
      </c>
      <c r="G53" s="140">
        <v>1071</v>
      </c>
      <c r="H53" s="140">
        <v>7</v>
      </c>
      <c r="I53" s="140">
        <v>1220</v>
      </c>
      <c r="J53" s="140">
        <v>8</v>
      </c>
      <c r="K53" s="110"/>
      <c r="L53" s="110"/>
      <c r="M53" s="98"/>
      <c r="N53" s="98"/>
      <c r="O53" s="98"/>
      <c r="P53" s="98"/>
      <c r="Q53" s="98"/>
      <c r="R53" s="98"/>
      <c r="S53" s="98"/>
      <c r="T53" s="98"/>
      <c r="U53" s="98"/>
      <c r="V53" s="98"/>
      <c r="W53" s="98"/>
      <c r="X53" s="98"/>
    </row>
    <row r="54" spans="1:24" ht="15.75">
      <c r="A54" s="98"/>
      <c r="B54" s="98"/>
      <c r="C54" s="903" t="s">
        <v>226</v>
      </c>
      <c r="D54" s="140">
        <v>20</v>
      </c>
      <c r="E54" s="140">
        <v>1529</v>
      </c>
      <c r="F54" s="140">
        <v>12</v>
      </c>
      <c r="G54" s="140">
        <v>1776</v>
      </c>
      <c r="H54" s="140">
        <v>15</v>
      </c>
      <c r="I54" s="140">
        <v>2023</v>
      </c>
      <c r="J54" s="140">
        <v>17</v>
      </c>
      <c r="K54" s="110"/>
      <c r="L54" s="110"/>
      <c r="M54" s="98"/>
      <c r="N54" s="98"/>
      <c r="O54" s="98"/>
      <c r="P54" s="98"/>
      <c r="Q54" s="98"/>
      <c r="R54" s="98"/>
      <c r="S54" s="98"/>
      <c r="T54" s="98"/>
      <c r="U54" s="98"/>
      <c r="V54" s="98"/>
      <c r="W54" s="98"/>
      <c r="X54" s="98"/>
    </row>
    <row r="55" spans="1:24" ht="15.75">
      <c r="A55" s="98"/>
      <c r="B55" s="98"/>
      <c r="C55" s="904"/>
      <c r="D55" s="140">
        <v>25</v>
      </c>
      <c r="E55" s="140">
        <v>1436</v>
      </c>
      <c r="F55" s="140">
        <v>11</v>
      </c>
      <c r="G55" s="140">
        <v>1670</v>
      </c>
      <c r="H55" s="140">
        <v>14</v>
      </c>
      <c r="I55" s="140">
        <v>1905</v>
      </c>
      <c r="J55" s="140">
        <v>17</v>
      </c>
      <c r="K55" s="110"/>
      <c r="L55" s="110"/>
      <c r="M55" s="98"/>
      <c r="N55" s="98"/>
      <c r="O55" s="98"/>
      <c r="P55" s="98"/>
      <c r="Q55" s="98"/>
      <c r="R55" s="98"/>
      <c r="S55" s="98"/>
      <c r="T55" s="98"/>
      <c r="U55" s="98"/>
      <c r="V55" s="98"/>
      <c r="W55" s="98"/>
      <c r="X55" s="98"/>
    </row>
    <row r="56" spans="1:24" ht="15.75">
      <c r="A56" s="98"/>
      <c r="B56" s="98"/>
      <c r="C56" s="904"/>
      <c r="D56" s="140">
        <v>30</v>
      </c>
      <c r="E56" s="140">
        <v>1338</v>
      </c>
      <c r="F56" s="140">
        <v>10</v>
      </c>
      <c r="G56" s="140">
        <v>1559</v>
      </c>
      <c r="H56" s="140">
        <v>13</v>
      </c>
      <c r="I56" s="140">
        <v>1781</v>
      </c>
      <c r="J56" s="140">
        <v>15</v>
      </c>
      <c r="K56" s="110"/>
      <c r="L56" s="110"/>
      <c r="M56" s="98"/>
      <c r="N56" s="98"/>
      <c r="O56" s="98"/>
      <c r="P56" s="98"/>
      <c r="Q56" s="98"/>
      <c r="R56" s="98"/>
      <c r="S56" s="98"/>
      <c r="T56" s="98"/>
      <c r="U56" s="98"/>
      <c r="V56" s="98"/>
      <c r="W56" s="98"/>
      <c r="X56" s="98"/>
    </row>
    <row r="57" spans="1:24" ht="15.75">
      <c r="A57" s="98"/>
      <c r="B57" s="98"/>
      <c r="C57" s="904"/>
      <c r="D57" s="140">
        <v>35</v>
      </c>
      <c r="E57" s="140">
        <v>1235</v>
      </c>
      <c r="F57" s="140">
        <v>9</v>
      </c>
      <c r="G57" s="140">
        <v>1443</v>
      </c>
      <c r="H57" s="140">
        <v>11</v>
      </c>
      <c r="I57" s="140">
        <v>1650</v>
      </c>
      <c r="J57" s="140">
        <v>14</v>
      </c>
      <c r="K57" s="110"/>
      <c r="L57" s="110"/>
      <c r="M57" s="98"/>
      <c r="N57" s="98"/>
      <c r="O57" s="98"/>
      <c r="P57" s="98"/>
      <c r="Q57" s="98"/>
      <c r="R57" s="98"/>
      <c r="S57" s="98"/>
      <c r="T57" s="98"/>
      <c r="U57" s="98"/>
      <c r="V57" s="98"/>
      <c r="W57" s="98"/>
      <c r="X57" s="98"/>
    </row>
    <row r="58" spans="1:24" ht="15.75">
      <c r="A58" s="98"/>
      <c r="B58" s="98"/>
      <c r="C58" s="904"/>
      <c r="D58" s="140">
        <v>40</v>
      </c>
      <c r="E58" s="140">
        <v>1127</v>
      </c>
      <c r="F58" s="140">
        <v>8</v>
      </c>
      <c r="G58" s="140">
        <v>1320</v>
      </c>
      <c r="H58" s="140">
        <v>10</v>
      </c>
      <c r="I58" s="140">
        <v>1513</v>
      </c>
      <c r="J58" s="140">
        <v>12</v>
      </c>
      <c r="K58" s="110"/>
      <c r="L58" s="110"/>
      <c r="M58" s="98"/>
      <c r="N58" s="98"/>
      <c r="O58" s="98"/>
      <c r="P58" s="98"/>
      <c r="Q58" s="98"/>
      <c r="R58" s="98"/>
      <c r="S58" s="98"/>
      <c r="T58" s="98"/>
      <c r="U58" s="98"/>
      <c r="V58" s="98"/>
      <c r="W58" s="98"/>
      <c r="X58" s="98"/>
    </row>
    <row r="59" spans="1:24" ht="15.75">
      <c r="A59" s="98"/>
      <c r="B59" s="98"/>
      <c r="C59" s="902"/>
      <c r="D59" s="140">
        <v>45</v>
      </c>
      <c r="E59" s="140">
        <v>1013</v>
      </c>
      <c r="F59" s="140">
        <v>6.5</v>
      </c>
      <c r="G59" s="140">
        <v>1191</v>
      </c>
      <c r="H59" s="140">
        <v>8.5</v>
      </c>
      <c r="I59" s="140">
        <v>1368</v>
      </c>
      <c r="J59" s="140">
        <v>11</v>
      </c>
      <c r="K59" s="110"/>
      <c r="L59" s="110"/>
      <c r="M59" s="98"/>
      <c r="N59" s="98"/>
      <c r="O59" s="98"/>
      <c r="P59" s="98"/>
      <c r="Q59" s="98"/>
      <c r="R59" s="98"/>
      <c r="S59" s="98"/>
      <c r="T59" s="98"/>
      <c r="U59" s="98"/>
      <c r="V59" s="98"/>
      <c r="W59" s="98"/>
      <c r="X59" s="98"/>
    </row>
    <row r="60" spans="1:24" ht="15.75">
      <c r="A60" s="98"/>
      <c r="B60" s="98"/>
      <c r="C60" s="903" t="s">
        <v>257</v>
      </c>
      <c r="D60" s="140">
        <v>20</v>
      </c>
      <c r="E60" s="140">
        <v>2332</v>
      </c>
      <c r="F60" s="140">
        <v>24</v>
      </c>
      <c r="G60" s="140">
        <v>2717</v>
      </c>
      <c r="H60" s="140">
        <v>29</v>
      </c>
      <c r="I60" s="140">
        <v>3103</v>
      </c>
      <c r="J60" s="140">
        <v>32</v>
      </c>
      <c r="K60" s="110"/>
      <c r="L60" s="110"/>
      <c r="M60" s="98"/>
      <c r="N60" s="98"/>
      <c r="O60" s="98"/>
      <c r="P60" s="98"/>
      <c r="Q60" s="98"/>
      <c r="R60" s="98"/>
      <c r="S60" s="98"/>
      <c r="T60" s="98"/>
      <c r="U60" s="98"/>
      <c r="V60" s="98"/>
      <c r="W60" s="98"/>
      <c r="X60" s="98"/>
    </row>
    <row r="61" spans="1:24" ht="15.75">
      <c r="A61" s="98"/>
      <c r="B61" s="98"/>
      <c r="C61" s="904"/>
      <c r="D61" s="140">
        <v>25</v>
      </c>
      <c r="E61" s="140">
        <v>2200</v>
      </c>
      <c r="F61" s="140">
        <v>22</v>
      </c>
      <c r="G61" s="140">
        <v>2566</v>
      </c>
      <c r="H61" s="140">
        <v>27</v>
      </c>
      <c r="I61" s="140">
        <v>2933</v>
      </c>
      <c r="J61" s="140">
        <v>30</v>
      </c>
      <c r="K61" s="110"/>
      <c r="L61" s="110"/>
      <c r="M61" s="98"/>
      <c r="N61" s="98"/>
      <c r="O61" s="98"/>
      <c r="P61" s="98"/>
      <c r="Q61" s="98"/>
      <c r="R61" s="98"/>
      <c r="S61" s="98"/>
      <c r="T61" s="98"/>
      <c r="U61" s="98"/>
      <c r="V61" s="98"/>
      <c r="W61" s="98"/>
      <c r="X61" s="98"/>
    </row>
    <row r="62" spans="1:24" ht="15.75">
      <c r="A62" s="98"/>
      <c r="B62" s="98"/>
      <c r="C62" s="904"/>
      <c r="D62" s="140">
        <v>30</v>
      </c>
      <c r="E62" s="140">
        <v>2063</v>
      </c>
      <c r="F62" s="140">
        <v>20</v>
      </c>
      <c r="G62" s="140">
        <v>2409</v>
      </c>
      <c r="H62" s="140">
        <v>25</v>
      </c>
      <c r="I62" s="140">
        <v>2755</v>
      </c>
      <c r="J62" s="140">
        <v>27</v>
      </c>
      <c r="K62" s="110"/>
      <c r="L62" s="110"/>
      <c r="M62" s="98"/>
      <c r="N62" s="98"/>
      <c r="O62" s="98"/>
      <c r="P62" s="98"/>
      <c r="Q62" s="98"/>
      <c r="R62" s="98"/>
      <c r="S62" s="98"/>
      <c r="T62" s="98"/>
      <c r="U62" s="98"/>
      <c r="V62" s="98"/>
      <c r="W62" s="98"/>
      <c r="X62" s="98"/>
    </row>
    <row r="63" spans="1:24" ht="15.75">
      <c r="A63" s="98"/>
      <c r="B63" s="98"/>
      <c r="C63" s="904"/>
      <c r="D63" s="140">
        <v>35</v>
      </c>
      <c r="E63" s="140">
        <v>1920</v>
      </c>
      <c r="F63" s="140">
        <v>17</v>
      </c>
      <c r="G63" s="140">
        <v>2245</v>
      </c>
      <c r="H63" s="140">
        <v>22</v>
      </c>
      <c r="I63" s="140">
        <v>2569</v>
      </c>
      <c r="J63" s="140">
        <v>25</v>
      </c>
      <c r="K63" s="110"/>
      <c r="L63" s="110"/>
      <c r="M63" s="98"/>
      <c r="N63" s="98"/>
      <c r="O63" s="98"/>
      <c r="P63" s="98"/>
      <c r="Q63" s="98"/>
      <c r="R63" s="98"/>
      <c r="S63" s="98"/>
      <c r="T63" s="98"/>
      <c r="U63" s="98"/>
      <c r="V63" s="98"/>
      <c r="W63" s="98"/>
      <c r="X63" s="98"/>
    </row>
    <row r="64" spans="1:24" ht="15.75">
      <c r="A64" s="98"/>
      <c r="B64" s="98"/>
      <c r="C64" s="904"/>
      <c r="D64" s="140">
        <v>40</v>
      </c>
      <c r="E64" s="140">
        <v>1770</v>
      </c>
      <c r="F64" s="140">
        <v>16</v>
      </c>
      <c r="G64" s="140">
        <v>2073</v>
      </c>
      <c r="H64" s="140">
        <v>20</v>
      </c>
      <c r="I64" s="140">
        <v>2376</v>
      </c>
      <c r="J64" s="140">
        <v>22</v>
      </c>
      <c r="K64" s="110"/>
      <c r="L64" s="110"/>
      <c r="M64" s="98"/>
      <c r="N64" s="98"/>
      <c r="O64" s="98"/>
      <c r="P64" s="98"/>
      <c r="Q64" s="98"/>
      <c r="R64" s="98"/>
      <c r="S64" s="98"/>
      <c r="T64" s="98"/>
      <c r="U64" s="98"/>
      <c r="V64" s="98"/>
      <c r="W64" s="98"/>
      <c r="X64" s="98"/>
    </row>
    <row r="65" spans="1:24" ht="15.75">
      <c r="A65" s="98"/>
      <c r="B65" s="98"/>
      <c r="C65" s="902"/>
      <c r="D65" s="140">
        <v>45</v>
      </c>
      <c r="E65" s="140">
        <v>1614</v>
      </c>
      <c r="F65" s="140">
        <v>15</v>
      </c>
      <c r="G65" s="140">
        <v>1894</v>
      </c>
      <c r="H65" s="140">
        <v>18</v>
      </c>
      <c r="I65" s="140">
        <v>2173</v>
      </c>
      <c r="J65" s="140">
        <v>19</v>
      </c>
      <c r="K65" s="110"/>
      <c r="L65" s="110"/>
      <c r="M65" s="98"/>
      <c r="N65" s="98"/>
      <c r="O65" s="98"/>
      <c r="P65" s="98"/>
      <c r="Q65" s="98"/>
      <c r="R65" s="98"/>
      <c r="S65" s="98"/>
      <c r="T65" s="98"/>
      <c r="U65" s="98"/>
      <c r="V65" s="98"/>
      <c r="W65" s="98"/>
      <c r="X65" s="98"/>
    </row>
    <row r="66" spans="1:24" ht="15.75">
      <c r="A66" s="98"/>
      <c r="B66" s="98"/>
      <c r="C66" s="903" t="s">
        <v>258</v>
      </c>
      <c r="D66" s="140">
        <v>20</v>
      </c>
      <c r="E66" s="140">
        <v>2685</v>
      </c>
      <c r="F66" s="140">
        <v>26</v>
      </c>
      <c r="G66" s="140">
        <v>3115</v>
      </c>
      <c r="H66" s="140">
        <v>32</v>
      </c>
      <c r="I66" s="140">
        <v>3545</v>
      </c>
      <c r="J66" s="140">
        <v>38</v>
      </c>
      <c r="K66" s="110"/>
      <c r="L66" s="110"/>
      <c r="M66" s="98"/>
      <c r="N66" s="98"/>
      <c r="O66" s="98"/>
      <c r="P66" s="98"/>
      <c r="Q66" s="98"/>
      <c r="R66" s="98"/>
      <c r="S66" s="98"/>
      <c r="T66" s="98"/>
      <c r="U66" s="98"/>
      <c r="V66" s="98"/>
      <c r="W66" s="98"/>
      <c r="X66" s="98"/>
    </row>
    <row r="67" spans="1:24" ht="15.75">
      <c r="A67" s="98"/>
      <c r="B67" s="98"/>
      <c r="C67" s="904"/>
      <c r="D67" s="140">
        <v>25</v>
      </c>
      <c r="E67" s="140">
        <v>2536</v>
      </c>
      <c r="F67" s="140">
        <v>24</v>
      </c>
      <c r="G67" s="140">
        <v>2944</v>
      </c>
      <c r="H67" s="140">
        <v>30</v>
      </c>
      <c r="I67" s="140">
        <v>3352</v>
      </c>
      <c r="J67" s="140">
        <v>36</v>
      </c>
      <c r="K67" s="110"/>
      <c r="L67" s="110"/>
      <c r="M67" s="98"/>
      <c r="N67" s="98"/>
      <c r="O67" s="98"/>
      <c r="P67" s="98"/>
      <c r="Q67" s="98"/>
      <c r="R67" s="98"/>
      <c r="S67" s="98"/>
      <c r="T67" s="98"/>
      <c r="U67" s="98"/>
      <c r="V67" s="98"/>
      <c r="W67" s="98"/>
      <c r="X67" s="98"/>
    </row>
    <row r="68" spans="1:24" ht="15.75">
      <c r="A68" s="98"/>
      <c r="B68" s="98"/>
      <c r="C68" s="904"/>
      <c r="D68" s="140">
        <v>30</v>
      </c>
      <c r="E68" s="140">
        <v>2380</v>
      </c>
      <c r="F68" s="140">
        <v>22</v>
      </c>
      <c r="G68" s="140">
        <v>2765</v>
      </c>
      <c r="H68" s="140">
        <v>27</v>
      </c>
      <c r="I68" s="140">
        <v>3150</v>
      </c>
      <c r="J68" s="140">
        <v>33</v>
      </c>
      <c r="K68" s="110"/>
      <c r="L68" s="110"/>
      <c r="M68" s="98"/>
      <c r="N68" s="98"/>
      <c r="O68" s="98"/>
      <c r="P68" s="98"/>
      <c r="Q68" s="98"/>
      <c r="R68" s="98"/>
      <c r="S68" s="98"/>
      <c r="T68" s="98"/>
      <c r="U68" s="98"/>
      <c r="V68" s="98"/>
      <c r="W68" s="98"/>
      <c r="X68" s="98"/>
    </row>
    <row r="69" spans="1:24" ht="15.75">
      <c r="A69" s="98"/>
      <c r="B69" s="98"/>
      <c r="C69" s="904"/>
      <c r="D69" s="140">
        <v>35</v>
      </c>
      <c r="E69" s="140">
        <v>2215</v>
      </c>
      <c r="F69" s="140">
        <v>20</v>
      </c>
      <c r="G69" s="140">
        <v>2576</v>
      </c>
      <c r="H69" s="140">
        <v>25</v>
      </c>
      <c r="I69" s="140">
        <v>2937</v>
      </c>
      <c r="J69" s="140">
        <v>30</v>
      </c>
      <c r="K69" s="110"/>
      <c r="L69" s="110"/>
      <c r="M69" s="98"/>
      <c r="N69" s="98"/>
      <c r="O69" s="98"/>
      <c r="P69" s="98"/>
      <c r="Q69" s="98"/>
      <c r="R69" s="98"/>
      <c r="S69" s="98"/>
      <c r="T69" s="98"/>
      <c r="U69" s="98"/>
      <c r="V69" s="98"/>
      <c r="W69" s="98"/>
      <c r="X69" s="98"/>
    </row>
    <row r="70" spans="1:24" ht="15.75">
      <c r="A70" s="98"/>
      <c r="B70" s="98"/>
      <c r="C70" s="904"/>
      <c r="D70" s="140">
        <v>40</v>
      </c>
      <c r="E70" s="140">
        <v>2043</v>
      </c>
      <c r="F70" s="140">
        <v>17</v>
      </c>
      <c r="G70" s="140">
        <v>2378</v>
      </c>
      <c r="H70" s="140">
        <v>22</v>
      </c>
      <c r="I70" s="140">
        <v>2713</v>
      </c>
      <c r="J70" s="140">
        <v>27</v>
      </c>
      <c r="K70" s="110"/>
      <c r="L70" s="110"/>
      <c r="M70" s="98"/>
      <c r="N70" s="98"/>
      <c r="O70" s="98"/>
      <c r="P70" s="98"/>
      <c r="Q70" s="98"/>
      <c r="R70" s="98"/>
      <c r="S70" s="98"/>
      <c r="T70" s="98"/>
      <c r="U70" s="98"/>
      <c r="V70" s="98"/>
      <c r="W70" s="98"/>
      <c r="X70" s="98"/>
    </row>
    <row r="71" spans="1:24" ht="15.75">
      <c r="A71" s="98"/>
      <c r="B71" s="98"/>
      <c r="C71" s="902"/>
      <c r="D71" s="140">
        <v>45</v>
      </c>
      <c r="E71" s="140">
        <v>1861</v>
      </c>
      <c r="F71" s="140">
        <v>16</v>
      </c>
      <c r="G71" s="140">
        <v>2169</v>
      </c>
      <c r="H71" s="140">
        <v>19</v>
      </c>
      <c r="I71" s="140">
        <v>2477</v>
      </c>
      <c r="J71" s="140">
        <v>23</v>
      </c>
      <c r="K71" s="110"/>
      <c r="L71" s="110"/>
      <c r="M71" s="98"/>
      <c r="N71" s="98"/>
      <c r="O71" s="98"/>
      <c r="P71" s="98"/>
      <c r="Q71" s="98"/>
      <c r="R71" s="98"/>
      <c r="S71" s="98"/>
      <c r="T71" s="98"/>
      <c r="U71" s="98"/>
      <c r="V71" s="98"/>
      <c r="W71" s="98"/>
      <c r="X71" s="98"/>
    </row>
    <row r="72" spans="1:24" ht="15.75">
      <c r="A72" s="98"/>
      <c r="B72" s="98"/>
      <c r="C72" s="903" t="s">
        <v>242</v>
      </c>
      <c r="D72" s="141">
        <v>20</v>
      </c>
      <c r="E72" s="141">
        <v>3267</v>
      </c>
      <c r="F72" s="141">
        <v>35</v>
      </c>
      <c r="G72" s="141">
        <v>3808</v>
      </c>
      <c r="H72" s="141">
        <v>42</v>
      </c>
      <c r="I72" s="141">
        <v>4342</v>
      </c>
      <c r="J72" s="141">
        <v>50</v>
      </c>
      <c r="K72" s="110"/>
      <c r="L72" s="110"/>
      <c r="M72" s="98"/>
      <c r="N72" s="98"/>
      <c r="O72" s="98"/>
      <c r="P72" s="98"/>
      <c r="Q72" s="98"/>
      <c r="R72" s="98"/>
      <c r="S72" s="98"/>
      <c r="T72" s="98"/>
      <c r="U72" s="98"/>
      <c r="V72" s="98"/>
      <c r="W72" s="98"/>
      <c r="X72" s="98"/>
    </row>
    <row r="73" spans="1:24" ht="15.75">
      <c r="A73" s="98"/>
      <c r="B73" s="98"/>
      <c r="C73" s="904"/>
      <c r="D73" s="142">
        <v>25</v>
      </c>
      <c r="E73" s="142">
        <v>3040</v>
      </c>
      <c r="F73" s="142">
        <v>32</v>
      </c>
      <c r="G73" s="142">
        <v>3557</v>
      </c>
      <c r="H73" s="142">
        <v>39</v>
      </c>
      <c r="I73" s="142">
        <v>4068</v>
      </c>
      <c r="J73" s="142">
        <v>46</v>
      </c>
      <c r="K73" s="110"/>
      <c r="L73" s="110"/>
      <c r="M73" s="98"/>
      <c r="N73" s="98"/>
      <c r="O73" s="98"/>
      <c r="P73" s="98"/>
      <c r="Q73" s="98"/>
      <c r="R73" s="98"/>
      <c r="S73" s="98"/>
      <c r="T73" s="98"/>
      <c r="U73" s="98"/>
      <c r="V73" s="98"/>
      <c r="W73" s="98"/>
      <c r="X73" s="98"/>
    </row>
    <row r="74" spans="1:24" ht="15.75">
      <c r="A74" s="98"/>
      <c r="B74" s="98"/>
      <c r="C74" s="904"/>
      <c r="D74" s="142">
        <v>30</v>
      </c>
      <c r="E74" s="142">
        <v>2816</v>
      </c>
      <c r="F74" s="142">
        <v>29</v>
      </c>
      <c r="G74" s="142">
        <v>3307</v>
      </c>
      <c r="H74" s="142">
        <v>36</v>
      </c>
      <c r="I74" s="142">
        <v>3796</v>
      </c>
      <c r="J74" s="142">
        <v>42</v>
      </c>
      <c r="K74" s="110"/>
      <c r="L74" s="110"/>
      <c r="M74" s="98"/>
      <c r="N74" s="98"/>
      <c r="O74" s="98"/>
      <c r="P74" s="98"/>
      <c r="Q74" s="98"/>
      <c r="R74" s="98"/>
      <c r="S74" s="98"/>
      <c r="T74" s="98"/>
      <c r="U74" s="98"/>
      <c r="V74" s="98"/>
      <c r="W74" s="98"/>
      <c r="X74" s="98"/>
    </row>
    <row r="75" spans="1:24" ht="15.75">
      <c r="A75" s="98"/>
      <c r="B75" s="98"/>
      <c r="C75" s="904"/>
      <c r="D75" s="142">
        <v>35</v>
      </c>
      <c r="E75" s="142">
        <v>2594</v>
      </c>
      <c r="F75" s="142">
        <v>26</v>
      </c>
      <c r="G75" s="142">
        <v>3060</v>
      </c>
      <c r="H75" s="142">
        <v>32</v>
      </c>
      <c r="I75" s="142">
        <v>3526</v>
      </c>
      <c r="J75" s="142">
        <v>39</v>
      </c>
      <c r="K75" s="110"/>
      <c r="L75" s="110"/>
      <c r="M75" s="98"/>
      <c r="N75" s="98"/>
      <c r="O75" s="98"/>
      <c r="P75" s="98"/>
      <c r="Q75" s="98"/>
      <c r="R75" s="98"/>
      <c r="S75" s="98"/>
      <c r="T75" s="98"/>
      <c r="U75" s="98"/>
      <c r="V75" s="98"/>
      <c r="W75" s="98"/>
      <c r="X75" s="98"/>
    </row>
    <row r="76" spans="1:24" ht="15.75">
      <c r="A76" s="98"/>
      <c r="B76" s="98"/>
      <c r="C76" s="904"/>
      <c r="D76" s="142">
        <v>40</v>
      </c>
      <c r="E76" s="142">
        <v>2373</v>
      </c>
      <c r="F76" s="142">
        <v>23</v>
      </c>
      <c r="G76" s="142">
        <v>2816</v>
      </c>
      <c r="H76" s="142">
        <v>29</v>
      </c>
      <c r="I76" s="142">
        <v>3259</v>
      </c>
      <c r="J76" s="142">
        <v>35</v>
      </c>
      <c r="K76" s="110"/>
      <c r="L76" s="110"/>
      <c r="M76" s="98"/>
      <c r="N76" s="98"/>
      <c r="O76" s="98"/>
      <c r="P76" s="98"/>
      <c r="Q76" s="98"/>
      <c r="R76" s="98"/>
      <c r="S76" s="98"/>
      <c r="T76" s="98"/>
      <c r="U76" s="98"/>
      <c r="V76" s="98"/>
      <c r="W76" s="98"/>
      <c r="X76" s="98"/>
    </row>
    <row r="77" spans="1:24" ht="15.75">
      <c r="A77" s="98"/>
      <c r="B77" s="98"/>
      <c r="C77" s="902"/>
      <c r="D77" s="142">
        <v>45</v>
      </c>
      <c r="E77" s="142">
        <v>2156</v>
      </c>
      <c r="F77" s="142">
        <v>19</v>
      </c>
      <c r="G77" s="142">
        <v>2573</v>
      </c>
      <c r="H77" s="142">
        <v>25</v>
      </c>
      <c r="I77" s="142">
        <v>2993</v>
      </c>
      <c r="J77" s="142">
        <v>31</v>
      </c>
      <c r="K77" s="110"/>
      <c r="L77" s="110"/>
      <c r="M77" s="98"/>
      <c r="N77" s="98"/>
      <c r="O77" s="98"/>
      <c r="P77" s="98"/>
      <c r="Q77" s="98"/>
      <c r="R77" s="98"/>
      <c r="S77" s="98"/>
      <c r="T77" s="98"/>
      <c r="U77" s="98"/>
      <c r="V77" s="98"/>
      <c r="W77" s="98"/>
      <c r="X77" s="98"/>
    </row>
    <row r="78" spans="1:24" ht="15.75">
      <c r="A78" s="98"/>
      <c r="B78" s="98"/>
      <c r="C78" s="903" t="s">
        <v>244</v>
      </c>
      <c r="D78" s="141">
        <v>20</v>
      </c>
      <c r="E78" s="141">
        <v>3648</v>
      </c>
      <c r="F78" s="141">
        <v>40</v>
      </c>
      <c r="G78" s="141">
        <v>4236</v>
      </c>
      <c r="H78" s="141">
        <v>48</v>
      </c>
      <c r="I78" s="141">
        <v>4811</v>
      </c>
      <c r="J78" s="141">
        <v>56</v>
      </c>
      <c r="K78" s="110"/>
      <c r="L78" s="110"/>
      <c r="M78" s="98"/>
      <c r="N78" s="98"/>
      <c r="O78" s="98"/>
      <c r="P78" s="98"/>
      <c r="Q78" s="98"/>
      <c r="R78" s="98"/>
      <c r="S78" s="98"/>
      <c r="T78" s="98"/>
      <c r="U78" s="98"/>
      <c r="V78" s="98"/>
      <c r="W78" s="98"/>
      <c r="X78" s="98"/>
    </row>
    <row r="79" spans="1:24" ht="15.75">
      <c r="A79" s="98"/>
      <c r="B79" s="98"/>
      <c r="C79" s="904"/>
      <c r="D79" s="142">
        <v>25</v>
      </c>
      <c r="E79" s="142">
        <v>3418</v>
      </c>
      <c r="F79" s="142">
        <v>37</v>
      </c>
      <c r="G79" s="142">
        <v>3981</v>
      </c>
      <c r="H79" s="142">
        <v>45</v>
      </c>
      <c r="I79" s="142">
        <v>4522</v>
      </c>
      <c r="J79" s="142">
        <v>52</v>
      </c>
      <c r="K79" s="110"/>
      <c r="L79" s="110"/>
      <c r="M79" s="98"/>
      <c r="N79" s="98"/>
      <c r="O79" s="98"/>
      <c r="P79" s="98"/>
      <c r="Q79" s="98"/>
      <c r="R79" s="98"/>
      <c r="S79" s="98"/>
      <c r="T79" s="98"/>
      <c r="U79" s="98"/>
      <c r="V79" s="98"/>
      <c r="W79" s="98"/>
      <c r="X79" s="98"/>
    </row>
    <row r="80" spans="1:24" ht="15.75">
      <c r="A80" s="98"/>
      <c r="B80" s="98"/>
      <c r="C80" s="904"/>
      <c r="D80" s="142">
        <v>30</v>
      </c>
      <c r="E80" s="142">
        <v>3186</v>
      </c>
      <c r="F80" s="142">
        <v>34</v>
      </c>
      <c r="G80" s="142">
        <v>3726</v>
      </c>
      <c r="H80" s="142">
        <v>41</v>
      </c>
      <c r="I80" s="142">
        <v>4232</v>
      </c>
      <c r="J80" s="142">
        <v>48</v>
      </c>
      <c r="K80" s="110"/>
      <c r="L80" s="110"/>
      <c r="M80" s="98"/>
      <c r="N80" s="98"/>
      <c r="O80" s="98"/>
      <c r="P80" s="98"/>
      <c r="Q80" s="98"/>
      <c r="R80" s="98"/>
      <c r="S80" s="98"/>
      <c r="T80" s="98"/>
      <c r="U80" s="98"/>
      <c r="V80" s="98"/>
      <c r="W80" s="98"/>
      <c r="X80" s="98"/>
    </row>
    <row r="81" spans="1:24" ht="15.75">
      <c r="A81" s="98"/>
      <c r="B81" s="98"/>
      <c r="C81" s="904"/>
      <c r="D81" s="142">
        <v>35</v>
      </c>
      <c r="E81" s="142">
        <v>2955</v>
      </c>
      <c r="F81" s="142">
        <v>31</v>
      </c>
      <c r="G81" s="142">
        <v>3469</v>
      </c>
      <c r="H81" s="142">
        <v>38</v>
      </c>
      <c r="I81" s="142">
        <v>3942</v>
      </c>
      <c r="J81" s="142">
        <v>44</v>
      </c>
      <c r="K81" s="110"/>
      <c r="L81" s="110"/>
      <c r="M81" s="98"/>
      <c r="N81" s="98"/>
      <c r="O81" s="98"/>
      <c r="P81" s="98"/>
      <c r="Q81" s="98"/>
      <c r="R81" s="98"/>
      <c r="S81" s="98"/>
      <c r="T81" s="98"/>
      <c r="U81" s="98"/>
      <c r="V81" s="98"/>
      <c r="W81" s="98"/>
      <c r="X81" s="98"/>
    </row>
    <row r="82" spans="1:24" ht="15.75">
      <c r="A82" s="98"/>
      <c r="B82" s="98"/>
      <c r="C82" s="904"/>
      <c r="D82" s="142">
        <v>40</v>
      </c>
      <c r="E82" s="142">
        <v>2722</v>
      </c>
      <c r="F82" s="142">
        <v>27</v>
      </c>
      <c r="G82" s="142">
        <v>3212</v>
      </c>
      <c r="H82" s="142">
        <v>4</v>
      </c>
      <c r="I82" s="142">
        <v>3651</v>
      </c>
      <c r="J82" s="142">
        <v>40</v>
      </c>
      <c r="K82" s="110"/>
      <c r="L82" s="110"/>
      <c r="M82" s="98"/>
      <c r="N82" s="98"/>
      <c r="O82" s="98"/>
      <c r="P82" s="98"/>
      <c r="Q82" s="98"/>
      <c r="R82" s="98"/>
      <c r="S82" s="98"/>
      <c r="T82" s="98"/>
      <c r="U82" s="98"/>
      <c r="V82" s="98"/>
      <c r="W82" s="98"/>
      <c r="X82" s="98"/>
    </row>
    <row r="83" spans="1:24" ht="15.75">
      <c r="A83" s="98"/>
      <c r="B83" s="98"/>
      <c r="C83" s="902"/>
      <c r="D83" s="142">
        <v>45</v>
      </c>
      <c r="E83" s="142">
        <v>2490</v>
      </c>
      <c r="F83" s="142">
        <v>24</v>
      </c>
      <c r="G83" s="142">
        <v>2955</v>
      </c>
      <c r="H83" s="142">
        <v>31</v>
      </c>
      <c r="I83" s="142">
        <v>3358</v>
      </c>
      <c r="J83" s="142">
        <v>36</v>
      </c>
      <c r="K83" s="110"/>
      <c r="L83" s="110"/>
      <c r="M83" s="98"/>
      <c r="N83" s="98"/>
      <c r="O83" s="98"/>
      <c r="P83" s="98"/>
      <c r="Q83" s="98"/>
      <c r="R83" s="98"/>
      <c r="S83" s="98"/>
      <c r="T83" s="98"/>
      <c r="U83" s="98"/>
      <c r="V83" s="98"/>
      <c r="W83" s="98"/>
      <c r="X83" s="98"/>
    </row>
    <row r="84" spans="1:24">
      <c r="A84" s="98"/>
      <c r="B84" s="98"/>
      <c r="C84" s="1"/>
      <c r="D84" s="5"/>
      <c r="E84" s="5"/>
      <c r="F84" s="5"/>
      <c r="G84" s="5"/>
      <c r="H84" s="5"/>
      <c r="I84" s="2"/>
      <c r="J84" s="2"/>
      <c r="K84" s="110"/>
      <c r="L84" s="110"/>
      <c r="M84" s="98"/>
      <c r="N84" s="98"/>
      <c r="O84" s="98"/>
      <c r="P84" s="98"/>
      <c r="Q84" s="98"/>
      <c r="R84" s="98"/>
      <c r="S84" s="98"/>
      <c r="T84" s="98"/>
      <c r="U84" s="98"/>
      <c r="V84" s="98"/>
      <c r="W84" s="98"/>
      <c r="X84" s="98"/>
    </row>
    <row r="85" spans="1:24">
      <c r="A85" s="98"/>
      <c r="B85" s="98"/>
      <c r="C85" s="901" t="s">
        <v>250</v>
      </c>
      <c r="D85" s="901" t="s">
        <v>251</v>
      </c>
      <c r="E85" s="896" t="s">
        <v>259</v>
      </c>
      <c r="F85" s="897"/>
      <c r="G85" s="896" t="s">
        <v>260</v>
      </c>
      <c r="H85" s="897"/>
      <c r="I85" s="896" t="s">
        <v>261</v>
      </c>
      <c r="J85" s="897"/>
      <c r="K85" s="110"/>
      <c r="L85" s="110"/>
      <c r="M85" s="98"/>
      <c r="N85" s="98"/>
      <c r="O85" s="98"/>
      <c r="P85" s="98"/>
      <c r="Q85" s="98"/>
      <c r="R85" s="98"/>
      <c r="S85" s="98"/>
      <c r="T85" s="98"/>
      <c r="U85" s="98"/>
      <c r="V85" s="98"/>
      <c r="W85" s="98"/>
      <c r="X85" s="98"/>
    </row>
    <row r="86" spans="1:24" ht="57">
      <c r="A86" s="98"/>
      <c r="B86" s="98"/>
      <c r="C86" s="902"/>
      <c r="D86" s="902"/>
      <c r="E86" s="139" t="s">
        <v>255</v>
      </c>
      <c r="F86" s="139" t="s">
        <v>256</v>
      </c>
      <c r="G86" s="139" t="s">
        <v>255</v>
      </c>
      <c r="H86" s="139" t="s">
        <v>256</v>
      </c>
      <c r="I86" s="139" t="s">
        <v>255</v>
      </c>
      <c r="J86" s="139" t="s">
        <v>256</v>
      </c>
      <c r="K86" s="110"/>
      <c r="L86" s="110"/>
      <c r="M86" s="98"/>
      <c r="N86" s="98"/>
      <c r="O86" s="98"/>
      <c r="P86" s="98"/>
      <c r="Q86" s="98"/>
      <c r="R86" s="98"/>
      <c r="S86" s="98"/>
      <c r="T86" s="98"/>
      <c r="U86" s="98"/>
      <c r="V86" s="98"/>
      <c r="W86" s="98"/>
      <c r="X86" s="98"/>
    </row>
    <row r="87" spans="1:24" ht="15.75">
      <c r="A87" s="98"/>
      <c r="B87" s="98"/>
      <c r="C87" s="903" t="s">
        <v>228</v>
      </c>
      <c r="D87" s="140">
        <v>20</v>
      </c>
      <c r="E87" s="140">
        <v>925</v>
      </c>
      <c r="F87" s="140">
        <v>4</v>
      </c>
      <c r="G87" s="140">
        <v>1128</v>
      </c>
      <c r="H87" s="140">
        <v>6</v>
      </c>
      <c r="I87" s="140">
        <v>1195</v>
      </c>
      <c r="J87" s="140">
        <v>8</v>
      </c>
      <c r="K87" s="110"/>
      <c r="L87" s="110"/>
      <c r="M87" s="98"/>
      <c r="N87" s="98"/>
      <c r="O87" s="98"/>
      <c r="P87" s="98"/>
      <c r="Q87" s="98"/>
      <c r="R87" s="98"/>
      <c r="S87" s="98"/>
      <c r="T87" s="98"/>
      <c r="U87" s="98"/>
      <c r="V87" s="98"/>
      <c r="W87" s="98"/>
      <c r="X87" s="98"/>
    </row>
    <row r="88" spans="1:24" ht="15.75">
      <c r="A88" s="98"/>
      <c r="B88" s="98"/>
      <c r="C88" s="904"/>
      <c r="D88" s="140">
        <v>25</v>
      </c>
      <c r="E88" s="140">
        <v>891</v>
      </c>
      <c r="F88" s="140">
        <v>4</v>
      </c>
      <c r="G88" s="140">
        <v>1089</v>
      </c>
      <c r="H88" s="140">
        <v>5.5</v>
      </c>
      <c r="I88" s="140">
        <v>1123</v>
      </c>
      <c r="J88" s="140">
        <v>7.5</v>
      </c>
      <c r="K88" s="110"/>
      <c r="L88" s="110"/>
      <c r="M88" s="98"/>
      <c r="N88" s="98"/>
      <c r="O88" s="98"/>
      <c r="P88" s="98"/>
      <c r="Q88" s="98"/>
      <c r="R88" s="98"/>
      <c r="S88" s="98"/>
      <c r="T88" s="98"/>
      <c r="U88" s="98"/>
      <c r="V88" s="98"/>
      <c r="W88" s="98"/>
      <c r="X88" s="98"/>
    </row>
    <row r="89" spans="1:24" ht="15.75">
      <c r="A89" s="98"/>
      <c r="B89" s="98"/>
      <c r="C89" s="904"/>
      <c r="D89" s="140">
        <v>30</v>
      </c>
      <c r="E89" s="140">
        <v>856</v>
      </c>
      <c r="F89" s="140">
        <v>3.5</v>
      </c>
      <c r="G89" s="140">
        <v>1049</v>
      </c>
      <c r="H89" s="140">
        <v>5.5</v>
      </c>
      <c r="I89" s="140">
        <v>1050</v>
      </c>
      <c r="J89" s="140">
        <v>7</v>
      </c>
      <c r="K89" s="110"/>
      <c r="L89" s="110"/>
      <c r="M89" s="98"/>
      <c r="N89" s="98"/>
      <c r="O89" s="98"/>
      <c r="P89" s="98"/>
      <c r="Q89" s="98"/>
      <c r="R89" s="98"/>
      <c r="S89" s="98"/>
      <c r="T89" s="98"/>
      <c r="U89" s="98"/>
      <c r="V89" s="98"/>
      <c r="W89" s="98"/>
      <c r="X89" s="98"/>
    </row>
    <row r="90" spans="1:24" ht="15.75">
      <c r="A90" s="98"/>
      <c r="B90" s="98"/>
      <c r="C90" s="904"/>
      <c r="D90" s="140">
        <v>35</v>
      </c>
      <c r="E90" s="140">
        <v>820</v>
      </c>
      <c r="F90" s="140">
        <v>3.5</v>
      </c>
      <c r="G90" s="140">
        <v>1008</v>
      </c>
      <c r="H90" s="140">
        <v>5</v>
      </c>
      <c r="I90" s="140">
        <v>974</v>
      </c>
      <c r="J90" s="140">
        <v>6.5</v>
      </c>
      <c r="K90" s="110"/>
      <c r="L90" s="110"/>
      <c r="M90" s="98"/>
      <c r="N90" s="98"/>
      <c r="O90" s="98"/>
      <c r="P90" s="98"/>
      <c r="Q90" s="98"/>
      <c r="R90" s="98"/>
      <c r="S90" s="98"/>
      <c r="T90" s="98"/>
      <c r="U90" s="98"/>
      <c r="V90" s="98"/>
      <c r="W90" s="98"/>
      <c r="X90" s="98"/>
    </row>
    <row r="91" spans="1:24" ht="15.75">
      <c r="A91" s="98"/>
      <c r="B91" s="98"/>
      <c r="C91" s="904"/>
      <c r="D91" s="140">
        <v>40</v>
      </c>
      <c r="E91" s="140">
        <v>783</v>
      </c>
      <c r="F91" s="140">
        <v>3</v>
      </c>
      <c r="G91" s="140">
        <v>966</v>
      </c>
      <c r="H91" s="140">
        <v>4.5</v>
      </c>
      <c r="I91" s="140">
        <v>895</v>
      </c>
      <c r="J91" s="140">
        <v>6</v>
      </c>
      <c r="K91" s="110"/>
      <c r="L91" s="110"/>
      <c r="M91" s="98"/>
      <c r="N91" s="98"/>
      <c r="O91" s="98"/>
      <c r="P91" s="98"/>
      <c r="Q91" s="98"/>
      <c r="R91" s="98"/>
      <c r="S91" s="98"/>
      <c r="T91" s="98"/>
      <c r="U91" s="98"/>
      <c r="V91" s="98"/>
      <c r="W91" s="98"/>
      <c r="X91" s="98"/>
    </row>
    <row r="92" spans="1:24" ht="15.75">
      <c r="A92" s="98"/>
      <c r="B92" s="98"/>
      <c r="C92" s="902"/>
      <c r="D92" s="140">
        <v>45</v>
      </c>
      <c r="E92" s="140">
        <v>746</v>
      </c>
      <c r="F92" s="140">
        <v>3</v>
      </c>
      <c r="G92" s="140">
        <v>924</v>
      </c>
      <c r="H92" s="140">
        <v>4</v>
      </c>
      <c r="I92" s="140">
        <v>814</v>
      </c>
      <c r="J92" s="140">
        <v>5.5</v>
      </c>
      <c r="K92" s="110"/>
      <c r="L92" s="110"/>
      <c r="M92" s="98"/>
      <c r="N92" s="98"/>
      <c r="O92" s="98"/>
      <c r="P92" s="98"/>
      <c r="Q92" s="98"/>
      <c r="R92" s="98"/>
      <c r="S92" s="98"/>
      <c r="T92" s="98"/>
      <c r="U92" s="98"/>
      <c r="V92" s="98"/>
      <c r="W92" s="98"/>
      <c r="X92" s="98"/>
    </row>
    <row r="93" spans="1:24" ht="15.75">
      <c r="A93" s="98"/>
      <c r="B93" s="98"/>
      <c r="C93" s="903" t="s">
        <v>230</v>
      </c>
      <c r="D93" s="140">
        <v>20</v>
      </c>
      <c r="E93" s="140">
        <v>1119</v>
      </c>
      <c r="F93" s="140">
        <v>6</v>
      </c>
      <c r="G93" s="140">
        <v>1357</v>
      </c>
      <c r="H93" s="140">
        <v>8</v>
      </c>
      <c r="I93" s="140">
        <v>1595</v>
      </c>
      <c r="J93" s="140">
        <v>11</v>
      </c>
      <c r="K93" s="110"/>
      <c r="L93" s="110"/>
      <c r="M93" s="98"/>
      <c r="N93" s="98"/>
      <c r="O93" s="98"/>
      <c r="P93" s="98"/>
      <c r="Q93" s="98"/>
      <c r="R93" s="98"/>
      <c r="S93" s="98"/>
      <c r="T93" s="98"/>
      <c r="U93" s="98"/>
      <c r="V93" s="98"/>
      <c r="W93" s="98"/>
      <c r="X93" s="98"/>
    </row>
    <row r="94" spans="1:24" ht="15.75">
      <c r="A94" s="98"/>
      <c r="B94" s="98"/>
      <c r="C94" s="904"/>
      <c r="D94" s="140">
        <v>25</v>
      </c>
      <c r="E94" s="140">
        <v>1080</v>
      </c>
      <c r="F94" s="140">
        <v>5.5</v>
      </c>
      <c r="G94" s="140">
        <v>1314</v>
      </c>
      <c r="H94" s="140">
        <v>7.5</v>
      </c>
      <c r="I94" s="140">
        <v>1547</v>
      </c>
      <c r="J94" s="140">
        <v>10</v>
      </c>
      <c r="K94" s="110"/>
      <c r="L94" s="110"/>
      <c r="M94" s="98"/>
      <c r="N94" s="98"/>
      <c r="O94" s="98"/>
      <c r="P94" s="98"/>
      <c r="Q94" s="98"/>
      <c r="R94" s="98"/>
      <c r="S94" s="98"/>
      <c r="T94" s="98"/>
      <c r="U94" s="98"/>
      <c r="V94" s="98"/>
      <c r="W94" s="98"/>
      <c r="X94" s="98"/>
    </row>
    <row r="95" spans="1:24" ht="15.75">
      <c r="A95" s="98"/>
      <c r="B95" s="98"/>
      <c r="C95" s="904"/>
      <c r="D95" s="140">
        <v>30</v>
      </c>
      <c r="E95" s="140">
        <v>1040</v>
      </c>
      <c r="F95" s="140">
        <v>5</v>
      </c>
      <c r="G95" s="140">
        <v>1270</v>
      </c>
      <c r="H95" s="140">
        <v>7</v>
      </c>
      <c r="I95" s="140">
        <v>1499</v>
      </c>
      <c r="J95" s="140">
        <v>9.5</v>
      </c>
      <c r="K95" s="110"/>
      <c r="L95" s="110"/>
      <c r="M95" s="98"/>
      <c r="N95" s="98"/>
      <c r="O95" s="98"/>
      <c r="P95" s="98"/>
      <c r="Q95" s="98"/>
      <c r="R95" s="98"/>
      <c r="S95" s="98"/>
      <c r="T95" s="98"/>
      <c r="U95" s="98"/>
      <c r="V95" s="98"/>
      <c r="W95" s="98"/>
      <c r="X95" s="98"/>
    </row>
    <row r="96" spans="1:24" ht="15.75">
      <c r="A96" s="98"/>
      <c r="B96" s="98"/>
      <c r="C96" s="904"/>
      <c r="D96" s="140">
        <v>35</v>
      </c>
      <c r="E96" s="140">
        <v>1000</v>
      </c>
      <c r="F96" s="140">
        <v>4.5</v>
      </c>
      <c r="G96" s="140">
        <v>1225</v>
      </c>
      <c r="H96" s="140">
        <v>7</v>
      </c>
      <c r="I96" s="140">
        <v>1450</v>
      </c>
      <c r="J96" s="140">
        <v>9</v>
      </c>
      <c r="K96" s="110"/>
      <c r="L96" s="110"/>
      <c r="M96" s="98"/>
      <c r="N96" s="98"/>
      <c r="O96" s="98"/>
      <c r="P96" s="98"/>
      <c r="Q96" s="98"/>
      <c r="R96" s="98"/>
      <c r="S96" s="98"/>
      <c r="T96" s="98"/>
      <c r="U96" s="98"/>
      <c r="V96" s="98"/>
      <c r="W96" s="98"/>
      <c r="X96" s="98"/>
    </row>
    <row r="97" spans="1:24" ht="15.75">
      <c r="A97" s="98"/>
      <c r="B97" s="98"/>
      <c r="C97" s="904"/>
      <c r="D97" s="140">
        <v>40</v>
      </c>
      <c r="E97" s="140">
        <v>959</v>
      </c>
      <c r="F97" s="140">
        <v>4.5</v>
      </c>
      <c r="G97" s="140">
        <v>1179</v>
      </c>
      <c r="H97" s="140">
        <v>6.5</v>
      </c>
      <c r="I97" s="140">
        <v>1399</v>
      </c>
      <c r="J97" s="140">
        <v>8.5</v>
      </c>
      <c r="K97" s="110"/>
      <c r="L97" s="110"/>
      <c r="M97" s="98"/>
      <c r="N97" s="98"/>
      <c r="O97" s="98"/>
      <c r="P97" s="98"/>
      <c r="Q97" s="98"/>
      <c r="R97" s="98"/>
      <c r="S97" s="98"/>
      <c r="T97" s="98"/>
      <c r="U97" s="98"/>
      <c r="V97" s="98"/>
      <c r="W97" s="98"/>
      <c r="X97" s="98"/>
    </row>
    <row r="98" spans="1:24" ht="15.75">
      <c r="A98" s="98"/>
      <c r="B98" s="98"/>
      <c r="C98" s="902"/>
      <c r="D98" s="140">
        <v>45</v>
      </c>
      <c r="E98" s="140">
        <v>917</v>
      </c>
      <c r="F98" s="140">
        <v>4</v>
      </c>
      <c r="G98" s="140">
        <v>1133</v>
      </c>
      <c r="H98" s="140">
        <v>6</v>
      </c>
      <c r="I98" s="140">
        <v>1349</v>
      </c>
      <c r="J98" s="140">
        <v>8</v>
      </c>
      <c r="K98" s="110"/>
      <c r="L98" s="110"/>
      <c r="M98" s="98"/>
      <c r="N98" s="98"/>
      <c r="O98" s="98"/>
      <c r="P98" s="98"/>
      <c r="Q98" s="98"/>
      <c r="R98" s="98"/>
      <c r="S98" s="98"/>
      <c r="T98" s="98"/>
      <c r="U98" s="98"/>
      <c r="V98" s="98"/>
      <c r="W98" s="98"/>
      <c r="X98" s="98"/>
    </row>
    <row r="99" spans="1:24" ht="15.75">
      <c r="A99" s="98"/>
      <c r="B99" s="98"/>
      <c r="C99" s="903" t="s">
        <v>237</v>
      </c>
      <c r="D99" s="140">
        <v>20</v>
      </c>
      <c r="E99" s="140">
        <v>1390</v>
      </c>
      <c r="F99" s="140">
        <v>9</v>
      </c>
      <c r="G99" s="140">
        <v>1683</v>
      </c>
      <c r="H99" s="140">
        <v>12</v>
      </c>
      <c r="I99" s="140">
        <v>1976</v>
      </c>
      <c r="J99" s="140">
        <v>14</v>
      </c>
      <c r="K99" s="110"/>
      <c r="L99" s="110"/>
      <c r="M99" s="98"/>
      <c r="N99" s="98"/>
      <c r="O99" s="98"/>
      <c r="P99" s="98"/>
      <c r="Q99" s="98"/>
      <c r="R99" s="98"/>
      <c r="S99" s="98"/>
      <c r="T99" s="98"/>
      <c r="U99" s="98"/>
      <c r="V99" s="98"/>
      <c r="W99" s="98"/>
      <c r="X99" s="98"/>
    </row>
    <row r="100" spans="1:24" ht="15.75">
      <c r="A100" s="98"/>
      <c r="B100" s="98"/>
      <c r="C100" s="904"/>
      <c r="D100" s="140">
        <v>25</v>
      </c>
      <c r="E100" s="140">
        <v>1341</v>
      </c>
      <c r="F100" s="140">
        <v>8</v>
      </c>
      <c r="G100" s="140">
        <v>1629</v>
      </c>
      <c r="H100" s="140">
        <v>11</v>
      </c>
      <c r="I100" s="140">
        <v>1916</v>
      </c>
      <c r="J100" s="140">
        <v>13</v>
      </c>
      <c r="K100" s="110"/>
      <c r="L100" s="110"/>
      <c r="M100" s="98"/>
      <c r="N100" s="98"/>
      <c r="O100" s="98"/>
      <c r="P100" s="98"/>
      <c r="Q100" s="98"/>
      <c r="R100" s="98"/>
      <c r="S100" s="98"/>
      <c r="T100" s="98"/>
      <c r="U100" s="98"/>
      <c r="V100" s="98"/>
      <c r="W100" s="98"/>
      <c r="X100" s="98"/>
    </row>
    <row r="101" spans="1:24" ht="15.75">
      <c r="A101" s="98"/>
      <c r="B101" s="98"/>
      <c r="C101" s="904"/>
      <c r="D101" s="140">
        <v>30</v>
      </c>
      <c r="E101" s="140">
        <v>1292</v>
      </c>
      <c r="F101" s="140">
        <v>7</v>
      </c>
      <c r="G101" s="140">
        <v>1574</v>
      </c>
      <c r="H101" s="140">
        <v>10</v>
      </c>
      <c r="I101" s="140">
        <v>1856</v>
      </c>
      <c r="J101" s="140">
        <v>13</v>
      </c>
      <c r="K101" s="110"/>
      <c r="L101" s="110"/>
      <c r="M101" s="98"/>
      <c r="N101" s="98"/>
      <c r="O101" s="98"/>
      <c r="P101" s="98"/>
      <c r="Q101" s="98"/>
      <c r="R101" s="98"/>
      <c r="S101" s="98"/>
      <c r="T101" s="98"/>
      <c r="U101" s="98"/>
      <c r="V101" s="98"/>
      <c r="W101" s="98"/>
      <c r="X101" s="98"/>
    </row>
    <row r="102" spans="1:24" ht="15.75">
      <c r="A102" s="98"/>
      <c r="B102" s="98"/>
      <c r="C102" s="904"/>
      <c r="D102" s="140">
        <v>35</v>
      </c>
      <c r="E102" s="140">
        <v>1242</v>
      </c>
      <c r="F102" s="140">
        <v>7</v>
      </c>
      <c r="G102" s="140">
        <v>1519</v>
      </c>
      <c r="H102" s="140">
        <v>10</v>
      </c>
      <c r="I102" s="140">
        <v>1795</v>
      </c>
      <c r="J102" s="140">
        <v>13</v>
      </c>
      <c r="K102" s="110"/>
      <c r="L102" s="110"/>
      <c r="M102" s="98"/>
      <c r="N102" s="98"/>
      <c r="O102" s="98"/>
      <c r="P102" s="98"/>
      <c r="Q102" s="98"/>
      <c r="R102" s="98"/>
      <c r="S102" s="98"/>
      <c r="T102" s="98"/>
      <c r="U102" s="98"/>
      <c r="V102" s="98"/>
      <c r="W102" s="98"/>
      <c r="X102" s="98"/>
    </row>
    <row r="103" spans="1:24" ht="15.75">
      <c r="A103" s="98"/>
      <c r="B103" s="98"/>
      <c r="C103" s="904"/>
      <c r="D103" s="140">
        <v>40</v>
      </c>
      <c r="E103" s="140">
        <v>1192</v>
      </c>
      <c r="F103" s="140">
        <v>6</v>
      </c>
      <c r="G103" s="140">
        <v>1463</v>
      </c>
      <c r="H103" s="140">
        <v>9</v>
      </c>
      <c r="I103" s="140">
        <v>1733</v>
      </c>
      <c r="J103" s="140">
        <v>12</v>
      </c>
      <c r="K103" s="110"/>
      <c r="L103" s="110"/>
      <c r="M103" s="98"/>
      <c r="N103" s="98"/>
      <c r="O103" s="98"/>
      <c r="P103" s="98"/>
      <c r="Q103" s="98"/>
      <c r="R103" s="98"/>
      <c r="S103" s="98"/>
      <c r="T103" s="98"/>
      <c r="U103" s="98"/>
      <c r="V103" s="98"/>
      <c r="W103" s="98"/>
      <c r="X103" s="98"/>
    </row>
    <row r="104" spans="1:24" ht="15.75">
      <c r="A104" s="98"/>
      <c r="B104" s="98"/>
      <c r="C104" s="902"/>
      <c r="D104" s="140">
        <v>45</v>
      </c>
      <c r="E104" s="140">
        <v>1141</v>
      </c>
      <c r="F104" s="140">
        <v>6</v>
      </c>
      <c r="G104" s="140">
        <v>1406</v>
      </c>
      <c r="H104" s="140">
        <v>9</v>
      </c>
      <c r="I104" s="140">
        <v>1671</v>
      </c>
      <c r="J104" s="140">
        <v>12</v>
      </c>
      <c r="K104" s="110"/>
      <c r="L104" s="110"/>
      <c r="M104" s="98"/>
      <c r="N104" s="98"/>
      <c r="O104" s="98"/>
      <c r="P104" s="98"/>
      <c r="Q104" s="98"/>
      <c r="R104" s="98"/>
      <c r="S104" s="98"/>
      <c r="T104" s="98"/>
      <c r="U104" s="98"/>
      <c r="V104" s="98"/>
      <c r="W104" s="98"/>
      <c r="X104" s="98"/>
    </row>
    <row r="105" spans="1:24" ht="15.75">
      <c r="A105" s="98"/>
      <c r="B105" s="98"/>
      <c r="C105" s="903" t="s">
        <v>239</v>
      </c>
      <c r="D105" s="140">
        <v>20</v>
      </c>
      <c r="E105" s="140">
        <v>1744</v>
      </c>
      <c r="F105" s="140">
        <v>12</v>
      </c>
      <c r="G105" s="140">
        <v>2117</v>
      </c>
      <c r="H105" s="140">
        <v>16</v>
      </c>
      <c r="I105" s="140">
        <v>2489</v>
      </c>
      <c r="J105" s="140">
        <v>22</v>
      </c>
      <c r="K105" s="110"/>
      <c r="L105" s="110"/>
      <c r="M105" s="98"/>
      <c r="N105" s="98"/>
      <c r="O105" s="98"/>
      <c r="P105" s="98"/>
      <c r="Q105" s="98"/>
      <c r="R105" s="98"/>
      <c r="S105" s="98"/>
      <c r="T105" s="98"/>
      <c r="U105" s="98"/>
      <c r="V105" s="98"/>
      <c r="W105" s="98"/>
      <c r="X105" s="98"/>
    </row>
    <row r="106" spans="1:24" ht="15.75">
      <c r="A106" s="98"/>
      <c r="B106" s="98"/>
      <c r="C106" s="904"/>
      <c r="D106" s="140">
        <v>25</v>
      </c>
      <c r="E106" s="140">
        <v>1671</v>
      </c>
      <c r="F106" s="140">
        <v>12</v>
      </c>
      <c r="G106" s="140">
        <v>2039</v>
      </c>
      <c r="H106" s="140">
        <v>15</v>
      </c>
      <c r="I106" s="140">
        <v>2408</v>
      </c>
      <c r="J106" s="140">
        <v>21</v>
      </c>
      <c r="K106" s="110"/>
      <c r="L106" s="110"/>
      <c r="M106" s="98"/>
      <c r="N106" s="98"/>
      <c r="O106" s="98"/>
      <c r="P106" s="98"/>
      <c r="Q106" s="98"/>
      <c r="R106" s="98"/>
      <c r="S106" s="98"/>
      <c r="T106" s="98"/>
      <c r="U106" s="98"/>
      <c r="V106" s="98"/>
      <c r="W106" s="98"/>
      <c r="X106" s="98"/>
    </row>
    <row r="107" spans="1:24" ht="15.75">
      <c r="A107" s="98"/>
      <c r="B107" s="98"/>
      <c r="C107" s="904"/>
      <c r="D107" s="140">
        <v>30</v>
      </c>
      <c r="E107" s="140">
        <v>1597</v>
      </c>
      <c r="F107" s="140">
        <v>11</v>
      </c>
      <c r="G107" s="140">
        <v>1961</v>
      </c>
      <c r="H107" s="140">
        <v>14</v>
      </c>
      <c r="I107" s="140">
        <v>2325</v>
      </c>
      <c r="J107" s="140">
        <v>19</v>
      </c>
      <c r="K107" s="110"/>
      <c r="L107" s="110"/>
      <c r="M107" s="98"/>
      <c r="N107" s="98"/>
      <c r="O107" s="98"/>
      <c r="P107" s="98"/>
      <c r="Q107" s="98"/>
      <c r="R107" s="98"/>
      <c r="S107" s="98"/>
      <c r="T107" s="98"/>
      <c r="U107" s="98"/>
      <c r="V107" s="98"/>
      <c r="W107" s="98"/>
      <c r="X107" s="98"/>
    </row>
    <row r="108" spans="1:24" ht="15.75">
      <c r="A108" s="98"/>
      <c r="B108" s="98"/>
      <c r="C108" s="904"/>
      <c r="D108" s="140">
        <v>35</v>
      </c>
      <c r="E108" s="140">
        <v>1523</v>
      </c>
      <c r="F108" s="140">
        <v>10</v>
      </c>
      <c r="G108" s="140">
        <v>1882</v>
      </c>
      <c r="H108" s="140">
        <v>14</v>
      </c>
      <c r="I108" s="140">
        <v>2242</v>
      </c>
      <c r="J108" s="140">
        <v>18</v>
      </c>
      <c r="K108" s="110"/>
      <c r="L108" s="110"/>
      <c r="M108" s="98"/>
      <c r="N108" s="98"/>
      <c r="O108" s="98"/>
      <c r="P108" s="98"/>
      <c r="Q108" s="98"/>
      <c r="R108" s="98"/>
      <c r="S108" s="98"/>
      <c r="T108" s="98"/>
      <c r="U108" s="98"/>
      <c r="V108" s="98"/>
      <c r="W108" s="98"/>
      <c r="X108" s="98"/>
    </row>
    <row r="109" spans="1:24" ht="15.75">
      <c r="A109" s="98"/>
      <c r="B109" s="98"/>
      <c r="C109" s="904"/>
      <c r="D109" s="140">
        <v>40</v>
      </c>
      <c r="E109" s="140">
        <v>1448</v>
      </c>
      <c r="F109" s="140">
        <v>9</v>
      </c>
      <c r="G109" s="140">
        <v>1803</v>
      </c>
      <c r="H109" s="140">
        <v>13</v>
      </c>
      <c r="I109" s="140">
        <v>2157</v>
      </c>
      <c r="J109" s="140">
        <v>17</v>
      </c>
      <c r="K109" s="110"/>
      <c r="L109" s="110"/>
      <c r="M109" s="98"/>
      <c r="N109" s="98"/>
      <c r="O109" s="98"/>
      <c r="P109" s="98"/>
      <c r="Q109" s="98"/>
      <c r="R109" s="98"/>
      <c r="S109" s="98"/>
      <c r="T109" s="98"/>
      <c r="U109" s="98"/>
      <c r="V109" s="98"/>
      <c r="W109" s="98"/>
      <c r="X109" s="98"/>
    </row>
    <row r="110" spans="1:24" ht="15.75">
      <c r="A110" s="98"/>
      <c r="B110" s="98"/>
      <c r="C110" s="902"/>
      <c r="D110" s="140">
        <v>45</v>
      </c>
      <c r="E110" s="140">
        <v>1372</v>
      </c>
      <c r="F110" s="140">
        <v>8</v>
      </c>
      <c r="G110" s="140">
        <v>1722</v>
      </c>
      <c r="H110" s="140">
        <v>12</v>
      </c>
      <c r="I110" s="140">
        <v>2072</v>
      </c>
      <c r="J110" s="140">
        <v>16</v>
      </c>
      <c r="K110" s="110"/>
      <c r="L110" s="110"/>
      <c r="M110" s="98"/>
      <c r="N110" s="98"/>
      <c r="O110" s="98"/>
      <c r="P110" s="98"/>
      <c r="Q110" s="98"/>
      <c r="R110" s="98"/>
      <c r="S110" s="98"/>
      <c r="T110" s="98"/>
      <c r="U110" s="98"/>
      <c r="V110" s="98"/>
      <c r="W110" s="98"/>
      <c r="X110" s="98"/>
    </row>
    <row r="111" spans="1:24" ht="15.75">
      <c r="A111" s="98"/>
      <c r="B111" s="98"/>
      <c r="C111" s="903" t="s">
        <v>248</v>
      </c>
      <c r="D111" s="141">
        <v>20</v>
      </c>
      <c r="E111" s="141">
        <v>2443</v>
      </c>
      <c r="F111" s="141">
        <v>21</v>
      </c>
      <c r="G111" s="141">
        <v>2978</v>
      </c>
      <c r="H111" s="141">
        <v>27</v>
      </c>
      <c r="I111" s="141">
        <v>3569</v>
      </c>
      <c r="J111" s="141">
        <v>33</v>
      </c>
      <c r="K111" s="110"/>
      <c r="L111" s="110"/>
      <c r="M111" s="98"/>
      <c r="N111" s="98"/>
      <c r="O111" s="98"/>
      <c r="P111" s="98"/>
      <c r="Q111" s="98"/>
      <c r="R111" s="98"/>
      <c r="S111" s="98"/>
      <c r="T111" s="98"/>
      <c r="U111" s="98"/>
      <c r="V111" s="98"/>
      <c r="W111" s="98"/>
      <c r="X111" s="98"/>
    </row>
    <row r="112" spans="1:24" ht="15.75">
      <c r="A112" s="98"/>
      <c r="B112" s="98"/>
      <c r="C112" s="904"/>
      <c r="D112" s="142">
        <v>25</v>
      </c>
      <c r="E112" s="142">
        <v>2326</v>
      </c>
      <c r="F112" s="142">
        <v>19</v>
      </c>
      <c r="G112" s="142">
        <v>2829</v>
      </c>
      <c r="H112" s="142">
        <v>25</v>
      </c>
      <c r="I112" s="142">
        <v>3391</v>
      </c>
      <c r="J112" s="142">
        <v>30</v>
      </c>
      <c r="K112" s="110"/>
      <c r="L112" s="110"/>
      <c r="M112" s="98"/>
      <c r="N112" s="98"/>
      <c r="O112" s="98"/>
      <c r="P112" s="98"/>
      <c r="Q112" s="98"/>
      <c r="R112" s="98"/>
      <c r="S112" s="98"/>
      <c r="T112" s="98"/>
      <c r="U112" s="98"/>
      <c r="V112" s="98"/>
      <c r="W112" s="98"/>
      <c r="X112" s="98"/>
    </row>
    <row r="113" spans="1:24" ht="15.75">
      <c r="A113" s="98"/>
      <c r="B113" s="98"/>
      <c r="C113" s="904"/>
      <c r="D113" s="142">
        <v>30</v>
      </c>
      <c r="E113" s="142">
        <v>2195</v>
      </c>
      <c r="F113" s="142">
        <v>18</v>
      </c>
      <c r="G113" s="142">
        <v>2679</v>
      </c>
      <c r="H113" s="142">
        <v>23</v>
      </c>
      <c r="I113" s="142">
        <v>3194</v>
      </c>
      <c r="J113" s="142">
        <v>28</v>
      </c>
      <c r="K113" s="110"/>
      <c r="L113" s="110"/>
      <c r="M113" s="98"/>
      <c r="N113" s="98"/>
      <c r="O113" s="98"/>
      <c r="P113" s="98"/>
      <c r="Q113" s="98"/>
      <c r="R113" s="98"/>
      <c r="S113" s="98"/>
      <c r="T113" s="98"/>
      <c r="U113" s="98"/>
      <c r="V113" s="98"/>
      <c r="W113" s="98"/>
      <c r="X113" s="98"/>
    </row>
    <row r="114" spans="1:24" ht="15.75">
      <c r="A114" s="98"/>
      <c r="B114" s="98"/>
      <c r="C114" s="904"/>
      <c r="D114" s="142">
        <v>35</v>
      </c>
      <c r="E114" s="142">
        <v>2055</v>
      </c>
      <c r="F114" s="142">
        <v>16</v>
      </c>
      <c r="G114" s="142">
        <v>2518</v>
      </c>
      <c r="H114" s="142">
        <v>21</v>
      </c>
      <c r="I114" s="142">
        <v>2997</v>
      </c>
      <c r="J114" s="142">
        <v>25</v>
      </c>
      <c r="K114" s="110"/>
      <c r="L114" s="110"/>
      <c r="M114" s="98"/>
      <c r="N114" s="98"/>
      <c r="O114" s="98"/>
      <c r="P114" s="98"/>
      <c r="Q114" s="98"/>
      <c r="R114" s="98"/>
      <c r="S114" s="98"/>
      <c r="T114" s="98"/>
      <c r="U114" s="98"/>
      <c r="V114" s="98"/>
      <c r="W114" s="98"/>
      <c r="X114" s="98"/>
    </row>
    <row r="115" spans="1:24" ht="15.75">
      <c r="A115" s="98"/>
      <c r="B115" s="98"/>
      <c r="C115" s="904"/>
      <c r="D115" s="142">
        <v>40</v>
      </c>
      <c r="E115" s="142">
        <v>1907</v>
      </c>
      <c r="F115" s="142">
        <v>14</v>
      </c>
      <c r="G115" s="142">
        <v>2346</v>
      </c>
      <c r="H115" s="142">
        <v>19</v>
      </c>
      <c r="I115" s="142">
        <v>2798</v>
      </c>
      <c r="J115" s="142">
        <v>23</v>
      </c>
      <c r="K115" s="110"/>
      <c r="L115" s="110"/>
      <c r="M115" s="98"/>
      <c r="N115" s="98"/>
      <c r="O115" s="98"/>
      <c r="P115" s="98"/>
      <c r="Q115" s="98"/>
      <c r="R115" s="98"/>
      <c r="S115" s="98"/>
      <c r="T115" s="98"/>
      <c r="U115" s="98"/>
      <c r="V115" s="98"/>
      <c r="W115" s="98"/>
      <c r="X115" s="98"/>
    </row>
    <row r="116" spans="1:24" ht="15.75">
      <c r="A116" s="98"/>
      <c r="B116" s="98"/>
      <c r="C116" s="902"/>
      <c r="D116" s="142">
        <v>45</v>
      </c>
      <c r="E116" s="142">
        <v>1754</v>
      </c>
      <c r="F116" s="142">
        <v>12</v>
      </c>
      <c r="G116" s="142">
        <v>2166</v>
      </c>
      <c r="H116" s="142">
        <v>15</v>
      </c>
      <c r="I116" s="142">
        <v>2594</v>
      </c>
      <c r="J116" s="142">
        <v>18</v>
      </c>
      <c r="K116" s="110"/>
      <c r="L116" s="110"/>
      <c r="M116" s="98"/>
      <c r="N116" s="98"/>
      <c r="O116" s="98"/>
      <c r="P116" s="98"/>
      <c r="Q116" s="98"/>
      <c r="R116" s="98"/>
      <c r="S116" s="98"/>
      <c r="T116" s="98"/>
      <c r="U116" s="98"/>
      <c r="V116" s="98"/>
      <c r="W116" s="98"/>
      <c r="X116" s="98"/>
    </row>
    <row r="117" spans="1:24" ht="15.75">
      <c r="A117" s="98"/>
      <c r="B117" s="98"/>
      <c r="C117" s="903" t="s">
        <v>246</v>
      </c>
      <c r="D117" s="142">
        <v>20</v>
      </c>
      <c r="E117" s="142">
        <v>2842</v>
      </c>
      <c r="F117" s="142">
        <v>29</v>
      </c>
      <c r="G117" s="142">
        <v>3491</v>
      </c>
      <c r="H117" s="142">
        <v>33</v>
      </c>
      <c r="I117" s="142">
        <v>4031</v>
      </c>
      <c r="J117" s="142">
        <v>39</v>
      </c>
      <c r="K117" s="110"/>
      <c r="L117" s="110"/>
      <c r="M117" s="98"/>
      <c r="N117" s="98"/>
      <c r="O117" s="98"/>
      <c r="P117" s="98"/>
      <c r="Q117" s="98"/>
      <c r="R117" s="98"/>
      <c r="S117" s="98"/>
      <c r="T117" s="98"/>
      <c r="U117" s="98"/>
      <c r="V117" s="98"/>
      <c r="W117" s="98"/>
      <c r="X117" s="98"/>
    </row>
    <row r="118" spans="1:24" ht="15.75">
      <c r="A118" s="98"/>
      <c r="B118" s="98"/>
      <c r="C118" s="904"/>
      <c r="D118" s="142">
        <v>25</v>
      </c>
      <c r="E118" s="142">
        <v>2728</v>
      </c>
      <c r="F118" s="142">
        <v>27</v>
      </c>
      <c r="G118" s="142">
        <v>3316</v>
      </c>
      <c r="H118" s="142">
        <v>30</v>
      </c>
      <c r="I118" s="142">
        <v>3829</v>
      </c>
      <c r="J118" s="142">
        <v>36</v>
      </c>
      <c r="K118" s="110"/>
      <c r="L118" s="110"/>
      <c r="M118" s="98"/>
      <c r="N118" s="98"/>
      <c r="O118" s="98"/>
      <c r="P118" s="98"/>
      <c r="Q118" s="98"/>
      <c r="R118" s="98"/>
      <c r="S118" s="98"/>
      <c r="T118" s="98"/>
      <c r="U118" s="98"/>
      <c r="V118" s="98"/>
      <c r="W118" s="98"/>
      <c r="X118" s="98"/>
    </row>
    <row r="119" spans="1:24" ht="15.75">
      <c r="A119" s="98"/>
      <c r="B119" s="98"/>
      <c r="C119" s="904"/>
      <c r="D119" s="142">
        <v>30</v>
      </c>
      <c r="E119" s="142">
        <v>2565</v>
      </c>
      <c r="F119" s="142">
        <v>24</v>
      </c>
      <c r="G119" s="142">
        <v>3084</v>
      </c>
      <c r="H119" s="142">
        <v>28</v>
      </c>
      <c r="I119" s="142">
        <v>3563</v>
      </c>
      <c r="J119" s="142">
        <v>33</v>
      </c>
      <c r="K119" s="110"/>
      <c r="L119" s="110"/>
      <c r="M119" s="98"/>
      <c r="N119" s="98"/>
      <c r="O119" s="98"/>
      <c r="P119" s="98"/>
      <c r="Q119" s="98"/>
      <c r="R119" s="98"/>
      <c r="S119" s="98"/>
      <c r="T119" s="98"/>
      <c r="U119" s="98"/>
      <c r="V119" s="98"/>
      <c r="W119" s="98"/>
      <c r="X119" s="98"/>
    </row>
    <row r="120" spans="1:24" ht="15.75">
      <c r="A120" s="98"/>
      <c r="B120" s="98"/>
      <c r="C120" s="904"/>
      <c r="D120" s="142">
        <v>35</v>
      </c>
      <c r="E120" s="142">
        <v>2360</v>
      </c>
      <c r="F120" s="142">
        <v>21</v>
      </c>
      <c r="G120" s="142">
        <v>2836</v>
      </c>
      <c r="H120" s="142">
        <v>25</v>
      </c>
      <c r="I120" s="142">
        <v>3278</v>
      </c>
      <c r="J120" s="142">
        <v>30</v>
      </c>
      <c r="K120" s="110"/>
      <c r="L120" s="110"/>
      <c r="M120" s="98"/>
      <c r="N120" s="98"/>
      <c r="O120" s="98"/>
      <c r="P120" s="98"/>
      <c r="Q120" s="98"/>
      <c r="R120" s="98"/>
      <c r="S120" s="98"/>
      <c r="T120" s="98"/>
      <c r="U120" s="98"/>
      <c r="V120" s="98"/>
      <c r="W120" s="98"/>
      <c r="X120" s="98"/>
    </row>
    <row r="121" spans="1:24" ht="15.75">
      <c r="A121" s="98"/>
      <c r="B121" s="98"/>
      <c r="C121" s="904"/>
      <c r="D121" s="142">
        <v>40</v>
      </c>
      <c r="E121" s="142">
        <v>2124</v>
      </c>
      <c r="F121" s="142">
        <v>18</v>
      </c>
      <c r="G121" s="142">
        <v>2568</v>
      </c>
      <c r="H121" s="142">
        <v>22.7</v>
      </c>
      <c r="I121" s="142">
        <v>2972</v>
      </c>
      <c r="J121" s="142">
        <v>27</v>
      </c>
      <c r="K121" s="110"/>
      <c r="L121" s="110"/>
      <c r="M121" s="98"/>
      <c r="N121" s="98"/>
      <c r="O121" s="98"/>
      <c r="P121" s="98"/>
      <c r="Q121" s="98"/>
      <c r="R121" s="98"/>
      <c r="S121" s="98"/>
      <c r="T121" s="98"/>
      <c r="U121" s="98"/>
      <c r="V121" s="98"/>
      <c r="W121" s="98"/>
      <c r="X121" s="98"/>
    </row>
    <row r="122" spans="1:24" ht="15.75">
      <c r="A122" s="98"/>
      <c r="B122" s="98"/>
      <c r="C122" s="902"/>
      <c r="D122" s="142">
        <v>45</v>
      </c>
      <c r="E122" s="142">
        <v>1869</v>
      </c>
      <c r="F122" s="142">
        <v>15</v>
      </c>
      <c r="G122" s="142">
        <v>2279</v>
      </c>
      <c r="H122" s="142">
        <v>19.3</v>
      </c>
      <c r="I122" s="142">
        <v>2639</v>
      </c>
      <c r="J122" s="142">
        <v>22</v>
      </c>
      <c r="K122" s="110"/>
      <c r="L122" s="110"/>
      <c r="M122" s="98"/>
      <c r="N122" s="98"/>
      <c r="O122" s="98"/>
      <c r="P122" s="98"/>
      <c r="Q122" s="98"/>
      <c r="R122" s="98"/>
      <c r="S122" s="98"/>
      <c r="T122" s="98"/>
      <c r="U122" s="98"/>
      <c r="V122" s="98"/>
      <c r="W122" s="98"/>
      <c r="X122" s="98"/>
    </row>
    <row r="123" spans="1:24">
      <c r="A123" s="98"/>
      <c r="B123" s="98"/>
      <c r="C123" s="98"/>
      <c r="D123" s="98"/>
      <c r="E123" s="98"/>
      <c r="F123" s="98"/>
      <c r="G123" s="98"/>
      <c r="H123" s="98"/>
      <c r="I123" s="98"/>
      <c r="J123" s="98"/>
      <c r="K123" s="110"/>
      <c r="L123" s="110"/>
      <c r="M123" s="98"/>
      <c r="N123" s="98"/>
      <c r="O123" s="98"/>
      <c r="P123" s="98"/>
      <c r="Q123" s="98"/>
      <c r="R123" s="98"/>
      <c r="S123" s="98"/>
      <c r="T123" s="98"/>
      <c r="U123" s="98"/>
      <c r="V123" s="98"/>
      <c r="W123" s="98"/>
      <c r="X123" s="98"/>
    </row>
    <row r="124" spans="1:24">
      <c r="A124" s="98"/>
      <c r="B124" s="98"/>
      <c r="C124" s="98"/>
      <c r="D124" s="98"/>
      <c r="E124" s="98"/>
      <c r="F124" s="98"/>
      <c r="G124" s="98"/>
      <c r="H124" s="98"/>
      <c r="I124" s="98"/>
      <c r="J124" s="98"/>
      <c r="K124" s="110"/>
      <c r="L124" s="110"/>
      <c r="M124" s="98"/>
      <c r="N124" s="98"/>
      <c r="O124" s="98"/>
      <c r="P124" s="98"/>
      <c r="Q124" s="98"/>
      <c r="R124" s="98"/>
      <c r="S124" s="98"/>
      <c r="T124" s="98"/>
      <c r="U124" s="98"/>
      <c r="V124" s="98"/>
      <c r="W124" s="98"/>
      <c r="X124" s="98"/>
    </row>
    <row r="125" spans="1:24">
      <c r="A125" s="98"/>
      <c r="B125" s="98"/>
      <c r="C125" s="98"/>
      <c r="D125" s="98"/>
      <c r="E125" s="98"/>
      <c r="F125" s="98"/>
      <c r="G125" s="98"/>
      <c r="H125" s="98"/>
      <c r="I125" s="98"/>
      <c r="J125" s="98"/>
      <c r="K125" s="110"/>
      <c r="L125" s="110"/>
      <c r="M125" s="98"/>
      <c r="N125" s="98"/>
      <c r="O125" s="98"/>
      <c r="P125" s="98"/>
      <c r="Q125" s="98"/>
      <c r="R125" s="98"/>
      <c r="S125" s="98"/>
      <c r="T125" s="98"/>
      <c r="U125" s="98"/>
      <c r="V125" s="98"/>
      <c r="W125" s="98"/>
      <c r="X125" s="98"/>
    </row>
    <row r="126" spans="1:24" ht="65.25">
      <c r="A126" s="98"/>
      <c r="B126" s="111" t="s">
        <v>208</v>
      </c>
      <c r="C126" s="112" t="s">
        <v>5</v>
      </c>
      <c r="D126" s="111" t="s">
        <v>262</v>
      </c>
      <c r="E126" s="111" t="s">
        <v>263</v>
      </c>
      <c r="F126" s="111" t="s">
        <v>264</v>
      </c>
      <c r="G126" s="111" t="s">
        <v>265</v>
      </c>
      <c r="H126" s="111" t="s">
        <v>266</v>
      </c>
      <c r="I126" s="111" t="s">
        <v>267</v>
      </c>
      <c r="J126" s="111" t="s">
        <v>268</v>
      </c>
      <c r="K126" s="111"/>
      <c r="L126" s="113" t="s">
        <v>7763</v>
      </c>
      <c r="M126" s="98"/>
      <c r="N126" s="98"/>
      <c r="O126" s="98"/>
      <c r="P126" s="98"/>
      <c r="Q126" s="98"/>
      <c r="R126" s="98"/>
      <c r="S126" s="98"/>
      <c r="T126" s="98"/>
      <c r="U126" s="98"/>
      <c r="V126" s="98"/>
      <c r="W126" s="98"/>
      <c r="X126" s="98"/>
    </row>
    <row r="127" spans="1:24" ht="18">
      <c r="A127" s="98"/>
      <c r="B127" s="114"/>
      <c r="C127" s="122"/>
      <c r="D127" s="123"/>
      <c r="E127" s="123"/>
      <c r="F127" s="123"/>
      <c r="G127" s="123"/>
      <c r="H127" s="123"/>
      <c r="I127" s="123"/>
      <c r="J127" s="123"/>
      <c r="K127" s="123"/>
      <c r="L127" s="124"/>
      <c r="M127" s="98"/>
      <c r="N127" s="98"/>
      <c r="O127" s="98"/>
      <c r="P127" s="98"/>
      <c r="Q127" s="98"/>
      <c r="R127" s="98"/>
      <c r="S127" s="98"/>
      <c r="T127" s="98"/>
      <c r="U127" s="98"/>
      <c r="V127" s="98"/>
      <c r="W127" s="98"/>
      <c r="X127" s="98"/>
    </row>
    <row r="128" spans="1:24">
      <c r="A128" s="98"/>
      <c r="B128" s="125" t="s">
        <v>269</v>
      </c>
      <c r="C128" s="126" t="s">
        <v>270</v>
      </c>
      <c r="D128" s="127">
        <v>2409</v>
      </c>
      <c r="E128" s="128"/>
      <c r="F128" s="129">
        <v>22</v>
      </c>
      <c r="G128" s="895" t="s">
        <v>192</v>
      </c>
      <c r="H128" s="898" t="s">
        <v>271</v>
      </c>
      <c r="I128" s="898" t="s">
        <v>272</v>
      </c>
      <c r="J128" s="898" t="s">
        <v>273</v>
      </c>
      <c r="K128" s="120">
        <v>91455</v>
      </c>
      <c r="L128" s="120">
        <v>132330</v>
      </c>
      <c r="M128" s="98"/>
      <c r="N128" s="98"/>
      <c r="O128" s="98"/>
      <c r="P128" s="98"/>
      <c r="Q128" s="98"/>
      <c r="R128" s="98"/>
      <c r="S128" s="98"/>
      <c r="T128" s="98"/>
      <c r="U128" s="98"/>
      <c r="V128" s="98"/>
      <c r="W128" s="98"/>
      <c r="X128" s="98"/>
    </row>
    <row r="129" spans="1:24">
      <c r="A129" s="98"/>
      <c r="B129" s="125" t="s">
        <v>274</v>
      </c>
      <c r="C129" s="126" t="s">
        <v>275</v>
      </c>
      <c r="D129" s="127">
        <v>2765</v>
      </c>
      <c r="E129" s="128"/>
      <c r="F129" s="129">
        <v>28</v>
      </c>
      <c r="G129" s="884"/>
      <c r="H129" s="894"/>
      <c r="I129" s="894"/>
      <c r="J129" s="894"/>
      <c r="K129" s="120">
        <v>97860</v>
      </c>
      <c r="L129" s="120">
        <v>140510</v>
      </c>
      <c r="M129" s="98"/>
      <c r="N129" s="98"/>
      <c r="O129" s="98"/>
      <c r="P129" s="98"/>
      <c r="Q129" s="98"/>
      <c r="R129" s="98"/>
      <c r="S129" s="98"/>
      <c r="T129" s="98"/>
      <c r="U129" s="98"/>
      <c r="V129" s="98"/>
      <c r="W129" s="98"/>
      <c r="X129" s="98"/>
    </row>
    <row r="130" spans="1:24">
      <c r="A130" s="98"/>
      <c r="B130" s="125" t="s">
        <v>276</v>
      </c>
      <c r="C130" s="126" t="s">
        <v>277</v>
      </c>
      <c r="D130" s="128"/>
      <c r="E130" s="127">
        <v>1574</v>
      </c>
      <c r="F130" s="129">
        <v>13</v>
      </c>
      <c r="G130" s="129">
        <v>-18</v>
      </c>
      <c r="H130" s="894"/>
      <c r="I130" s="894"/>
      <c r="J130" s="894"/>
      <c r="K130" s="120">
        <v>92400</v>
      </c>
      <c r="L130" s="120">
        <v>133430</v>
      </c>
      <c r="M130" s="98"/>
      <c r="N130" s="98"/>
      <c r="O130" s="98"/>
      <c r="P130" s="98"/>
      <c r="Q130" s="98"/>
      <c r="R130" s="98"/>
      <c r="S130" s="98"/>
      <c r="T130" s="98"/>
      <c r="U130" s="98"/>
      <c r="V130" s="98"/>
      <c r="W130" s="98"/>
      <c r="X130" s="98"/>
    </row>
    <row r="131" spans="1:24">
      <c r="A131" s="98"/>
      <c r="B131" s="125" t="s">
        <v>278</v>
      </c>
      <c r="C131" s="126" t="s">
        <v>279</v>
      </c>
      <c r="D131" s="128"/>
      <c r="E131" s="127">
        <v>1961</v>
      </c>
      <c r="F131" s="129">
        <v>17</v>
      </c>
      <c r="G131" s="129">
        <v>-18</v>
      </c>
      <c r="H131" s="884"/>
      <c r="I131" s="884"/>
      <c r="J131" s="884"/>
      <c r="K131" s="120">
        <v>99225</v>
      </c>
      <c r="L131" s="120">
        <v>142470</v>
      </c>
      <c r="M131" s="98"/>
      <c r="N131" s="98"/>
      <c r="O131" s="98"/>
      <c r="P131" s="98"/>
      <c r="Q131" s="98"/>
      <c r="R131" s="98"/>
      <c r="S131" s="98"/>
      <c r="T131" s="98"/>
      <c r="U131" s="98"/>
      <c r="V131" s="98"/>
      <c r="W131" s="98"/>
      <c r="X131" s="98"/>
    </row>
    <row r="132" spans="1:24" ht="18">
      <c r="A132" s="98"/>
      <c r="B132" s="143"/>
      <c r="C132" s="905" t="s">
        <v>280</v>
      </c>
      <c r="D132" s="888"/>
      <c r="E132" s="888"/>
      <c r="F132" s="888"/>
      <c r="G132" s="882"/>
      <c r="H132" s="144"/>
      <c r="I132" s="144"/>
      <c r="J132" s="145"/>
      <c r="K132" s="146">
        <v>9933</v>
      </c>
      <c r="L132" s="120">
        <v>16700</v>
      </c>
      <c r="M132" s="98"/>
      <c r="N132" s="98"/>
      <c r="O132" s="98"/>
      <c r="P132" s="98"/>
      <c r="Q132" s="98"/>
      <c r="R132" s="98"/>
      <c r="S132" s="98"/>
      <c r="T132" s="98"/>
      <c r="U132" s="98"/>
      <c r="V132" s="98"/>
      <c r="W132" s="98"/>
      <c r="X132" s="98"/>
    </row>
    <row r="133" spans="1:24">
      <c r="A133" s="98"/>
      <c r="B133" s="98"/>
      <c r="C133" s="98"/>
      <c r="D133" s="98"/>
      <c r="E133" s="98"/>
      <c r="F133" s="98"/>
      <c r="G133" s="98"/>
      <c r="H133" s="98"/>
      <c r="I133" s="98"/>
      <c r="J133" s="98"/>
      <c r="K133" s="110"/>
      <c r="L133" s="110"/>
      <c r="M133" s="98"/>
      <c r="N133" s="98"/>
      <c r="O133" s="98"/>
      <c r="P133" s="98"/>
      <c r="Q133" s="98"/>
      <c r="R133" s="98"/>
      <c r="S133" s="98"/>
      <c r="T133" s="98"/>
      <c r="U133" s="98"/>
      <c r="V133" s="98"/>
      <c r="W133" s="98"/>
      <c r="X133" s="98"/>
    </row>
    <row r="134" spans="1:24">
      <c r="A134" s="98"/>
      <c r="B134" s="98"/>
      <c r="C134" s="98"/>
      <c r="D134" s="98"/>
      <c r="E134" s="98"/>
      <c r="F134" s="98"/>
      <c r="G134" s="98"/>
      <c r="H134" s="98"/>
      <c r="I134" s="98"/>
      <c r="J134" s="98"/>
      <c r="K134" s="110"/>
      <c r="L134" s="110"/>
      <c r="M134" s="98"/>
      <c r="N134" s="98"/>
      <c r="O134" s="98"/>
      <c r="P134" s="98"/>
      <c r="Q134" s="98"/>
      <c r="R134" s="98"/>
      <c r="S134" s="98"/>
      <c r="T134" s="98"/>
      <c r="U134" s="98"/>
      <c r="V134" s="98"/>
      <c r="W134" s="98"/>
      <c r="X134" s="98"/>
    </row>
    <row r="135" spans="1:24" ht="63.75">
      <c r="A135" s="98"/>
      <c r="B135" s="147" t="s">
        <v>208</v>
      </c>
      <c r="C135" s="147" t="s">
        <v>5</v>
      </c>
      <c r="D135" s="147" t="s">
        <v>281</v>
      </c>
      <c r="E135" s="147" t="s">
        <v>282</v>
      </c>
      <c r="F135" s="147" t="s">
        <v>283</v>
      </c>
      <c r="G135" s="147" t="s">
        <v>284</v>
      </c>
      <c r="H135" s="147" t="s">
        <v>215</v>
      </c>
      <c r="I135" s="863" t="s">
        <v>7763</v>
      </c>
      <c r="J135" s="861"/>
      <c r="K135" s="148" t="s">
        <v>285</v>
      </c>
      <c r="L135" s="110"/>
      <c r="M135" s="98"/>
      <c r="N135" s="98"/>
      <c r="O135" s="98"/>
      <c r="P135" s="98"/>
      <c r="Q135" s="98"/>
      <c r="R135" s="98"/>
      <c r="S135" s="98"/>
      <c r="T135" s="98"/>
      <c r="U135" s="98"/>
      <c r="V135" s="98"/>
      <c r="W135" s="98"/>
      <c r="X135" s="98"/>
    </row>
    <row r="136" spans="1:24" ht="63.75">
      <c r="A136" s="98"/>
      <c r="B136" s="149" t="s">
        <v>286</v>
      </c>
      <c r="C136" s="150" t="s">
        <v>287</v>
      </c>
      <c r="D136" s="151">
        <v>1190</v>
      </c>
      <c r="E136" s="152">
        <v>1260</v>
      </c>
      <c r="F136" s="152">
        <v>400</v>
      </c>
      <c r="G136" s="152">
        <v>490</v>
      </c>
      <c r="H136" s="152">
        <v>900</v>
      </c>
      <c r="I136" s="859">
        <v>383320</v>
      </c>
      <c r="J136" s="862"/>
      <c r="K136" s="110"/>
      <c r="L136" s="110"/>
      <c r="M136" s="98"/>
      <c r="N136" s="98"/>
      <c r="O136" s="98"/>
      <c r="P136" s="98"/>
      <c r="Q136" s="98"/>
      <c r="R136" s="98"/>
      <c r="S136" s="98"/>
      <c r="T136" s="98"/>
      <c r="U136" s="98"/>
      <c r="V136" s="98"/>
      <c r="W136" s="98"/>
      <c r="X136" s="98"/>
    </row>
    <row r="137" spans="1:24" ht="63.75">
      <c r="A137" s="98"/>
      <c r="B137" s="45" t="s">
        <v>288</v>
      </c>
      <c r="C137" s="150" t="s">
        <v>289</v>
      </c>
      <c r="D137" s="151">
        <v>1190</v>
      </c>
      <c r="E137" s="152">
        <v>1260</v>
      </c>
      <c r="F137" s="152">
        <v>400</v>
      </c>
      <c r="G137" s="152">
        <v>490</v>
      </c>
      <c r="H137" s="152">
        <v>900</v>
      </c>
      <c r="I137" s="859">
        <v>247740</v>
      </c>
      <c r="J137" s="862"/>
      <c r="K137" s="110"/>
      <c r="L137" s="110"/>
      <c r="M137" s="98"/>
      <c r="N137" s="98"/>
      <c r="O137" s="98"/>
      <c r="P137" s="98"/>
      <c r="Q137" s="98"/>
      <c r="R137" s="98"/>
      <c r="S137" s="98"/>
      <c r="T137" s="98"/>
      <c r="U137" s="98"/>
      <c r="V137" s="98"/>
      <c r="W137" s="98"/>
      <c r="X137" s="98"/>
    </row>
    <row r="138" spans="1:24" ht="63.75">
      <c r="A138" s="98"/>
      <c r="B138" s="45" t="s">
        <v>290</v>
      </c>
      <c r="C138" s="150" t="s">
        <v>291</v>
      </c>
      <c r="D138" s="151">
        <v>1190</v>
      </c>
      <c r="E138" s="152">
        <v>1260</v>
      </c>
      <c r="F138" s="152">
        <v>400</v>
      </c>
      <c r="G138" s="152">
        <v>490</v>
      </c>
      <c r="H138" s="152">
        <v>900</v>
      </c>
      <c r="I138" s="859">
        <v>256590</v>
      </c>
      <c r="J138" s="862"/>
      <c r="K138" s="110"/>
      <c r="L138" s="110"/>
      <c r="M138" s="98"/>
      <c r="N138" s="98"/>
      <c r="O138" s="98"/>
      <c r="P138" s="98"/>
      <c r="Q138" s="98"/>
      <c r="R138" s="98"/>
      <c r="S138" s="98"/>
      <c r="T138" s="98"/>
      <c r="U138" s="98"/>
      <c r="V138" s="98"/>
      <c r="W138" s="98"/>
      <c r="X138" s="98"/>
    </row>
    <row r="139" spans="1:24" ht="63.75">
      <c r="A139" s="98"/>
      <c r="B139" s="42" t="s">
        <v>292</v>
      </c>
      <c r="C139" s="153" t="s">
        <v>293</v>
      </c>
      <c r="D139" s="42">
        <v>1190</v>
      </c>
      <c r="E139" s="42">
        <v>1260</v>
      </c>
      <c r="F139" s="42">
        <v>400</v>
      </c>
      <c r="G139" s="42">
        <v>490</v>
      </c>
      <c r="H139" s="42">
        <v>900</v>
      </c>
      <c r="I139" s="859">
        <v>250750</v>
      </c>
      <c r="J139" s="862"/>
      <c r="K139" s="110"/>
      <c r="L139" s="110"/>
      <c r="M139" s="98"/>
      <c r="N139" s="98"/>
      <c r="O139" s="98"/>
      <c r="P139" s="98"/>
      <c r="Q139" s="98"/>
      <c r="R139" s="98"/>
      <c r="S139" s="98"/>
      <c r="T139" s="98"/>
      <c r="U139" s="98"/>
      <c r="V139" s="98"/>
      <c r="W139" s="98"/>
      <c r="X139" s="98"/>
    </row>
    <row r="140" spans="1:24" ht="63.75">
      <c r="A140" s="98"/>
      <c r="B140" s="42" t="s">
        <v>294</v>
      </c>
      <c r="C140" s="153" t="s">
        <v>295</v>
      </c>
      <c r="D140" s="42">
        <v>1190</v>
      </c>
      <c r="E140" s="42">
        <v>1260</v>
      </c>
      <c r="F140" s="42">
        <v>400</v>
      </c>
      <c r="G140" s="42">
        <v>490</v>
      </c>
      <c r="H140" s="42">
        <v>900</v>
      </c>
      <c r="I140" s="859">
        <v>252700</v>
      </c>
      <c r="J140" s="862"/>
      <c r="K140" s="110"/>
      <c r="L140" s="110"/>
      <c r="M140" s="98"/>
      <c r="N140" s="98"/>
      <c r="O140" s="98"/>
      <c r="P140" s="98"/>
      <c r="Q140" s="98"/>
      <c r="R140" s="98"/>
      <c r="S140" s="98"/>
      <c r="T140" s="98"/>
      <c r="U140" s="98"/>
      <c r="V140" s="98"/>
      <c r="W140" s="98"/>
      <c r="X140" s="98"/>
    </row>
    <row r="141" spans="1:24" ht="63.75">
      <c r="A141" s="98"/>
      <c r="B141" s="42" t="s">
        <v>296</v>
      </c>
      <c r="C141" s="153" t="s">
        <v>297</v>
      </c>
      <c r="D141" s="42">
        <v>1190</v>
      </c>
      <c r="E141" s="42">
        <v>1260</v>
      </c>
      <c r="F141" s="42">
        <v>400</v>
      </c>
      <c r="G141" s="42">
        <v>490</v>
      </c>
      <c r="H141" s="42">
        <v>900</v>
      </c>
      <c r="I141" s="859">
        <v>304930</v>
      </c>
      <c r="J141" s="862"/>
      <c r="K141" s="110"/>
      <c r="L141" s="110"/>
      <c r="M141" s="98"/>
      <c r="N141" s="98"/>
      <c r="O141" s="98"/>
      <c r="P141" s="98"/>
      <c r="Q141" s="98"/>
      <c r="R141" s="98"/>
      <c r="S141" s="98"/>
      <c r="T141" s="98"/>
      <c r="U141" s="98"/>
      <c r="V141" s="98"/>
      <c r="W141" s="98"/>
      <c r="X141" s="98"/>
    </row>
    <row r="142" spans="1:24" ht="63.75">
      <c r="A142" s="98"/>
      <c r="B142" s="42" t="s">
        <v>298</v>
      </c>
      <c r="C142" s="153" t="s">
        <v>299</v>
      </c>
      <c r="D142" s="42">
        <v>1435</v>
      </c>
      <c r="E142" s="42">
        <v>1500</v>
      </c>
      <c r="F142" s="42">
        <v>400</v>
      </c>
      <c r="G142" s="42">
        <v>560</v>
      </c>
      <c r="H142" s="42">
        <v>900</v>
      </c>
      <c r="I142" s="859">
        <v>379750</v>
      </c>
      <c r="J142" s="862"/>
      <c r="K142" s="110"/>
      <c r="L142" s="110"/>
      <c r="M142" s="98"/>
      <c r="N142" s="98"/>
      <c r="O142" s="98"/>
      <c r="P142" s="98"/>
      <c r="Q142" s="98"/>
      <c r="R142" s="98"/>
      <c r="S142" s="98"/>
      <c r="T142" s="98"/>
      <c r="U142" s="98"/>
      <c r="V142" s="98"/>
      <c r="W142" s="98"/>
      <c r="X142" s="98"/>
    </row>
    <row r="143" spans="1:24" ht="63.75">
      <c r="A143" s="98"/>
      <c r="B143" s="29" t="s">
        <v>300</v>
      </c>
      <c r="C143" s="95" t="s">
        <v>301</v>
      </c>
      <c r="D143" s="29">
        <v>1435</v>
      </c>
      <c r="E143" s="29">
        <v>1500</v>
      </c>
      <c r="F143" s="29">
        <v>400</v>
      </c>
      <c r="G143" s="29">
        <v>560</v>
      </c>
      <c r="H143" s="29">
        <v>900</v>
      </c>
      <c r="I143" s="859">
        <v>474590</v>
      </c>
      <c r="J143" s="862"/>
      <c r="K143" s="110"/>
      <c r="L143" s="110"/>
      <c r="M143" s="98"/>
      <c r="N143" s="98"/>
      <c r="O143" s="98"/>
      <c r="P143" s="98"/>
      <c r="Q143" s="98"/>
      <c r="R143" s="98"/>
      <c r="S143" s="98"/>
      <c r="T143" s="98"/>
      <c r="U143" s="98"/>
      <c r="V143" s="98"/>
      <c r="W143" s="98"/>
      <c r="X143" s="98"/>
    </row>
    <row r="144" spans="1:24" ht="63.75">
      <c r="A144" s="98"/>
      <c r="B144" s="29" t="s">
        <v>302</v>
      </c>
      <c r="C144" s="95" t="s">
        <v>303</v>
      </c>
      <c r="D144" s="29">
        <v>1435</v>
      </c>
      <c r="E144" s="29">
        <v>1515</v>
      </c>
      <c r="F144" s="29">
        <v>400</v>
      </c>
      <c r="G144" s="29">
        <v>560</v>
      </c>
      <c r="H144" s="29">
        <v>1100</v>
      </c>
      <c r="I144" s="859">
        <v>552830</v>
      </c>
      <c r="J144" s="862"/>
      <c r="K144" s="110"/>
      <c r="L144" s="110"/>
      <c r="M144" s="98"/>
      <c r="N144" s="98"/>
      <c r="O144" s="98"/>
      <c r="P144" s="98"/>
      <c r="Q144" s="98"/>
      <c r="R144" s="98"/>
      <c r="S144" s="98"/>
      <c r="T144" s="98"/>
      <c r="U144" s="98"/>
      <c r="V144" s="98"/>
      <c r="W144" s="98"/>
      <c r="X144" s="98"/>
    </row>
    <row r="145" spans="1:24" ht="63.75">
      <c r="A145" s="98"/>
      <c r="B145" s="93" t="s">
        <v>304</v>
      </c>
      <c r="C145" s="94" t="s">
        <v>305</v>
      </c>
      <c r="D145" s="29">
        <v>1190</v>
      </c>
      <c r="E145" s="29">
        <v>1260</v>
      </c>
      <c r="F145" s="29">
        <v>400</v>
      </c>
      <c r="G145" s="29">
        <v>490</v>
      </c>
      <c r="H145" s="29">
        <v>900</v>
      </c>
      <c r="I145" s="860">
        <v>361600</v>
      </c>
      <c r="J145" s="862"/>
      <c r="K145" s="110"/>
      <c r="L145" s="110"/>
      <c r="M145" s="98"/>
      <c r="N145" s="98"/>
      <c r="O145" s="98"/>
      <c r="P145" s="98"/>
      <c r="Q145" s="98"/>
      <c r="R145" s="98"/>
      <c r="S145" s="98"/>
      <c r="T145" s="98"/>
      <c r="U145" s="98"/>
      <c r="V145" s="98"/>
      <c r="W145" s="98"/>
      <c r="X145" s="98"/>
    </row>
    <row r="146" spans="1:24">
      <c r="A146" s="98"/>
      <c r="B146" s="98"/>
      <c r="C146" s="98"/>
      <c r="D146" s="98"/>
      <c r="E146" s="98"/>
      <c r="F146" s="98"/>
      <c r="G146" s="98"/>
      <c r="H146" s="98"/>
      <c r="I146" s="98"/>
      <c r="J146" s="98"/>
      <c r="K146" s="110"/>
      <c r="L146" s="110"/>
      <c r="M146" s="98"/>
      <c r="N146" s="98"/>
      <c r="O146" s="98"/>
      <c r="P146" s="98"/>
      <c r="Q146" s="98"/>
      <c r="R146" s="98"/>
      <c r="S146" s="98"/>
      <c r="T146" s="98"/>
      <c r="U146" s="98"/>
      <c r="V146" s="98"/>
      <c r="W146" s="98"/>
      <c r="X146" s="98"/>
    </row>
    <row r="147" spans="1:24">
      <c r="A147" s="98"/>
      <c r="B147" s="98"/>
      <c r="C147" s="98"/>
      <c r="D147" s="98"/>
      <c r="E147" s="98"/>
      <c r="F147" s="98"/>
      <c r="G147" s="98"/>
      <c r="H147" s="98"/>
      <c r="I147" s="98"/>
      <c r="J147" s="98"/>
      <c r="K147" s="110"/>
      <c r="L147" s="110"/>
      <c r="M147" s="98"/>
      <c r="N147" s="98"/>
      <c r="O147" s="98"/>
      <c r="P147" s="98"/>
      <c r="Q147" s="98"/>
      <c r="R147" s="98"/>
      <c r="S147" s="98"/>
      <c r="T147" s="98"/>
      <c r="U147" s="98"/>
      <c r="V147" s="98"/>
      <c r="W147" s="98"/>
      <c r="X147" s="98"/>
    </row>
  </sheetData>
  <mergeCells count="44">
    <mergeCell ref="C117:C122"/>
    <mergeCell ref="C132:G132"/>
    <mergeCell ref="C60:C65"/>
    <mergeCell ref="C66:C71"/>
    <mergeCell ref="C72:C77"/>
    <mergeCell ref="C78:C83"/>
    <mergeCell ref="C85:C86"/>
    <mergeCell ref="D85:D86"/>
    <mergeCell ref="E85:F85"/>
    <mergeCell ref="C87:C92"/>
    <mergeCell ref="C93:C98"/>
    <mergeCell ref="C99:C104"/>
    <mergeCell ref="C105:C110"/>
    <mergeCell ref="C111:C116"/>
    <mergeCell ref="G85:H85"/>
    <mergeCell ref="I85:J85"/>
    <mergeCell ref="G128:G129"/>
    <mergeCell ref="H128:H131"/>
    <mergeCell ref="I128:I131"/>
    <mergeCell ref="J128:J131"/>
    <mergeCell ref="C30:C35"/>
    <mergeCell ref="C36:C41"/>
    <mergeCell ref="C42:C47"/>
    <mergeCell ref="C48:C53"/>
    <mergeCell ref="C54:C59"/>
    <mergeCell ref="G16:G17"/>
    <mergeCell ref="G28:H28"/>
    <mergeCell ref="I28:J28"/>
    <mergeCell ref="H16:H19"/>
    <mergeCell ref="I16:I19"/>
    <mergeCell ref="J16:J19"/>
    <mergeCell ref="G21:G22"/>
    <mergeCell ref="G23:G24"/>
    <mergeCell ref="C26:J26"/>
    <mergeCell ref="C28:C29"/>
    <mergeCell ref="D28:D29"/>
    <mergeCell ref="E28:F28"/>
    <mergeCell ref="G8:G12"/>
    <mergeCell ref="H8:H14"/>
    <mergeCell ref="I8:I14"/>
    <mergeCell ref="J8:J14"/>
    <mergeCell ref="G13:G14"/>
    <mergeCell ref="A1:G1"/>
    <mergeCell ref="B2:G2"/>
  </mergeCells>
  <hyperlinks>
    <hyperlink ref="B4" location="Содержание!A1" display="К содержанию"/>
  </hyperlinks>
  <pageMargins left="0.74803149606299213" right="0.74803149606299213" top="0.98425196850393704" bottom="0.98425196850393704"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
  <sheetViews>
    <sheetView showGridLines="0" workbookViewId="0">
      <selection activeCell="B3" sqref="B3"/>
    </sheetView>
  </sheetViews>
  <sheetFormatPr defaultColWidth="14.42578125" defaultRowHeight="15" customHeight="1"/>
  <cols>
    <col min="1" max="1" width="8.5703125" customWidth="1"/>
    <col min="2" max="2" width="17.140625" customWidth="1"/>
    <col min="3" max="3" width="38.7109375" customWidth="1"/>
    <col min="4" max="4" width="12.42578125" customWidth="1"/>
    <col min="5" max="5" width="11.42578125" customWidth="1"/>
    <col min="6" max="6" width="18.7109375" customWidth="1"/>
    <col min="7" max="7" width="21.7109375" customWidth="1"/>
    <col min="8" max="8" width="11.140625" customWidth="1"/>
    <col min="9" max="9" width="11.42578125" customWidth="1"/>
    <col min="10" max="10" width="11.140625" customWidth="1"/>
    <col min="11" max="23" width="9.140625" customWidth="1"/>
  </cols>
  <sheetData>
    <row r="1" spans="1:23" s="783" customFormat="1" ht="15" customHeight="1">
      <c r="B1" s="1168" t="s">
        <v>7780</v>
      </c>
      <c r="C1" s="1168"/>
      <c r="D1" s="1168"/>
      <c r="E1" s="1168"/>
      <c r="F1" s="1168"/>
      <c r="G1" s="1168"/>
      <c r="H1" s="1168"/>
      <c r="I1" s="1168"/>
      <c r="J1" s="1168"/>
    </row>
    <row r="2" spans="1:23" s="783" customFormat="1" ht="15" customHeight="1">
      <c r="B2" s="1168" t="s">
        <v>7781</v>
      </c>
      <c r="C2" s="1168"/>
      <c r="D2" s="1168"/>
      <c r="E2" s="1168"/>
      <c r="F2" s="1168"/>
      <c r="G2" s="1168"/>
      <c r="H2" s="1168"/>
      <c r="I2" s="1168"/>
      <c r="J2" s="1168"/>
    </row>
    <row r="3" spans="1:23" ht="30" customHeight="1">
      <c r="A3" s="781"/>
      <c r="B3" s="781"/>
      <c r="C3" s="781"/>
      <c r="D3" s="102"/>
      <c r="E3" s="102"/>
      <c r="F3" s="102"/>
      <c r="G3" s="102"/>
      <c r="H3" s="102"/>
      <c r="I3" s="102"/>
      <c r="J3" s="102"/>
      <c r="K3" s="102"/>
      <c r="L3" s="102"/>
      <c r="M3" s="102"/>
      <c r="N3" s="102"/>
      <c r="O3" s="102"/>
      <c r="P3" s="102"/>
      <c r="Q3" s="102"/>
      <c r="R3" s="102"/>
      <c r="S3" s="102"/>
      <c r="T3" s="102"/>
      <c r="U3" s="102"/>
      <c r="V3" s="102"/>
      <c r="W3" s="102"/>
    </row>
    <row r="4" spans="1:23" ht="12.75" customHeight="1">
      <c r="A4" s="102"/>
      <c r="B4" s="1164" t="s">
        <v>7782</v>
      </c>
      <c r="C4" s="154"/>
      <c r="D4" s="102"/>
      <c r="E4" s="102"/>
      <c r="F4" s="102"/>
      <c r="G4" s="854"/>
      <c r="H4" s="855"/>
      <c r="I4" s="855"/>
      <c r="J4" s="856"/>
      <c r="K4" s="102"/>
      <c r="L4" s="102"/>
      <c r="M4" s="102"/>
      <c r="N4" s="102"/>
      <c r="O4" s="102"/>
      <c r="P4" s="102"/>
      <c r="Q4" s="102"/>
      <c r="R4" s="102"/>
      <c r="S4" s="102"/>
      <c r="T4" s="102"/>
      <c r="U4" s="102"/>
      <c r="V4" s="102"/>
      <c r="W4" s="102"/>
    </row>
    <row r="5" spans="1:23" ht="15" customHeight="1">
      <c r="A5" s="102"/>
      <c r="B5" s="102"/>
      <c r="C5" s="872" t="s">
        <v>306</v>
      </c>
      <c r="D5" s="155"/>
      <c r="E5" s="104"/>
      <c r="F5" s="155"/>
      <c r="G5" s="155"/>
      <c r="H5" s="155"/>
      <c r="I5" s="155"/>
      <c r="J5" s="155"/>
      <c r="K5" s="102"/>
      <c r="L5" s="102"/>
      <c r="M5" s="102"/>
      <c r="N5" s="102"/>
      <c r="O5" s="102"/>
      <c r="P5" s="102"/>
      <c r="Q5" s="102"/>
      <c r="R5" s="102"/>
      <c r="S5" s="102"/>
      <c r="T5" s="102"/>
      <c r="U5" s="102"/>
      <c r="V5" s="102"/>
      <c r="W5" s="102"/>
    </row>
    <row r="6" spans="1:23" ht="12.75" customHeight="1">
      <c r="A6" s="102"/>
      <c r="B6" s="102"/>
      <c r="C6" s="102"/>
      <c r="D6" s="102"/>
      <c r="E6" s="102"/>
      <c r="F6" s="102"/>
      <c r="G6" s="102"/>
      <c r="H6" s="102"/>
      <c r="I6" s="102"/>
      <c r="J6" s="102"/>
      <c r="K6" s="102"/>
      <c r="L6" s="102"/>
      <c r="M6" s="102"/>
      <c r="N6" s="102"/>
      <c r="O6" s="102"/>
      <c r="P6" s="102"/>
      <c r="Q6" s="102"/>
      <c r="R6" s="102"/>
      <c r="S6" s="102"/>
      <c r="T6" s="102"/>
      <c r="U6" s="102"/>
      <c r="V6" s="102"/>
      <c r="W6" s="102"/>
    </row>
    <row r="7" spans="1:23" ht="69" customHeight="1">
      <c r="A7" s="102"/>
      <c r="B7" s="858" t="s">
        <v>208</v>
      </c>
      <c r="C7" s="156" t="s">
        <v>5</v>
      </c>
      <c r="D7" s="157" t="s">
        <v>307</v>
      </c>
      <c r="E7" s="157" t="s">
        <v>308</v>
      </c>
      <c r="F7" s="157" t="s">
        <v>215</v>
      </c>
      <c r="G7" s="157" t="s">
        <v>309</v>
      </c>
      <c r="H7" s="157" t="s">
        <v>310</v>
      </c>
      <c r="I7" s="158"/>
      <c r="J7" s="857" t="s">
        <v>7763</v>
      </c>
      <c r="K7" s="102"/>
      <c r="L7" s="102"/>
      <c r="M7" s="102"/>
      <c r="N7" s="102"/>
      <c r="O7" s="102"/>
      <c r="P7" s="102"/>
      <c r="Q7" s="102"/>
      <c r="R7" s="102"/>
      <c r="S7" s="102"/>
      <c r="T7" s="102"/>
      <c r="U7" s="102"/>
      <c r="V7" s="102"/>
      <c r="W7" s="102"/>
    </row>
    <row r="8" spans="1:23" ht="12.75" customHeight="1">
      <c r="A8" s="102"/>
      <c r="B8" s="159"/>
      <c r="C8" s="159"/>
      <c r="D8" s="159"/>
      <c r="E8" s="159"/>
      <c r="F8" s="159"/>
      <c r="G8" s="159"/>
      <c r="H8" s="159"/>
      <c r="I8" s="159"/>
      <c r="J8" s="159"/>
      <c r="K8" s="102"/>
      <c r="L8" s="102"/>
      <c r="M8" s="102"/>
      <c r="N8" s="102"/>
      <c r="O8" s="102"/>
      <c r="P8" s="102"/>
      <c r="Q8" s="102"/>
      <c r="R8" s="102"/>
      <c r="S8" s="102"/>
      <c r="T8" s="102"/>
      <c r="U8" s="102"/>
      <c r="V8" s="102"/>
      <c r="W8" s="102"/>
    </row>
    <row r="9" spans="1:23" ht="12.75" customHeight="1">
      <c r="A9" s="102"/>
      <c r="B9" s="160" t="s">
        <v>312</v>
      </c>
      <c r="C9" s="161" t="s">
        <v>313</v>
      </c>
      <c r="D9" s="161">
        <v>1</v>
      </c>
      <c r="E9" s="161">
        <v>660</v>
      </c>
      <c r="F9" s="161">
        <v>1600</v>
      </c>
      <c r="G9" s="161">
        <v>700</v>
      </c>
      <c r="H9" s="161">
        <v>1640</v>
      </c>
      <c r="I9" s="162">
        <v>81151.717499999999</v>
      </c>
      <c r="J9" s="162">
        <v>123972.23300000002</v>
      </c>
      <c r="K9" s="102"/>
      <c r="L9" s="102"/>
      <c r="M9" s="102"/>
      <c r="N9" s="102"/>
      <c r="O9" s="102"/>
      <c r="P9" s="102"/>
      <c r="Q9" s="102"/>
      <c r="R9" s="102"/>
      <c r="S9" s="102"/>
      <c r="T9" s="102"/>
      <c r="U9" s="102"/>
      <c r="V9" s="102"/>
      <c r="W9" s="102"/>
    </row>
    <row r="10" spans="1:23" ht="12.75" customHeight="1">
      <c r="A10" s="102"/>
      <c r="B10" s="160" t="s">
        <v>315</v>
      </c>
      <c r="C10" s="161" t="s">
        <v>316</v>
      </c>
      <c r="D10" s="161">
        <v>2</v>
      </c>
      <c r="E10" s="161">
        <v>660</v>
      </c>
      <c r="F10" s="161">
        <v>1600</v>
      </c>
      <c r="G10" s="161">
        <v>1374</v>
      </c>
      <c r="H10" s="161">
        <v>1640</v>
      </c>
      <c r="I10" s="162">
        <v>127886.6925</v>
      </c>
      <c r="J10" s="162">
        <v>195365.52200000003</v>
      </c>
      <c r="K10" s="102"/>
      <c r="L10" s="102"/>
      <c r="M10" s="102"/>
      <c r="N10" s="102"/>
      <c r="O10" s="102"/>
      <c r="P10" s="102"/>
      <c r="Q10" s="102"/>
      <c r="R10" s="102"/>
      <c r="S10" s="102"/>
      <c r="T10" s="102"/>
      <c r="U10" s="102"/>
      <c r="V10" s="102"/>
      <c r="W10" s="102"/>
    </row>
    <row r="11" spans="1:23" ht="12.75" customHeight="1">
      <c r="A11" s="102"/>
      <c r="B11" s="160" t="s">
        <v>317</v>
      </c>
      <c r="C11" s="161" t="s">
        <v>318</v>
      </c>
      <c r="D11" s="161">
        <v>3</v>
      </c>
      <c r="E11" s="161">
        <v>660</v>
      </c>
      <c r="F11" s="161">
        <v>1600</v>
      </c>
      <c r="G11" s="161">
        <v>2048</v>
      </c>
      <c r="H11" s="161">
        <v>1640</v>
      </c>
      <c r="I11" s="162">
        <v>174444.16499999998</v>
      </c>
      <c r="J11" s="162">
        <v>266488.10100000002</v>
      </c>
      <c r="K11" s="102"/>
      <c r="L11" s="102"/>
      <c r="M11" s="102"/>
      <c r="N11" s="102"/>
      <c r="O11" s="102"/>
      <c r="P11" s="102"/>
      <c r="Q11" s="102"/>
      <c r="R11" s="102"/>
      <c r="S11" s="102"/>
      <c r="T11" s="102"/>
      <c r="U11" s="102"/>
      <c r="V11" s="102"/>
      <c r="W11" s="102"/>
    </row>
    <row r="12" spans="1:23" ht="12.75" customHeight="1">
      <c r="A12" s="102"/>
      <c r="B12" s="160" t="s">
        <v>319</v>
      </c>
      <c r="C12" s="161" t="s">
        <v>320</v>
      </c>
      <c r="D12" s="161">
        <v>4</v>
      </c>
      <c r="E12" s="161">
        <v>660</v>
      </c>
      <c r="F12" s="161">
        <v>1600</v>
      </c>
      <c r="G12" s="161">
        <v>2722</v>
      </c>
      <c r="H12" s="161">
        <v>1640</v>
      </c>
      <c r="I12" s="162">
        <v>221530.83749999999</v>
      </c>
      <c r="J12" s="162">
        <v>338420.45600000006</v>
      </c>
      <c r="K12" s="102"/>
      <c r="L12" s="102"/>
      <c r="M12" s="102"/>
      <c r="N12" s="102"/>
      <c r="O12" s="102"/>
      <c r="P12" s="102"/>
      <c r="Q12" s="102"/>
      <c r="R12" s="102"/>
      <c r="S12" s="102"/>
      <c r="T12" s="102"/>
      <c r="U12" s="102"/>
      <c r="V12" s="102"/>
      <c r="W12" s="102"/>
    </row>
    <row r="13" spans="1:23" ht="12.75" customHeight="1">
      <c r="A13" s="102"/>
      <c r="B13" s="163" t="s">
        <v>321</v>
      </c>
      <c r="C13" s="164" t="s">
        <v>322</v>
      </c>
      <c r="D13" s="164">
        <v>5</v>
      </c>
      <c r="E13" s="164">
        <v>660</v>
      </c>
      <c r="F13" s="164">
        <v>1600</v>
      </c>
      <c r="G13" s="164">
        <v>3396</v>
      </c>
      <c r="H13" s="164">
        <v>1640</v>
      </c>
      <c r="I13" s="162">
        <v>267853.47749999998</v>
      </c>
      <c r="J13" s="162">
        <v>409185.22700000001</v>
      </c>
      <c r="K13" s="102"/>
      <c r="L13" s="102"/>
      <c r="M13" s="102"/>
      <c r="N13" s="102"/>
      <c r="O13" s="102"/>
      <c r="P13" s="102"/>
      <c r="Q13" s="102"/>
      <c r="R13" s="102"/>
      <c r="S13" s="102"/>
      <c r="T13" s="102"/>
      <c r="U13" s="102"/>
      <c r="V13" s="102"/>
      <c r="W13" s="102"/>
    </row>
    <row r="14" spans="1:23" ht="12.75" customHeight="1">
      <c r="A14" s="102"/>
      <c r="B14" s="165"/>
      <c r="C14" s="166"/>
      <c r="D14" s="166"/>
      <c r="E14" s="166"/>
      <c r="F14" s="166"/>
      <c r="G14" s="166"/>
      <c r="H14" s="166"/>
      <c r="I14" s="166"/>
      <c r="J14" s="167"/>
      <c r="K14" s="102"/>
      <c r="L14" s="102"/>
      <c r="M14" s="102"/>
      <c r="N14" s="102"/>
      <c r="O14" s="102"/>
      <c r="P14" s="102"/>
      <c r="Q14" s="102"/>
      <c r="R14" s="102"/>
      <c r="S14" s="102"/>
      <c r="T14" s="102"/>
      <c r="U14" s="102"/>
      <c r="V14" s="102"/>
      <c r="W14" s="102"/>
    </row>
    <row r="15" spans="1:23" ht="12.75" customHeight="1">
      <c r="A15" s="102"/>
      <c r="B15" s="169" t="s">
        <v>323</v>
      </c>
      <c r="C15" s="166"/>
      <c r="D15" s="166"/>
      <c r="E15" s="166"/>
      <c r="F15" s="166"/>
      <c r="G15" s="166"/>
      <c r="H15" s="166"/>
      <c r="I15" s="166"/>
      <c r="J15" s="167"/>
      <c r="K15" s="102"/>
      <c r="L15" s="102"/>
      <c r="M15" s="102"/>
      <c r="N15" s="102"/>
      <c r="O15" s="102"/>
      <c r="P15" s="102"/>
      <c r="Q15" s="102"/>
      <c r="R15" s="102"/>
      <c r="S15" s="102"/>
      <c r="T15" s="102"/>
      <c r="U15" s="102"/>
      <c r="V15" s="102"/>
      <c r="W15" s="102"/>
    </row>
    <row r="16" spans="1:23" ht="12.75" customHeight="1">
      <c r="A16" s="102"/>
      <c r="B16" s="170" t="s">
        <v>324</v>
      </c>
      <c r="C16" s="168"/>
      <c r="D16" s="168"/>
      <c r="E16" s="168"/>
      <c r="F16" s="168"/>
      <c r="G16" s="168"/>
      <c r="H16" s="168"/>
      <c r="I16" s="168"/>
      <c r="J16" s="168"/>
      <c r="K16" s="102"/>
      <c r="L16" s="102"/>
      <c r="M16" s="102"/>
      <c r="N16" s="102"/>
      <c r="O16" s="102"/>
      <c r="P16" s="102"/>
      <c r="Q16" s="102"/>
      <c r="R16" s="102"/>
      <c r="S16" s="102"/>
      <c r="T16" s="102"/>
      <c r="U16" s="102"/>
      <c r="V16" s="102"/>
      <c r="W16" s="102"/>
    </row>
    <row r="17" spans="1:23" ht="12.75" customHeight="1">
      <c r="A17" s="102"/>
      <c r="B17" s="171" t="s">
        <v>325</v>
      </c>
      <c r="C17" s="166"/>
      <c r="D17" s="166"/>
      <c r="E17" s="166"/>
      <c r="F17" s="166"/>
      <c r="G17" s="166"/>
      <c r="H17" s="166"/>
      <c r="I17" s="166"/>
      <c r="J17" s="167"/>
      <c r="K17" s="102"/>
      <c r="L17" s="102"/>
      <c r="M17" s="102"/>
      <c r="N17" s="102"/>
      <c r="O17" s="102"/>
      <c r="P17" s="102"/>
      <c r="Q17" s="102"/>
      <c r="R17" s="102"/>
      <c r="S17" s="102"/>
      <c r="T17" s="102"/>
      <c r="U17" s="102"/>
      <c r="V17" s="102"/>
      <c r="W17" s="102"/>
    </row>
    <row r="18" spans="1:23" ht="12.75" customHeight="1">
      <c r="A18" s="102"/>
      <c r="B18" s="171" t="s">
        <v>326</v>
      </c>
      <c r="C18" s="166"/>
      <c r="D18" s="166"/>
      <c r="E18" s="166"/>
      <c r="F18" s="166"/>
      <c r="G18" s="166"/>
      <c r="H18" s="166"/>
      <c r="I18" s="166"/>
      <c r="J18" s="167"/>
      <c r="K18" s="102"/>
      <c r="L18" s="102"/>
      <c r="M18" s="102"/>
      <c r="N18" s="102"/>
      <c r="O18" s="102"/>
      <c r="P18" s="102"/>
      <c r="Q18" s="102"/>
      <c r="R18" s="102"/>
      <c r="S18" s="102"/>
      <c r="T18" s="102"/>
      <c r="U18" s="102"/>
      <c r="V18" s="102"/>
      <c r="W18" s="102"/>
    </row>
    <row r="19" spans="1:23" ht="12.75" customHeight="1">
      <c r="A19" s="102"/>
      <c r="B19" s="170" t="s">
        <v>327</v>
      </c>
      <c r="C19" s="166"/>
      <c r="D19" s="166"/>
      <c r="E19" s="166"/>
      <c r="F19" s="166"/>
      <c r="G19" s="166"/>
      <c r="H19" s="166"/>
      <c r="I19" s="166"/>
      <c r="J19" s="167"/>
      <c r="K19" s="102"/>
      <c r="L19" s="102"/>
      <c r="M19" s="102"/>
      <c r="N19" s="102"/>
      <c r="O19" s="102"/>
      <c r="P19" s="102"/>
      <c r="Q19" s="102"/>
      <c r="R19" s="102"/>
      <c r="S19" s="102"/>
      <c r="T19" s="102"/>
      <c r="U19" s="102"/>
      <c r="V19" s="102"/>
      <c r="W19" s="102"/>
    </row>
    <row r="20" spans="1:23" ht="12.75" customHeight="1">
      <c r="A20" s="102"/>
      <c r="B20" s="171" t="s">
        <v>328</v>
      </c>
      <c r="C20" s="168"/>
      <c r="D20" s="168"/>
      <c r="E20" s="168"/>
      <c r="F20" s="168"/>
      <c r="G20" s="168"/>
      <c r="H20" s="168"/>
      <c r="I20" s="168"/>
      <c r="J20" s="168"/>
      <c r="K20" s="102"/>
      <c r="L20" s="102"/>
      <c r="M20" s="102"/>
      <c r="N20" s="102"/>
      <c r="O20" s="102"/>
      <c r="P20" s="102"/>
      <c r="Q20" s="102"/>
      <c r="R20" s="102"/>
      <c r="S20" s="102"/>
      <c r="T20" s="102"/>
      <c r="U20" s="102"/>
      <c r="V20" s="102"/>
      <c r="W20" s="102"/>
    </row>
    <row r="21" spans="1:23" ht="12.75" customHeight="1">
      <c r="A21" s="102"/>
      <c r="B21" s="171" t="s">
        <v>329</v>
      </c>
      <c r="C21" s="166"/>
      <c r="D21" s="166"/>
      <c r="E21" s="166"/>
      <c r="F21" s="166"/>
      <c r="G21" s="166"/>
      <c r="H21" s="166"/>
      <c r="I21" s="166"/>
      <c r="J21" s="167"/>
      <c r="K21" s="102"/>
      <c r="L21" s="102"/>
      <c r="M21" s="102"/>
      <c r="N21" s="102"/>
      <c r="O21" s="102"/>
      <c r="P21" s="102"/>
      <c r="Q21" s="102"/>
      <c r="R21" s="102"/>
      <c r="S21" s="102"/>
      <c r="T21" s="102"/>
      <c r="U21" s="102"/>
      <c r="V21" s="102"/>
      <c r="W21" s="102"/>
    </row>
    <row r="22" spans="1:23" ht="12.75" customHeight="1">
      <c r="A22" s="102"/>
      <c r="B22" s="172" t="s">
        <v>330</v>
      </c>
      <c r="C22" s="166"/>
      <c r="D22" s="166"/>
      <c r="E22" s="166"/>
      <c r="F22" s="166"/>
      <c r="G22" s="166"/>
      <c r="H22" s="166"/>
      <c r="I22" s="166"/>
      <c r="J22" s="167"/>
      <c r="K22" s="102"/>
      <c r="L22" s="102"/>
      <c r="M22" s="102"/>
      <c r="N22" s="102"/>
      <c r="O22" s="102"/>
      <c r="P22" s="102"/>
      <c r="Q22" s="102"/>
      <c r="R22" s="102"/>
      <c r="S22" s="102"/>
      <c r="T22" s="102"/>
      <c r="U22" s="102"/>
      <c r="V22" s="102"/>
      <c r="W22" s="102"/>
    </row>
    <row r="23" spans="1:23" ht="12.75" customHeight="1">
      <c r="A23" s="102"/>
      <c r="B23" s="173" t="s">
        <v>331</v>
      </c>
      <c r="C23" s="166"/>
      <c r="D23" s="166"/>
      <c r="E23" s="166"/>
      <c r="F23" s="166"/>
      <c r="G23" s="166"/>
      <c r="H23" s="166"/>
      <c r="I23" s="166"/>
      <c r="J23" s="167"/>
      <c r="K23" s="102"/>
      <c r="L23" s="102"/>
      <c r="M23" s="102"/>
      <c r="N23" s="102"/>
      <c r="O23" s="102"/>
      <c r="P23" s="102"/>
      <c r="Q23" s="102"/>
      <c r="R23" s="102"/>
      <c r="S23" s="102"/>
      <c r="T23" s="102"/>
      <c r="U23" s="102"/>
      <c r="V23" s="102"/>
      <c r="W23" s="102"/>
    </row>
    <row r="24" spans="1:23" ht="12.75" customHeight="1">
      <c r="A24" s="102"/>
      <c r="B24" s="172" t="s">
        <v>332</v>
      </c>
      <c r="C24" s="166"/>
      <c r="D24" s="166"/>
      <c r="E24" s="166"/>
      <c r="F24" s="166"/>
      <c r="G24" s="166"/>
      <c r="H24" s="166"/>
      <c r="I24" s="166"/>
      <c r="J24" s="167"/>
      <c r="K24" s="102"/>
      <c r="L24" s="102"/>
      <c r="M24" s="102"/>
      <c r="N24" s="102"/>
      <c r="O24" s="102"/>
      <c r="P24" s="102"/>
      <c r="Q24" s="102"/>
      <c r="R24" s="102"/>
      <c r="S24" s="102"/>
      <c r="T24" s="102"/>
      <c r="U24" s="102"/>
      <c r="V24" s="102"/>
      <c r="W24" s="102"/>
    </row>
    <row r="25" spans="1:23" ht="12.75" customHeight="1">
      <c r="A25" s="102"/>
      <c r="B25" s="172" t="s">
        <v>333</v>
      </c>
      <c r="C25" s="166"/>
      <c r="D25" s="166"/>
      <c r="E25" s="166"/>
      <c r="F25" s="166"/>
      <c r="G25" s="166"/>
      <c r="H25" s="166"/>
      <c r="I25" s="166"/>
      <c r="J25" s="167"/>
      <c r="K25" s="102"/>
      <c r="L25" s="102"/>
      <c r="M25" s="102"/>
      <c r="N25" s="102"/>
      <c r="O25" s="102"/>
      <c r="P25" s="102"/>
      <c r="Q25" s="102"/>
      <c r="R25" s="102"/>
      <c r="S25" s="102"/>
      <c r="T25" s="102"/>
      <c r="U25" s="102"/>
      <c r="V25" s="102"/>
      <c r="W25" s="102"/>
    </row>
    <row r="26" spans="1:23" ht="12.75" customHeight="1">
      <c r="A26" s="102"/>
      <c r="B26" s="172" t="s">
        <v>334</v>
      </c>
      <c r="C26" s="166"/>
      <c r="D26" s="166"/>
      <c r="E26" s="166"/>
      <c r="F26" s="166"/>
      <c r="G26" s="166"/>
      <c r="H26" s="166"/>
      <c r="I26" s="166"/>
      <c r="J26" s="167"/>
      <c r="K26" s="102"/>
      <c r="L26" s="102"/>
      <c r="M26" s="102"/>
      <c r="N26" s="102"/>
      <c r="O26" s="102"/>
      <c r="P26" s="102"/>
      <c r="Q26" s="102"/>
      <c r="R26" s="102"/>
      <c r="S26" s="102"/>
      <c r="T26" s="102"/>
      <c r="U26" s="102"/>
      <c r="V26" s="102"/>
      <c r="W26" s="102"/>
    </row>
    <row r="27" spans="1:23" ht="12.75" customHeight="1">
      <c r="A27" s="102"/>
      <c r="B27" s="102"/>
      <c r="C27" s="102"/>
      <c r="D27" s="102"/>
      <c r="E27" s="102"/>
      <c r="F27" s="102"/>
      <c r="G27" s="102"/>
      <c r="H27" s="102"/>
      <c r="I27" s="102"/>
      <c r="J27" s="102"/>
      <c r="K27" s="102"/>
      <c r="L27" s="102"/>
      <c r="M27" s="102"/>
      <c r="N27" s="102"/>
      <c r="O27" s="102"/>
      <c r="P27" s="102"/>
      <c r="Q27" s="102"/>
      <c r="R27" s="102"/>
      <c r="S27" s="102"/>
      <c r="T27" s="102"/>
      <c r="U27" s="102"/>
      <c r="V27" s="102"/>
      <c r="W27" s="102"/>
    </row>
  </sheetData>
  <mergeCells count="2">
    <mergeCell ref="B1:J1"/>
    <mergeCell ref="B2:J2"/>
  </mergeCells>
  <hyperlinks>
    <hyperlink ref="B4" location="Содержание!A1" display="К содержанию"/>
  </hyperlinks>
  <pageMargins left="0.74803149606299213" right="0.74803149606299213" top="0.98425196850393704" bottom="0.98425196850393704"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76"/>
  <sheetViews>
    <sheetView showGridLines="0" workbookViewId="0">
      <selection activeCell="B3" sqref="B3"/>
    </sheetView>
  </sheetViews>
  <sheetFormatPr defaultColWidth="14.42578125" defaultRowHeight="12.75"/>
  <cols>
    <col min="1" max="1" width="4.42578125" customWidth="1"/>
    <col min="2" max="2" width="17.7109375" customWidth="1"/>
    <col min="3" max="3" width="62" style="820" customWidth="1"/>
    <col min="4" max="4" width="16.5703125" customWidth="1"/>
    <col min="5" max="5" width="12.28515625" customWidth="1"/>
    <col min="6" max="6" width="24" customWidth="1"/>
    <col min="7" max="7" width="22.140625" customWidth="1"/>
    <col min="8" max="8" width="22.28515625" customWidth="1"/>
    <col min="9" max="9" width="21.85546875" customWidth="1"/>
    <col min="10" max="10" width="14.42578125" customWidth="1"/>
    <col min="11" max="11" width="12.5703125" customWidth="1"/>
    <col min="12" max="25" width="9.140625" customWidth="1"/>
  </cols>
  <sheetData>
    <row r="1" spans="1:25" ht="15.75">
      <c r="A1" s="1169" t="s">
        <v>7780</v>
      </c>
      <c r="B1" s="1169"/>
      <c r="C1" s="1169"/>
      <c r="D1" s="1169"/>
      <c r="E1" s="1169"/>
      <c r="F1" s="1169"/>
      <c r="G1" s="1169"/>
      <c r="H1" s="76"/>
      <c r="I1" s="175"/>
      <c r="J1" s="175"/>
      <c r="K1" s="175"/>
      <c r="L1" s="175"/>
      <c r="M1" s="175"/>
      <c r="N1" s="175"/>
      <c r="O1" s="175"/>
      <c r="P1" s="175"/>
      <c r="Q1" s="175"/>
      <c r="R1" s="175"/>
      <c r="S1" s="175"/>
      <c r="T1" s="175"/>
      <c r="U1" s="175"/>
      <c r="V1" s="175"/>
      <c r="W1" s="175"/>
      <c r="X1" s="175"/>
      <c r="Y1" s="175"/>
    </row>
    <row r="2" spans="1:25" ht="15.75">
      <c r="A2" s="177"/>
      <c r="B2" s="1170" t="s">
        <v>7781</v>
      </c>
      <c r="C2" s="1170"/>
      <c r="D2" s="1170"/>
      <c r="E2" s="1170"/>
      <c r="F2" s="1170"/>
      <c r="G2" s="1170"/>
      <c r="H2" s="796"/>
      <c r="I2" s="797"/>
      <c r="J2" s="795"/>
      <c r="K2" s="175"/>
      <c r="L2" s="175"/>
      <c r="M2" s="175"/>
      <c r="N2" s="175"/>
      <c r="O2" s="175"/>
      <c r="P2" s="175"/>
      <c r="Q2" s="175"/>
      <c r="R2" s="175"/>
      <c r="S2" s="175"/>
      <c r="T2" s="175"/>
      <c r="U2" s="175"/>
      <c r="V2" s="175"/>
      <c r="W2" s="175"/>
      <c r="X2" s="175"/>
      <c r="Y2" s="175"/>
    </row>
    <row r="3" spans="1:25" s="783" customFormat="1">
      <c r="A3" s="177"/>
      <c r="B3" s="178"/>
      <c r="C3" s="808"/>
      <c r="D3" s="179"/>
      <c r="E3" s="180"/>
      <c r="F3" s="175"/>
      <c r="G3" s="176"/>
      <c r="H3" s="796"/>
      <c r="I3" s="797"/>
      <c r="J3" s="795"/>
      <c r="K3" s="175"/>
      <c r="L3" s="175"/>
      <c r="M3" s="175"/>
      <c r="N3" s="175"/>
      <c r="O3" s="175"/>
      <c r="P3" s="175"/>
      <c r="Q3" s="175"/>
      <c r="R3" s="175"/>
      <c r="S3" s="175"/>
      <c r="T3" s="175"/>
      <c r="U3" s="175"/>
      <c r="V3" s="175"/>
      <c r="W3" s="175"/>
      <c r="X3" s="175"/>
      <c r="Y3" s="175"/>
    </row>
    <row r="4" spans="1:25" ht="15.75">
      <c r="A4" s="177"/>
      <c r="B4" s="1163" t="s">
        <v>7782</v>
      </c>
      <c r="C4" s="809"/>
      <c r="D4" s="174"/>
      <c r="E4" s="175"/>
      <c r="F4" s="182"/>
      <c r="G4" s="176"/>
      <c r="H4" s="796"/>
      <c r="I4" s="795"/>
      <c r="J4" s="795"/>
      <c r="K4" s="175"/>
      <c r="L4" s="175"/>
      <c r="M4" s="175"/>
      <c r="N4" s="175"/>
      <c r="O4" s="175"/>
      <c r="P4" s="175"/>
      <c r="Q4" s="175"/>
      <c r="R4" s="175"/>
      <c r="S4" s="175"/>
      <c r="T4" s="175"/>
      <c r="U4" s="175"/>
      <c r="V4" s="175"/>
      <c r="W4" s="175"/>
      <c r="X4" s="175"/>
      <c r="Y4" s="175"/>
    </row>
    <row r="5" spans="1:25" ht="18">
      <c r="A5" s="175"/>
      <c r="B5" s="873" t="s">
        <v>7770</v>
      </c>
      <c r="C5" s="810"/>
      <c r="D5" s="175"/>
      <c r="E5" s="175"/>
      <c r="F5" s="175"/>
      <c r="G5" s="176"/>
      <c r="H5" s="796"/>
      <c r="I5" s="798"/>
      <c r="J5" s="795"/>
      <c r="K5" s="175"/>
      <c r="L5" s="175"/>
      <c r="M5" s="175"/>
      <c r="N5" s="175"/>
      <c r="O5" s="175"/>
      <c r="P5" s="175"/>
      <c r="Q5" s="175"/>
      <c r="R5" s="175"/>
      <c r="S5" s="175"/>
      <c r="T5" s="175"/>
      <c r="U5" s="175"/>
      <c r="V5" s="175"/>
      <c r="W5" s="175"/>
      <c r="X5" s="175"/>
      <c r="Y5" s="175"/>
    </row>
    <row r="6" spans="1:25" ht="38.25">
      <c r="A6" s="175"/>
      <c r="B6" s="185" t="s">
        <v>208</v>
      </c>
      <c r="C6" s="186" t="s">
        <v>5</v>
      </c>
      <c r="D6" s="186" t="s">
        <v>335</v>
      </c>
      <c r="E6" s="186" t="s">
        <v>196</v>
      </c>
      <c r="F6" s="786" t="s">
        <v>205</v>
      </c>
      <c r="G6" s="801" t="s">
        <v>7763</v>
      </c>
      <c r="H6" s="788"/>
      <c r="I6" s="175"/>
      <c r="J6" s="175"/>
      <c r="K6" s="175"/>
      <c r="L6" s="175"/>
      <c r="M6" s="175"/>
      <c r="N6" s="175"/>
      <c r="O6" s="175"/>
      <c r="P6" s="175"/>
      <c r="Q6" s="175"/>
      <c r="R6" s="175"/>
      <c r="S6" s="175"/>
      <c r="T6" s="175"/>
      <c r="U6" s="175"/>
      <c r="V6" s="175"/>
      <c r="W6" s="175"/>
      <c r="X6" s="175"/>
      <c r="Y6" s="175"/>
    </row>
    <row r="7" spans="1:25" ht="15.75">
      <c r="A7" s="175"/>
      <c r="B7" s="188"/>
      <c r="C7" s="811" t="s">
        <v>336</v>
      </c>
      <c r="D7" s="190"/>
      <c r="E7" s="191"/>
      <c r="F7" s="787"/>
      <c r="G7" s="802"/>
      <c r="H7" s="789"/>
      <c r="I7" s="175"/>
      <c r="J7" s="175"/>
      <c r="K7" s="175"/>
      <c r="L7" s="175"/>
      <c r="M7" s="175"/>
      <c r="N7" s="175"/>
      <c r="O7" s="175"/>
      <c r="P7" s="175"/>
      <c r="Q7" s="175"/>
      <c r="R7" s="175"/>
      <c r="S7" s="175"/>
      <c r="T7" s="175"/>
      <c r="U7" s="175"/>
      <c r="V7" s="175"/>
      <c r="W7" s="175"/>
      <c r="X7" s="175"/>
      <c r="Y7" s="175"/>
    </row>
    <row r="8" spans="1:25">
      <c r="A8" s="175"/>
      <c r="B8" s="96" t="s">
        <v>337</v>
      </c>
      <c r="C8" s="812" t="s">
        <v>338</v>
      </c>
      <c r="D8" s="195" t="s">
        <v>188</v>
      </c>
      <c r="E8" s="29">
        <v>505</v>
      </c>
      <c r="F8" s="72" t="s">
        <v>339</v>
      </c>
      <c r="G8" s="803">
        <v>59195</v>
      </c>
      <c r="H8" s="790"/>
      <c r="I8" s="175"/>
      <c r="J8" s="175"/>
      <c r="K8" s="175"/>
      <c r="L8" s="175"/>
      <c r="M8" s="175"/>
      <c r="N8" s="175"/>
      <c r="O8" s="175"/>
      <c r="P8" s="175"/>
      <c r="Q8" s="175"/>
      <c r="R8" s="175"/>
      <c r="S8" s="175"/>
      <c r="T8" s="175"/>
      <c r="U8" s="175"/>
      <c r="V8" s="175"/>
      <c r="W8" s="175"/>
      <c r="X8" s="175"/>
      <c r="Y8" s="175"/>
    </row>
    <row r="9" spans="1:25">
      <c r="A9" s="175"/>
      <c r="B9" s="96" t="s">
        <v>340</v>
      </c>
      <c r="C9" s="812" t="s">
        <v>341</v>
      </c>
      <c r="D9" s="195" t="s">
        <v>188</v>
      </c>
      <c r="E9" s="29">
        <v>505</v>
      </c>
      <c r="F9" s="72" t="s">
        <v>342</v>
      </c>
      <c r="G9" s="803">
        <v>61697</v>
      </c>
      <c r="H9" s="790"/>
      <c r="I9" s="175"/>
      <c r="J9" s="175"/>
      <c r="K9" s="175"/>
      <c r="L9" s="175"/>
      <c r="M9" s="175"/>
      <c r="N9" s="175"/>
      <c r="O9" s="175"/>
      <c r="P9" s="175"/>
      <c r="Q9" s="175"/>
      <c r="R9" s="175"/>
      <c r="S9" s="175"/>
      <c r="T9" s="175"/>
      <c r="U9" s="175"/>
      <c r="V9" s="175"/>
      <c r="W9" s="175"/>
      <c r="X9" s="175"/>
      <c r="Y9" s="175"/>
    </row>
    <row r="10" spans="1:25">
      <c r="A10" s="175"/>
      <c r="B10" s="96" t="s">
        <v>343</v>
      </c>
      <c r="C10" s="812" t="s">
        <v>344</v>
      </c>
      <c r="D10" s="195" t="s">
        <v>188</v>
      </c>
      <c r="E10" s="29">
        <v>505</v>
      </c>
      <c r="F10" s="72" t="s">
        <v>345</v>
      </c>
      <c r="G10" s="803">
        <v>66693</v>
      </c>
      <c r="H10" s="790"/>
      <c r="I10" s="175"/>
      <c r="J10" s="175"/>
      <c r="K10" s="175"/>
      <c r="L10" s="175"/>
      <c r="M10" s="175"/>
      <c r="N10" s="175"/>
      <c r="O10" s="175"/>
      <c r="P10" s="175"/>
      <c r="Q10" s="175"/>
      <c r="R10" s="175"/>
      <c r="S10" s="175"/>
      <c r="T10" s="175"/>
      <c r="U10" s="175"/>
      <c r="V10" s="175"/>
      <c r="W10" s="175"/>
      <c r="X10" s="175"/>
      <c r="Y10" s="175"/>
    </row>
    <row r="11" spans="1:25">
      <c r="A11" s="175"/>
      <c r="B11" s="96" t="s">
        <v>346</v>
      </c>
      <c r="C11" s="812" t="s">
        <v>347</v>
      </c>
      <c r="D11" s="195" t="s">
        <v>188</v>
      </c>
      <c r="E11" s="29">
        <v>505</v>
      </c>
      <c r="F11" s="72" t="s">
        <v>348</v>
      </c>
      <c r="G11" s="803">
        <v>75036</v>
      </c>
      <c r="H11" s="790"/>
      <c r="I11" s="175"/>
      <c r="J11" s="175"/>
      <c r="K11" s="175"/>
      <c r="L11" s="175"/>
      <c r="M11" s="175"/>
      <c r="N11" s="175"/>
      <c r="O11" s="175"/>
      <c r="P11" s="175"/>
      <c r="Q11" s="175"/>
      <c r="R11" s="175"/>
      <c r="S11" s="175"/>
      <c r="T11" s="175"/>
      <c r="U11" s="175"/>
      <c r="V11" s="175"/>
      <c r="W11" s="175"/>
      <c r="X11" s="175"/>
      <c r="Y11" s="175"/>
    </row>
    <row r="12" spans="1:25">
      <c r="A12" s="175"/>
      <c r="B12" s="96"/>
      <c r="C12" s="812"/>
      <c r="D12" s="195"/>
      <c r="E12" s="29"/>
      <c r="F12" s="72"/>
      <c r="G12" s="803"/>
      <c r="H12" s="791"/>
      <c r="I12" s="175"/>
      <c r="J12" s="175"/>
      <c r="K12" s="175"/>
      <c r="L12" s="175"/>
      <c r="M12" s="175"/>
      <c r="N12" s="175"/>
      <c r="O12" s="175"/>
      <c r="P12" s="175"/>
      <c r="Q12" s="175"/>
      <c r="R12" s="175"/>
      <c r="S12" s="175"/>
      <c r="T12" s="175"/>
      <c r="U12" s="175"/>
      <c r="V12" s="175"/>
      <c r="W12" s="175"/>
      <c r="X12" s="175"/>
      <c r="Y12" s="175"/>
    </row>
    <row r="13" spans="1:25">
      <c r="A13" s="175"/>
      <c r="B13" s="96" t="s">
        <v>349</v>
      </c>
      <c r="C13" s="812" t="s">
        <v>350</v>
      </c>
      <c r="D13" s="198" t="s">
        <v>192</v>
      </c>
      <c r="E13" s="29">
        <v>505</v>
      </c>
      <c r="F13" s="72" t="s">
        <v>339</v>
      </c>
      <c r="G13" s="803">
        <v>67847</v>
      </c>
      <c r="H13" s="790"/>
      <c r="I13" s="175"/>
      <c r="J13" s="175"/>
      <c r="K13" s="175"/>
      <c r="L13" s="175"/>
      <c r="M13" s="175"/>
      <c r="N13" s="175"/>
      <c r="O13" s="175"/>
      <c r="P13" s="175"/>
      <c r="Q13" s="175"/>
      <c r="R13" s="175"/>
      <c r="S13" s="175"/>
      <c r="T13" s="175"/>
      <c r="U13" s="175"/>
      <c r="V13" s="175"/>
      <c r="W13" s="175"/>
      <c r="X13" s="175"/>
      <c r="Y13" s="175"/>
    </row>
    <row r="14" spans="1:25">
      <c r="A14" s="175"/>
      <c r="B14" s="96" t="s">
        <v>351</v>
      </c>
      <c r="C14" s="812" t="s">
        <v>352</v>
      </c>
      <c r="D14" s="198" t="s">
        <v>192</v>
      </c>
      <c r="E14" s="29">
        <v>505</v>
      </c>
      <c r="F14" s="72" t="s">
        <v>342</v>
      </c>
      <c r="G14" s="803">
        <v>69804</v>
      </c>
      <c r="H14" s="790"/>
      <c r="I14" s="175"/>
      <c r="J14" s="175"/>
      <c r="K14" s="175"/>
      <c r="L14" s="175"/>
      <c r="M14" s="175"/>
      <c r="N14" s="175"/>
      <c r="O14" s="175"/>
      <c r="P14" s="175"/>
      <c r="Q14" s="175"/>
      <c r="R14" s="175"/>
      <c r="S14" s="175"/>
      <c r="T14" s="175"/>
      <c r="U14" s="175"/>
      <c r="V14" s="175"/>
      <c r="W14" s="175"/>
      <c r="X14" s="175"/>
      <c r="Y14" s="175"/>
    </row>
    <row r="15" spans="1:25">
      <c r="A15" s="175"/>
      <c r="B15" s="96" t="s">
        <v>353</v>
      </c>
      <c r="C15" s="812" t="s">
        <v>354</v>
      </c>
      <c r="D15" s="198" t="s">
        <v>192</v>
      </c>
      <c r="E15" s="29">
        <v>505</v>
      </c>
      <c r="F15" s="72" t="s">
        <v>345</v>
      </c>
      <c r="G15" s="803">
        <v>76849</v>
      </c>
      <c r="H15" s="790"/>
      <c r="I15" s="175"/>
      <c r="J15" s="175"/>
      <c r="K15" s="175"/>
      <c r="L15" s="175"/>
      <c r="M15" s="175"/>
      <c r="N15" s="175"/>
      <c r="O15" s="175"/>
      <c r="P15" s="175"/>
      <c r="Q15" s="175"/>
      <c r="R15" s="175"/>
      <c r="S15" s="175"/>
      <c r="T15" s="175"/>
      <c r="U15" s="175"/>
      <c r="V15" s="175"/>
      <c r="W15" s="175"/>
      <c r="X15" s="175"/>
      <c r="Y15" s="175"/>
    </row>
    <row r="16" spans="1:25">
      <c r="A16" s="175"/>
      <c r="B16" s="96" t="s">
        <v>355</v>
      </c>
      <c r="C16" s="812" t="s">
        <v>356</v>
      </c>
      <c r="D16" s="198" t="s">
        <v>192</v>
      </c>
      <c r="E16" s="29">
        <v>505</v>
      </c>
      <c r="F16" s="72" t="s">
        <v>348</v>
      </c>
      <c r="G16" s="803">
        <v>84502</v>
      </c>
      <c r="H16" s="790"/>
      <c r="I16" s="175"/>
      <c r="J16" s="175"/>
      <c r="K16" s="175"/>
      <c r="L16" s="175"/>
      <c r="M16" s="175"/>
      <c r="N16" s="175"/>
      <c r="O16" s="175"/>
      <c r="P16" s="175"/>
      <c r="Q16" s="175"/>
      <c r="R16" s="175"/>
      <c r="S16" s="175"/>
      <c r="T16" s="175"/>
      <c r="U16" s="175"/>
      <c r="V16" s="175"/>
      <c r="W16" s="175"/>
      <c r="X16" s="175"/>
      <c r="Y16" s="175"/>
    </row>
    <row r="17" spans="1:25">
      <c r="A17" s="175"/>
      <c r="B17" s="96"/>
      <c r="C17" s="812"/>
      <c r="D17" s="195"/>
      <c r="E17" s="29"/>
      <c r="F17" s="72"/>
      <c r="G17" s="803"/>
      <c r="H17" s="791"/>
      <c r="I17" s="175"/>
      <c r="J17" s="175"/>
      <c r="K17" s="175"/>
      <c r="L17" s="175"/>
      <c r="M17" s="175"/>
      <c r="N17" s="175"/>
      <c r="O17" s="175"/>
      <c r="P17" s="175"/>
      <c r="Q17" s="175"/>
      <c r="R17" s="175"/>
      <c r="S17" s="175"/>
      <c r="T17" s="175"/>
      <c r="U17" s="175"/>
      <c r="V17" s="175"/>
      <c r="W17" s="175"/>
      <c r="X17" s="175"/>
      <c r="Y17" s="175"/>
    </row>
    <row r="18" spans="1:25">
      <c r="A18" s="175"/>
      <c r="B18" s="96" t="s">
        <v>357</v>
      </c>
      <c r="C18" s="812" t="s">
        <v>358</v>
      </c>
      <c r="D18" s="198" t="s">
        <v>359</v>
      </c>
      <c r="E18" s="29">
        <v>505</v>
      </c>
      <c r="F18" s="72" t="s">
        <v>339</v>
      </c>
      <c r="G18" s="803">
        <v>77850</v>
      </c>
      <c r="H18" s="790"/>
      <c r="I18" s="175"/>
      <c r="J18" s="175"/>
      <c r="K18" s="175"/>
      <c r="L18" s="175"/>
      <c r="M18" s="175"/>
      <c r="N18" s="175"/>
      <c r="O18" s="175"/>
      <c r="P18" s="175"/>
      <c r="Q18" s="175"/>
      <c r="R18" s="175"/>
      <c r="S18" s="175"/>
      <c r="T18" s="175"/>
      <c r="U18" s="175"/>
      <c r="V18" s="175"/>
      <c r="W18" s="175"/>
      <c r="X18" s="175"/>
      <c r="Y18" s="175"/>
    </row>
    <row r="19" spans="1:25">
      <c r="A19" s="175"/>
      <c r="B19" s="96" t="s">
        <v>360</v>
      </c>
      <c r="C19" s="812" t="s">
        <v>361</v>
      </c>
      <c r="D19" s="198" t="s">
        <v>359</v>
      </c>
      <c r="E19" s="29">
        <v>505</v>
      </c>
      <c r="F19" s="72" t="s">
        <v>342</v>
      </c>
      <c r="G19" s="803">
        <v>79440</v>
      </c>
      <c r="H19" s="790"/>
      <c r="I19" s="175"/>
      <c r="J19" s="175"/>
      <c r="K19" s="175"/>
      <c r="L19" s="175"/>
      <c r="M19" s="175"/>
      <c r="N19" s="175"/>
      <c r="O19" s="175"/>
      <c r="P19" s="175"/>
      <c r="Q19" s="175"/>
      <c r="R19" s="175"/>
      <c r="S19" s="175"/>
      <c r="T19" s="175"/>
      <c r="U19" s="175"/>
      <c r="V19" s="175"/>
      <c r="W19" s="175"/>
      <c r="X19" s="175"/>
      <c r="Y19" s="175"/>
    </row>
    <row r="20" spans="1:25">
      <c r="A20" s="175"/>
      <c r="B20" s="96" t="s">
        <v>362</v>
      </c>
      <c r="C20" s="812" t="s">
        <v>363</v>
      </c>
      <c r="D20" s="198" t="s">
        <v>359</v>
      </c>
      <c r="E20" s="29">
        <v>505</v>
      </c>
      <c r="F20" s="72" t="s">
        <v>345</v>
      </c>
      <c r="G20" s="803">
        <v>85580</v>
      </c>
      <c r="H20" s="790"/>
      <c r="I20" s="175"/>
      <c r="J20" s="175"/>
      <c r="K20" s="175"/>
      <c r="L20" s="175"/>
      <c r="M20" s="175"/>
      <c r="N20" s="175"/>
      <c r="O20" s="175"/>
      <c r="P20" s="175"/>
      <c r="Q20" s="175"/>
      <c r="R20" s="175"/>
      <c r="S20" s="175"/>
      <c r="T20" s="175"/>
      <c r="U20" s="175"/>
      <c r="V20" s="175"/>
      <c r="W20" s="175"/>
      <c r="X20" s="175"/>
      <c r="Y20" s="175"/>
    </row>
    <row r="21" spans="1:25">
      <c r="A21" s="175"/>
      <c r="B21" s="96" t="s">
        <v>364</v>
      </c>
      <c r="C21" s="812" t="s">
        <v>365</v>
      </c>
      <c r="D21" s="198" t="s">
        <v>359</v>
      </c>
      <c r="E21" s="29">
        <v>505</v>
      </c>
      <c r="F21" s="72" t="s">
        <v>348</v>
      </c>
      <c r="G21" s="803">
        <v>100320</v>
      </c>
      <c r="H21" s="790"/>
      <c r="I21" s="175"/>
      <c r="J21" s="175"/>
      <c r="K21" s="175"/>
      <c r="L21" s="175"/>
      <c r="M21" s="175"/>
      <c r="N21" s="175"/>
      <c r="O21" s="175"/>
      <c r="P21" s="175"/>
      <c r="Q21" s="175"/>
      <c r="R21" s="175"/>
      <c r="S21" s="175"/>
      <c r="T21" s="175"/>
      <c r="U21" s="175"/>
      <c r="V21" s="175"/>
      <c r="W21" s="175"/>
      <c r="X21" s="175"/>
      <c r="Y21" s="175"/>
    </row>
    <row r="22" spans="1:25" ht="15.75">
      <c r="A22" s="175"/>
      <c r="B22" s="188"/>
      <c r="C22" s="811" t="s">
        <v>366</v>
      </c>
      <c r="D22" s="190"/>
      <c r="E22" s="191"/>
      <c r="F22" s="787"/>
      <c r="G22" s="802"/>
      <c r="H22" s="789"/>
      <c r="I22" s="175"/>
      <c r="J22" s="175"/>
      <c r="K22" s="175"/>
      <c r="L22" s="175"/>
      <c r="M22" s="175"/>
      <c r="N22" s="175"/>
      <c r="O22" s="175"/>
      <c r="P22" s="175"/>
      <c r="Q22" s="175"/>
      <c r="R22" s="175"/>
      <c r="S22" s="175"/>
      <c r="T22" s="175"/>
      <c r="U22" s="175"/>
      <c r="V22" s="175"/>
      <c r="W22" s="175"/>
      <c r="X22" s="175"/>
      <c r="Y22" s="175"/>
    </row>
    <row r="23" spans="1:25">
      <c r="A23" s="175"/>
      <c r="B23" s="96" t="s">
        <v>367</v>
      </c>
      <c r="C23" s="812" t="s">
        <v>368</v>
      </c>
      <c r="D23" s="198" t="s">
        <v>188</v>
      </c>
      <c r="E23" s="29">
        <v>645</v>
      </c>
      <c r="F23" s="72" t="s">
        <v>369</v>
      </c>
      <c r="G23" s="803">
        <v>67410</v>
      </c>
      <c r="H23" s="790"/>
      <c r="I23" s="175"/>
      <c r="J23" s="175"/>
      <c r="K23" s="175"/>
      <c r="L23" s="175"/>
      <c r="M23" s="175"/>
      <c r="N23" s="175"/>
      <c r="O23" s="175"/>
      <c r="P23" s="175"/>
      <c r="Q23" s="175"/>
      <c r="R23" s="175"/>
      <c r="S23" s="175"/>
      <c r="T23" s="175"/>
      <c r="U23" s="175"/>
      <c r="V23" s="175"/>
      <c r="W23" s="175"/>
      <c r="X23" s="175"/>
      <c r="Y23" s="175"/>
    </row>
    <row r="24" spans="1:25">
      <c r="A24" s="175"/>
      <c r="B24" s="96" t="s">
        <v>370</v>
      </c>
      <c r="C24" s="812" t="s">
        <v>371</v>
      </c>
      <c r="D24" s="198" t="s">
        <v>188</v>
      </c>
      <c r="E24" s="29">
        <v>645</v>
      </c>
      <c r="F24" s="72" t="s">
        <v>372</v>
      </c>
      <c r="G24" s="803">
        <v>71860</v>
      </c>
      <c r="H24" s="790"/>
      <c r="I24" s="175"/>
      <c r="J24" s="175"/>
      <c r="K24" s="175"/>
      <c r="L24" s="175"/>
      <c r="M24" s="175"/>
      <c r="N24" s="175"/>
      <c r="O24" s="175"/>
      <c r="P24" s="175"/>
      <c r="Q24" s="175"/>
      <c r="R24" s="175"/>
      <c r="S24" s="175"/>
      <c r="T24" s="175"/>
      <c r="U24" s="175"/>
      <c r="V24" s="175"/>
      <c r="W24" s="175"/>
      <c r="X24" s="175"/>
      <c r="Y24" s="175"/>
    </row>
    <row r="25" spans="1:25">
      <c r="A25" s="175"/>
      <c r="B25" s="96" t="s">
        <v>373</v>
      </c>
      <c r="C25" s="812" t="s">
        <v>374</v>
      </c>
      <c r="D25" s="198" t="s">
        <v>188</v>
      </c>
      <c r="E25" s="29">
        <v>645</v>
      </c>
      <c r="F25" s="72" t="s">
        <v>375</v>
      </c>
      <c r="G25" s="803">
        <v>83640</v>
      </c>
      <c r="H25" s="790"/>
      <c r="I25" s="175"/>
      <c r="J25" s="175"/>
      <c r="K25" s="175"/>
      <c r="L25" s="175"/>
      <c r="M25" s="175"/>
      <c r="N25" s="175"/>
      <c r="O25" s="175"/>
      <c r="P25" s="175"/>
      <c r="Q25" s="175"/>
      <c r="R25" s="175"/>
      <c r="S25" s="175"/>
      <c r="T25" s="175"/>
      <c r="U25" s="175"/>
      <c r="V25" s="175"/>
      <c r="W25" s="175"/>
      <c r="X25" s="175"/>
      <c r="Y25" s="175"/>
    </row>
    <row r="26" spans="1:25">
      <c r="A26" s="175"/>
      <c r="B26" s="96"/>
      <c r="C26" s="812"/>
      <c r="D26" s="198"/>
      <c r="E26" s="29"/>
      <c r="F26" s="72"/>
      <c r="G26" s="803"/>
      <c r="H26" s="791"/>
      <c r="I26" s="175"/>
      <c r="J26" s="175"/>
      <c r="K26" s="175"/>
      <c r="L26" s="175"/>
      <c r="M26" s="175"/>
      <c r="N26" s="175"/>
      <c r="O26" s="175"/>
      <c r="P26" s="175"/>
      <c r="Q26" s="175"/>
      <c r="R26" s="175"/>
      <c r="S26" s="175"/>
      <c r="T26" s="175"/>
      <c r="U26" s="175"/>
      <c r="V26" s="175"/>
      <c r="W26" s="175"/>
      <c r="X26" s="175"/>
      <c r="Y26" s="175"/>
    </row>
    <row r="27" spans="1:25">
      <c r="A27" s="175"/>
      <c r="B27" s="96" t="s">
        <v>376</v>
      </c>
      <c r="C27" s="812" t="s">
        <v>377</v>
      </c>
      <c r="D27" s="198" t="s">
        <v>189</v>
      </c>
      <c r="E27" s="29">
        <v>645</v>
      </c>
      <c r="F27" s="72" t="s">
        <v>369</v>
      </c>
      <c r="G27" s="803">
        <v>78740</v>
      </c>
      <c r="H27" s="790"/>
      <c r="I27" s="175"/>
      <c r="J27" s="175"/>
      <c r="K27" s="175"/>
      <c r="L27" s="175"/>
      <c r="M27" s="175"/>
      <c r="N27" s="175"/>
      <c r="O27" s="175"/>
      <c r="P27" s="175"/>
      <c r="Q27" s="175"/>
      <c r="R27" s="175"/>
      <c r="S27" s="175"/>
      <c r="T27" s="175"/>
      <c r="U27" s="175"/>
      <c r="V27" s="175"/>
      <c r="W27" s="175"/>
      <c r="X27" s="175"/>
      <c r="Y27" s="175"/>
    </row>
    <row r="28" spans="1:25">
      <c r="A28" s="175"/>
      <c r="B28" s="96" t="s">
        <v>378</v>
      </c>
      <c r="C28" s="812" t="s">
        <v>379</v>
      </c>
      <c r="D28" s="198" t="s">
        <v>189</v>
      </c>
      <c r="E28" s="29">
        <v>645</v>
      </c>
      <c r="F28" s="72" t="s">
        <v>372</v>
      </c>
      <c r="G28" s="803">
        <v>85580</v>
      </c>
      <c r="H28" s="790"/>
      <c r="I28" s="175"/>
      <c r="J28" s="175"/>
      <c r="K28" s="175"/>
      <c r="L28" s="175"/>
      <c r="M28" s="175"/>
      <c r="N28" s="175"/>
      <c r="O28" s="175"/>
      <c r="P28" s="175"/>
      <c r="Q28" s="175"/>
      <c r="R28" s="175"/>
      <c r="S28" s="175"/>
      <c r="T28" s="175"/>
      <c r="U28" s="175"/>
      <c r="V28" s="175"/>
      <c r="W28" s="175"/>
      <c r="X28" s="175"/>
      <c r="Y28" s="175"/>
    </row>
    <row r="29" spans="1:25">
      <c r="A29" s="175"/>
      <c r="B29" s="96" t="s">
        <v>380</v>
      </c>
      <c r="C29" s="812" t="s">
        <v>381</v>
      </c>
      <c r="D29" s="198" t="s">
        <v>189</v>
      </c>
      <c r="E29" s="29">
        <v>645</v>
      </c>
      <c r="F29" s="72" t="s">
        <v>375</v>
      </c>
      <c r="G29" s="803">
        <v>95310</v>
      </c>
      <c r="H29" s="790"/>
      <c r="I29" s="175"/>
      <c r="J29" s="175"/>
      <c r="K29" s="175"/>
      <c r="L29" s="175"/>
      <c r="M29" s="175"/>
      <c r="N29" s="175"/>
      <c r="O29" s="175"/>
      <c r="P29" s="175"/>
      <c r="Q29" s="175"/>
      <c r="R29" s="175"/>
      <c r="S29" s="175"/>
      <c r="T29" s="175"/>
      <c r="U29" s="175"/>
      <c r="V29" s="175"/>
      <c r="W29" s="175"/>
      <c r="X29" s="175"/>
      <c r="Y29" s="175"/>
    </row>
    <row r="30" spans="1:25">
      <c r="A30" s="175"/>
      <c r="B30" s="96"/>
      <c r="C30" s="812"/>
      <c r="D30" s="198"/>
      <c r="E30" s="29"/>
      <c r="F30" s="72"/>
      <c r="G30" s="803"/>
      <c r="H30" s="791"/>
      <c r="I30" s="175"/>
      <c r="J30" s="175"/>
      <c r="K30" s="175"/>
      <c r="L30" s="175"/>
      <c r="M30" s="175"/>
      <c r="N30" s="175"/>
      <c r="O30" s="175"/>
      <c r="P30" s="175"/>
      <c r="Q30" s="175"/>
      <c r="R30" s="175"/>
      <c r="S30" s="175"/>
      <c r="T30" s="175"/>
      <c r="U30" s="175"/>
      <c r="V30" s="175"/>
      <c r="W30" s="175"/>
      <c r="X30" s="175"/>
      <c r="Y30" s="175"/>
    </row>
    <row r="31" spans="1:25">
      <c r="A31" s="175"/>
      <c r="B31" s="96" t="s">
        <v>382</v>
      </c>
      <c r="C31" s="812" t="s">
        <v>383</v>
      </c>
      <c r="D31" s="198" t="s">
        <v>359</v>
      </c>
      <c r="E31" s="29">
        <v>645</v>
      </c>
      <c r="F31" s="72" t="s">
        <v>369</v>
      </c>
      <c r="G31" s="803">
        <v>85290</v>
      </c>
      <c r="H31" s="790"/>
      <c r="I31" s="175"/>
      <c r="J31" s="175"/>
      <c r="K31" s="175"/>
      <c r="L31" s="175"/>
      <c r="M31" s="175"/>
      <c r="N31" s="175"/>
      <c r="O31" s="175"/>
      <c r="P31" s="175"/>
      <c r="Q31" s="175"/>
      <c r="R31" s="175"/>
      <c r="S31" s="175"/>
      <c r="T31" s="175"/>
      <c r="U31" s="175"/>
      <c r="V31" s="175"/>
      <c r="W31" s="175"/>
      <c r="X31" s="175"/>
      <c r="Y31" s="175"/>
    </row>
    <row r="32" spans="1:25">
      <c r="A32" s="175"/>
      <c r="B32" s="96" t="s">
        <v>384</v>
      </c>
      <c r="C32" s="812" t="s">
        <v>385</v>
      </c>
      <c r="D32" s="198" t="s">
        <v>359</v>
      </c>
      <c r="E32" s="29">
        <v>645</v>
      </c>
      <c r="F32" s="72" t="s">
        <v>372</v>
      </c>
      <c r="G32" s="803">
        <v>94250</v>
      </c>
      <c r="H32" s="790"/>
      <c r="I32" s="175"/>
      <c r="J32" s="175"/>
      <c r="K32" s="175"/>
      <c r="L32" s="175"/>
      <c r="M32" s="175"/>
      <c r="N32" s="175"/>
      <c r="O32" s="175"/>
      <c r="P32" s="175"/>
      <c r="Q32" s="175"/>
      <c r="R32" s="175"/>
      <c r="S32" s="175"/>
      <c r="T32" s="175"/>
      <c r="U32" s="175"/>
      <c r="V32" s="175"/>
      <c r="W32" s="175"/>
      <c r="X32" s="175"/>
      <c r="Y32" s="175"/>
    </row>
    <row r="33" spans="1:25">
      <c r="A33" s="175"/>
      <c r="B33" s="96" t="s">
        <v>386</v>
      </c>
      <c r="C33" s="812" t="s">
        <v>387</v>
      </c>
      <c r="D33" s="198" t="s">
        <v>359</v>
      </c>
      <c r="E33" s="29">
        <v>645</v>
      </c>
      <c r="F33" s="72" t="s">
        <v>375</v>
      </c>
      <c r="G33" s="803">
        <v>102380</v>
      </c>
      <c r="H33" s="790"/>
      <c r="I33" s="175"/>
      <c r="J33" s="175"/>
      <c r="K33" s="175"/>
      <c r="L33" s="175"/>
      <c r="M33" s="175"/>
      <c r="N33" s="175"/>
      <c r="O33" s="175"/>
      <c r="P33" s="175"/>
      <c r="Q33" s="175"/>
      <c r="R33" s="175"/>
      <c r="S33" s="175"/>
      <c r="T33" s="175"/>
      <c r="U33" s="175"/>
      <c r="V33" s="175"/>
      <c r="W33" s="175"/>
      <c r="X33" s="175"/>
      <c r="Y33" s="175"/>
    </row>
    <row r="34" spans="1:25">
      <c r="A34" s="175"/>
      <c r="B34" s="96"/>
      <c r="C34" s="812"/>
      <c r="D34" s="198"/>
      <c r="E34" s="29"/>
      <c r="F34" s="72"/>
      <c r="G34" s="803"/>
      <c r="H34" s="791"/>
      <c r="I34" s="175"/>
      <c r="J34" s="175"/>
      <c r="K34" s="175"/>
      <c r="L34" s="175"/>
      <c r="M34" s="175"/>
      <c r="N34" s="175"/>
      <c r="O34" s="175"/>
      <c r="P34" s="175"/>
      <c r="Q34" s="175"/>
      <c r="R34" s="175"/>
      <c r="S34" s="175"/>
      <c r="T34" s="175"/>
      <c r="U34" s="175"/>
      <c r="V34" s="175"/>
      <c r="W34" s="175"/>
      <c r="X34" s="175"/>
      <c r="Y34" s="175"/>
    </row>
    <row r="35" spans="1:25">
      <c r="A35" s="175"/>
      <c r="B35" s="96" t="s">
        <v>388</v>
      </c>
      <c r="C35" s="812" t="s">
        <v>389</v>
      </c>
      <c r="D35" s="198" t="s">
        <v>188</v>
      </c>
      <c r="E35" s="29">
        <v>840</v>
      </c>
      <c r="F35" s="72" t="s">
        <v>390</v>
      </c>
      <c r="G35" s="803">
        <v>94120</v>
      </c>
      <c r="H35" s="790"/>
      <c r="I35" s="175"/>
      <c r="J35" s="175"/>
      <c r="K35" s="175"/>
      <c r="L35" s="175"/>
      <c r="M35" s="175"/>
      <c r="N35" s="175"/>
      <c r="O35" s="175"/>
      <c r="P35" s="175"/>
      <c r="Q35" s="175"/>
      <c r="R35" s="175"/>
      <c r="S35" s="175"/>
      <c r="T35" s="175"/>
      <c r="U35" s="175"/>
      <c r="V35" s="175"/>
      <c r="W35" s="175"/>
      <c r="X35" s="175"/>
      <c r="Y35" s="175"/>
    </row>
    <row r="36" spans="1:25">
      <c r="A36" s="175"/>
      <c r="B36" s="96" t="s">
        <v>391</v>
      </c>
      <c r="C36" s="812" t="s">
        <v>392</v>
      </c>
      <c r="D36" s="198" t="s">
        <v>188</v>
      </c>
      <c r="E36" s="29">
        <v>840</v>
      </c>
      <c r="F36" s="72" t="s">
        <v>393</v>
      </c>
      <c r="G36" s="803">
        <v>103090</v>
      </c>
      <c r="H36" s="790"/>
      <c r="I36" s="175"/>
      <c r="J36" s="175"/>
      <c r="K36" s="175"/>
      <c r="L36" s="175"/>
      <c r="M36" s="175"/>
      <c r="N36" s="175"/>
      <c r="O36" s="175"/>
      <c r="P36" s="175"/>
      <c r="Q36" s="175"/>
      <c r="R36" s="175"/>
      <c r="S36" s="175"/>
      <c r="T36" s="175"/>
      <c r="U36" s="175"/>
      <c r="V36" s="175"/>
      <c r="W36" s="175"/>
      <c r="X36" s="175"/>
      <c r="Y36" s="175"/>
    </row>
    <row r="37" spans="1:25">
      <c r="A37" s="175"/>
      <c r="B37" s="96"/>
      <c r="C37" s="812"/>
      <c r="D37" s="198"/>
      <c r="E37" s="29"/>
      <c r="F37" s="72"/>
      <c r="G37" s="803"/>
      <c r="H37" s="791"/>
      <c r="I37" s="175"/>
      <c r="J37" s="175"/>
      <c r="K37" s="175"/>
      <c r="L37" s="175"/>
      <c r="M37" s="175"/>
      <c r="N37" s="175"/>
      <c r="O37" s="175"/>
      <c r="P37" s="175"/>
      <c r="Q37" s="175"/>
      <c r="R37" s="175"/>
      <c r="S37" s="175"/>
      <c r="T37" s="175"/>
      <c r="U37" s="175"/>
      <c r="V37" s="175"/>
      <c r="W37" s="175"/>
      <c r="X37" s="175"/>
      <c r="Y37" s="175"/>
    </row>
    <row r="38" spans="1:25">
      <c r="A38" s="175"/>
      <c r="B38" s="96" t="s">
        <v>394</v>
      </c>
      <c r="C38" s="812" t="s">
        <v>395</v>
      </c>
      <c r="D38" s="198" t="s">
        <v>188</v>
      </c>
      <c r="E38" s="29">
        <v>645</v>
      </c>
      <c r="F38" s="72" t="s">
        <v>396</v>
      </c>
      <c r="G38" s="803">
        <v>125710</v>
      </c>
      <c r="H38" s="790"/>
      <c r="I38" s="175"/>
      <c r="J38" s="175"/>
      <c r="K38" s="175"/>
      <c r="L38" s="175"/>
      <c r="M38" s="175"/>
      <c r="N38" s="175"/>
      <c r="O38" s="175"/>
      <c r="P38" s="175"/>
      <c r="Q38" s="175"/>
      <c r="R38" s="175"/>
      <c r="S38" s="175"/>
      <c r="T38" s="175"/>
      <c r="U38" s="175"/>
      <c r="V38" s="175"/>
      <c r="W38" s="175"/>
      <c r="X38" s="175"/>
      <c r="Y38" s="175"/>
    </row>
    <row r="39" spans="1:25">
      <c r="A39" s="175"/>
      <c r="B39" s="96" t="s">
        <v>397</v>
      </c>
      <c r="C39" s="812" t="s">
        <v>398</v>
      </c>
      <c r="D39" s="198" t="s">
        <v>188</v>
      </c>
      <c r="E39" s="29">
        <v>645</v>
      </c>
      <c r="F39" s="72" t="s">
        <v>399</v>
      </c>
      <c r="G39" s="803">
        <v>124870</v>
      </c>
      <c r="H39" s="790"/>
      <c r="I39" s="175"/>
      <c r="J39" s="175"/>
      <c r="K39" s="175"/>
      <c r="L39" s="175"/>
      <c r="M39" s="175"/>
      <c r="N39" s="175"/>
      <c r="O39" s="175"/>
      <c r="P39" s="175"/>
      <c r="Q39" s="175"/>
      <c r="R39" s="175"/>
      <c r="S39" s="175"/>
      <c r="T39" s="175"/>
      <c r="U39" s="175"/>
      <c r="V39" s="175"/>
      <c r="W39" s="175"/>
      <c r="X39" s="175"/>
      <c r="Y39" s="175"/>
    </row>
    <row r="40" spans="1:25" ht="15.75">
      <c r="A40" s="175"/>
      <c r="B40" s="188"/>
      <c r="C40" s="811" t="s">
        <v>400</v>
      </c>
      <c r="D40" s="190"/>
      <c r="E40" s="191"/>
      <c r="F40" s="787"/>
      <c r="G40" s="802"/>
      <c r="H40" s="789"/>
      <c r="I40" s="175"/>
      <c r="J40" s="175"/>
      <c r="K40" s="175"/>
      <c r="L40" s="175"/>
      <c r="M40" s="175"/>
      <c r="N40" s="175"/>
      <c r="O40" s="175"/>
      <c r="P40" s="175"/>
      <c r="Q40" s="175"/>
      <c r="R40" s="175"/>
      <c r="S40" s="175"/>
      <c r="T40" s="175"/>
      <c r="U40" s="175"/>
      <c r="V40" s="175"/>
      <c r="W40" s="175"/>
      <c r="X40" s="175"/>
      <c r="Y40" s="175"/>
    </row>
    <row r="41" spans="1:25">
      <c r="A41" s="175"/>
      <c r="B41" s="96" t="s">
        <v>401</v>
      </c>
      <c r="C41" s="812" t="s">
        <v>402</v>
      </c>
      <c r="D41" s="198" t="s">
        <v>188</v>
      </c>
      <c r="E41" s="29">
        <v>645</v>
      </c>
      <c r="F41" s="72" t="s">
        <v>403</v>
      </c>
      <c r="G41" s="803">
        <v>70950</v>
      </c>
      <c r="H41" s="790"/>
      <c r="I41" s="175"/>
      <c r="J41" s="175"/>
      <c r="K41" s="175"/>
      <c r="L41" s="175"/>
      <c r="M41" s="175"/>
      <c r="N41" s="175"/>
      <c r="O41" s="175"/>
      <c r="P41" s="175"/>
      <c r="Q41" s="175"/>
      <c r="R41" s="175"/>
      <c r="S41" s="175"/>
      <c r="T41" s="175"/>
      <c r="U41" s="175"/>
      <c r="V41" s="175"/>
      <c r="W41" s="175"/>
      <c r="X41" s="175"/>
      <c r="Y41" s="175"/>
    </row>
    <row r="42" spans="1:25">
      <c r="A42" s="175"/>
      <c r="B42" s="96" t="s">
        <v>404</v>
      </c>
      <c r="C42" s="812" t="s">
        <v>405</v>
      </c>
      <c r="D42" s="198" t="s">
        <v>188</v>
      </c>
      <c r="E42" s="29">
        <v>645</v>
      </c>
      <c r="F42" s="72" t="s">
        <v>406</v>
      </c>
      <c r="G42" s="803">
        <v>73490</v>
      </c>
      <c r="H42" s="790"/>
      <c r="I42" s="175"/>
      <c r="J42" s="175"/>
      <c r="K42" s="175"/>
      <c r="L42" s="175"/>
      <c r="M42" s="175"/>
      <c r="N42" s="175"/>
      <c r="O42" s="175"/>
      <c r="P42" s="175"/>
      <c r="Q42" s="175"/>
      <c r="R42" s="175"/>
      <c r="S42" s="175"/>
      <c r="T42" s="175"/>
      <c r="U42" s="175"/>
      <c r="V42" s="175"/>
      <c r="W42" s="175"/>
      <c r="X42" s="175"/>
      <c r="Y42" s="175"/>
    </row>
    <row r="43" spans="1:25">
      <c r="A43" s="175"/>
      <c r="B43" s="96" t="s">
        <v>407</v>
      </c>
      <c r="C43" s="812" t="s">
        <v>408</v>
      </c>
      <c r="D43" s="198" t="s">
        <v>188</v>
      </c>
      <c r="E43" s="29">
        <v>645</v>
      </c>
      <c r="F43" s="72" t="s">
        <v>409</v>
      </c>
      <c r="G43" s="803">
        <v>79660</v>
      </c>
      <c r="H43" s="790"/>
      <c r="I43" s="175"/>
      <c r="J43" s="175"/>
      <c r="K43" s="175"/>
      <c r="L43" s="175"/>
      <c r="M43" s="175"/>
      <c r="N43" s="175"/>
      <c r="O43" s="175"/>
      <c r="P43" s="175"/>
      <c r="Q43" s="175"/>
      <c r="R43" s="175"/>
      <c r="S43" s="175"/>
      <c r="T43" s="175"/>
      <c r="U43" s="175"/>
      <c r="V43" s="175"/>
      <c r="W43" s="175"/>
      <c r="X43" s="175"/>
      <c r="Y43" s="175"/>
    </row>
    <row r="44" spans="1:25">
      <c r="A44" s="175"/>
      <c r="B44" s="96" t="s">
        <v>410</v>
      </c>
      <c r="C44" s="812" t="s">
        <v>411</v>
      </c>
      <c r="D44" s="198" t="s">
        <v>188</v>
      </c>
      <c r="E44" s="29">
        <v>645</v>
      </c>
      <c r="F44" s="72" t="s">
        <v>412</v>
      </c>
      <c r="G44" s="803">
        <v>90550</v>
      </c>
      <c r="H44" s="790"/>
      <c r="I44" s="175"/>
      <c r="J44" s="175"/>
      <c r="K44" s="175"/>
      <c r="L44" s="175"/>
      <c r="M44" s="175"/>
      <c r="N44" s="175"/>
      <c r="O44" s="175"/>
      <c r="P44" s="175"/>
      <c r="Q44" s="175"/>
      <c r="R44" s="175"/>
      <c r="S44" s="175"/>
      <c r="T44" s="175"/>
      <c r="U44" s="175"/>
      <c r="V44" s="175"/>
      <c r="W44" s="175"/>
      <c r="X44" s="175"/>
      <c r="Y44" s="175"/>
    </row>
    <row r="45" spans="1:25">
      <c r="A45" s="175"/>
      <c r="B45" s="96" t="s">
        <v>413</v>
      </c>
      <c r="C45" s="812" t="s">
        <v>414</v>
      </c>
      <c r="D45" s="198" t="s">
        <v>188</v>
      </c>
      <c r="E45" s="29">
        <v>645</v>
      </c>
      <c r="F45" s="72" t="s">
        <v>415</v>
      </c>
      <c r="G45" s="803">
        <v>103250</v>
      </c>
      <c r="H45" s="790"/>
      <c r="I45" s="175"/>
      <c r="J45" s="175"/>
      <c r="K45" s="175"/>
      <c r="L45" s="175"/>
      <c r="M45" s="175"/>
      <c r="N45" s="175"/>
      <c r="O45" s="175"/>
      <c r="P45" s="175"/>
      <c r="Q45" s="175"/>
      <c r="R45" s="175"/>
      <c r="S45" s="175"/>
      <c r="T45" s="175"/>
      <c r="U45" s="175"/>
      <c r="V45" s="175"/>
      <c r="W45" s="175"/>
      <c r="X45" s="175"/>
      <c r="Y45" s="175"/>
    </row>
    <row r="46" spans="1:25">
      <c r="A46" s="175"/>
      <c r="B46" s="96"/>
      <c r="C46" s="812"/>
      <c r="D46" s="198"/>
      <c r="E46" s="29"/>
      <c r="F46" s="72"/>
      <c r="G46" s="803"/>
      <c r="H46" s="791"/>
      <c r="I46" s="175"/>
      <c r="J46" s="175"/>
      <c r="K46" s="175"/>
      <c r="L46" s="175"/>
      <c r="M46" s="175"/>
      <c r="N46" s="175"/>
      <c r="O46" s="175"/>
      <c r="P46" s="175"/>
      <c r="Q46" s="175"/>
      <c r="R46" s="175"/>
      <c r="S46" s="175"/>
      <c r="T46" s="175"/>
      <c r="U46" s="175"/>
      <c r="V46" s="175"/>
      <c r="W46" s="175"/>
      <c r="X46" s="175"/>
      <c r="Y46" s="175"/>
    </row>
    <row r="47" spans="1:25">
      <c r="A47" s="175"/>
      <c r="B47" s="96" t="s">
        <v>416</v>
      </c>
      <c r="C47" s="812" t="s">
        <v>417</v>
      </c>
      <c r="D47" s="198" t="s">
        <v>189</v>
      </c>
      <c r="E47" s="29">
        <v>645</v>
      </c>
      <c r="F47" s="72" t="s">
        <v>403</v>
      </c>
      <c r="G47" s="803">
        <v>82380</v>
      </c>
      <c r="H47" s="790"/>
      <c r="I47" s="175"/>
      <c r="J47" s="175"/>
      <c r="K47" s="175"/>
      <c r="L47" s="175"/>
      <c r="M47" s="175"/>
      <c r="N47" s="175"/>
      <c r="O47" s="175"/>
      <c r="P47" s="175"/>
      <c r="Q47" s="175"/>
      <c r="R47" s="175"/>
      <c r="S47" s="175"/>
      <c r="T47" s="175"/>
      <c r="U47" s="175"/>
      <c r="V47" s="175"/>
      <c r="W47" s="175"/>
      <c r="X47" s="175"/>
      <c r="Y47" s="175"/>
    </row>
    <row r="48" spans="1:25">
      <c r="A48" s="175"/>
      <c r="B48" s="96" t="s">
        <v>418</v>
      </c>
      <c r="C48" s="812" t="s">
        <v>419</v>
      </c>
      <c r="D48" s="198" t="s">
        <v>189</v>
      </c>
      <c r="E48" s="29">
        <v>645</v>
      </c>
      <c r="F48" s="72" t="s">
        <v>406</v>
      </c>
      <c r="G48" s="803">
        <v>86380</v>
      </c>
      <c r="H48" s="790"/>
      <c r="I48" s="175"/>
      <c r="J48" s="175"/>
      <c r="K48" s="175"/>
      <c r="L48" s="175"/>
      <c r="M48" s="175"/>
      <c r="N48" s="175"/>
      <c r="O48" s="175"/>
      <c r="P48" s="175"/>
      <c r="Q48" s="175"/>
      <c r="R48" s="175"/>
      <c r="S48" s="175"/>
      <c r="T48" s="175"/>
      <c r="U48" s="175"/>
      <c r="V48" s="175"/>
      <c r="W48" s="175"/>
      <c r="X48" s="175"/>
      <c r="Y48" s="175"/>
    </row>
    <row r="49" spans="1:25">
      <c r="A49" s="175"/>
      <c r="B49" s="96" t="s">
        <v>420</v>
      </c>
      <c r="C49" s="812" t="s">
        <v>421</v>
      </c>
      <c r="D49" s="198" t="s">
        <v>189</v>
      </c>
      <c r="E49" s="29">
        <v>645</v>
      </c>
      <c r="F49" s="72" t="s">
        <v>409</v>
      </c>
      <c r="G49" s="803">
        <v>94360</v>
      </c>
      <c r="H49" s="790"/>
      <c r="I49" s="175"/>
      <c r="J49" s="175"/>
      <c r="K49" s="175"/>
      <c r="L49" s="175"/>
      <c r="M49" s="175"/>
      <c r="N49" s="175"/>
      <c r="O49" s="175"/>
      <c r="P49" s="175"/>
      <c r="Q49" s="175"/>
      <c r="R49" s="175"/>
      <c r="S49" s="175"/>
      <c r="T49" s="175"/>
      <c r="U49" s="175"/>
      <c r="V49" s="175"/>
      <c r="W49" s="175"/>
      <c r="X49" s="175"/>
      <c r="Y49" s="175"/>
    </row>
    <row r="50" spans="1:25">
      <c r="A50" s="175"/>
      <c r="B50" s="96" t="s">
        <v>422</v>
      </c>
      <c r="C50" s="812" t="s">
        <v>423</v>
      </c>
      <c r="D50" s="198" t="s">
        <v>189</v>
      </c>
      <c r="E50" s="29">
        <v>645</v>
      </c>
      <c r="F50" s="72" t="s">
        <v>412</v>
      </c>
      <c r="G50" s="803">
        <v>105430</v>
      </c>
      <c r="H50" s="790"/>
      <c r="I50" s="175"/>
      <c r="J50" s="175"/>
      <c r="K50" s="175"/>
      <c r="L50" s="175"/>
      <c r="M50" s="175"/>
      <c r="N50" s="175"/>
      <c r="O50" s="175"/>
      <c r="P50" s="175"/>
      <c r="Q50" s="175"/>
      <c r="R50" s="175"/>
      <c r="S50" s="175"/>
      <c r="T50" s="175"/>
      <c r="U50" s="175"/>
      <c r="V50" s="175"/>
      <c r="W50" s="175"/>
      <c r="X50" s="175"/>
      <c r="Y50" s="175"/>
    </row>
    <row r="51" spans="1:25">
      <c r="A51" s="175"/>
      <c r="B51" s="96" t="s">
        <v>424</v>
      </c>
      <c r="C51" s="812" t="s">
        <v>425</v>
      </c>
      <c r="D51" s="198" t="s">
        <v>189</v>
      </c>
      <c r="E51" s="29">
        <v>645</v>
      </c>
      <c r="F51" s="72" t="s">
        <v>415</v>
      </c>
      <c r="G51" s="803">
        <v>117770</v>
      </c>
      <c r="H51" s="790"/>
      <c r="I51" s="175"/>
      <c r="J51" s="175"/>
      <c r="K51" s="175"/>
      <c r="L51" s="175"/>
      <c r="M51" s="175"/>
      <c r="N51" s="175"/>
      <c r="O51" s="175"/>
      <c r="P51" s="175"/>
      <c r="Q51" s="175"/>
      <c r="R51" s="175"/>
      <c r="S51" s="175"/>
      <c r="T51" s="175"/>
      <c r="U51" s="175"/>
      <c r="V51" s="175"/>
      <c r="W51" s="175"/>
      <c r="X51" s="175"/>
      <c r="Y51" s="175"/>
    </row>
    <row r="52" spans="1:25">
      <c r="A52" s="175"/>
      <c r="B52" s="96"/>
      <c r="C52" s="812"/>
      <c r="D52" s="198"/>
      <c r="E52" s="29"/>
      <c r="F52" s="72"/>
      <c r="G52" s="803"/>
      <c r="H52" s="791"/>
      <c r="I52" s="175"/>
      <c r="J52" s="175"/>
      <c r="K52" s="175"/>
      <c r="L52" s="175"/>
      <c r="M52" s="175"/>
      <c r="N52" s="175"/>
      <c r="O52" s="175"/>
      <c r="P52" s="175"/>
      <c r="Q52" s="175"/>
      <c r="R52" s="175"/>
      <c r="S52" s="175"/>
      <c r="T52" s="175"/>
      <c r="U52" s="175"/>
      <c r="V52" s="175"/>
      <c r="W52" s="175"/>
      <c r="X52" s="175"/>
      <c r="Y52" s="175"/>
    </row>
    <row r="53" spans="1:25">
      <c r="A53" s="175"/>
      <c r="B53" s="96" t="s">
        <v>426</v>
      </c>
      <c r="C53" s="812" t="s">
        <v>427</v>
      </c>
      <c r="D53" s="198" t="s">
        <v>359</v>
      </c>
      <c r="E53" s="29">
        <v>645</v>
      </c>
      <c r="F53" s="72" t="s">
        <v>403</v>
      </c>
      <c r="G53" s="803">
        <v>88740</v>
      </c>
      <c r="H53" s="790"/>
      <c r="I53" s="175"/>
      <c r="J53" s="175"/>
      <c r="K53" s="175"/>
      <c r="L53" s="175"/>
      <c r="M53" s="175"/>
      <c r="N53" s="175"/>
      <c r="O53" s="175"/>
      <c r="P53" s="175"/>
      <c r="Q53" s="175"/>
      <c r="R53" s="175"/>
      <c r="S53" s="175"/>
      <c r="T53" s="175"/>
      <c r="U53" s="175"/>
      <c r="V53" s="175"/>
      <c r="W53" s="175"/>
      <c r="X53" s="175"/>
      <c r="Y53" s="175"/>
    </row>
    <row r="54" spans="1:25">
      <c r="A54" s="175"/>
      <c r="B54" s="96" t="s">
        <v>428</v>
      </c>
      <c r="C54" s="812" t="s">
        <v>429</v>
      </c>
      <c r="D54" s="198" t="s">
        <v>359</v>
      </c>
      <c r="E54" s="29">
        <v>645</v>
      </c>
      <c r="F54" s="72" t="s">
        <v>406</v>
      </c>
      <c r="G54" s="803">
        <v>93640</v>
      </c>
      <c r="H54" s="790"/>
      <c r="I54" s="175"/>
      <c r="J54" s="175"/>
      <c r="K54" s="175"/>
      <c r="L54" s="175"/>
      <c r="M54" s="175"/>
      <c r="N54" s="175"/>
      <c r="O54" s="175"/>
      <c r="P54" s="175"/>
      <c r="Q54" s="175"/>
      <c r="R54" s="175"/>
      <c r="S54" s="175"/>
      <c r="T54" s="175"/>
      <c r="U54" s="175"/>
      <c r="V54" s="175"/>
      <c r="W54" s="175"/>
      <c r="X54" s="175"/>
      <c r="Y54" s="175"/>
    </row>
    <row r="55" spans="1:25">
      <c r="A55" s="175"/>
      <c r="B55" s="96" t="s">
        <v>430</v>
      </c>
      <c r="C55" s="812" t="s">
        <v>431</v>
      </c>
      <c r="D55" s="198" t="s">
        <v>359</v>
      </c>
      <c r="E55" s="29">
        <v>645</v>
      </c>
      <c r="F55" s="72" t="s">
        <v>409</v>
      </c>
      <c r="G55" s="803">
        <v>104160</v>
      </c>
      <c r="H55" s="790"/>
      <c r="I55" s="175"/>
      <c r="J55" s="175"/>
      <c r="K55" s="175"/>
      <c r="L55" s="175"/>
      <c r="M55" s="175"/>
      <c r="N55" s="175"/>
      <c r="O55" s="175"/>
      <c r="P55" s="175"/>
      <c r="Q55" s="175"/>
      <c r="R55" s="175"/>
      <c r="S55" s="175"/>
      <c r="T55" s="175"/>
      <c r="U55" s="175"/>
      <c r="V55" s="175"/>
      <c r="W55" s="175"/>
      <c r="X55" s="175"/>
      <c r="Y55" s="175"/>
    </row>
    <row r="56" spans="1:25">
      <c r="A56" s="175"/>
      <c r="B56" s="96" t="s">
        <v>432</v>
      </c>
      <c r="C56" s="812" t="s">
        <v>433</v>
      </c>
      <c r="D56" s="198" t="s">
        <v>359</v>
      </c>
      <c r="E56" s="29">
        <v>645</v>
      </c>
      <c r="F56" s="72" t="s">
        <v>412</v>
      </c>
      <c r="G56" s="803">
        <v>113420</v>
      </c>
      <c r="H56" s="790"/>
      <c r="I56" s="175"/>
      <c r="J56" s="175"/>
      <c r="K56" s="175"/>
      <c r="L56" s="175"/>
      <c r="M56" s="175"/>
      <c r="N56" s="175"/>
      <c r="O56" s="175"/>
      <c r="P56" s="175"/>
      <c r="Q56" s="175"/>
      <c r="R56" s="175"/>
      <c r="S56" s="175"/>
      <c r="T56" s="175"/>
      <c r="U56" s="175"/>
      <c r="V56" s="175"/>
      <c r="W56" s="175"/>
      <c r="X56" s="175"/>
      <c r="Y56" s="175"/>
    </row>
    <row r="57" spans="1:25">
      <c r="A57" s="175"/>
      <c r="B57" s="96" t="s">
        <v>434</v>
      </c>
      <c r="C57" s="812" t="s">
        <v>435</v>
      </c>
      <c r="D57" s="198" t="s">
        <v>359</v>
      </c>
      <c r="E57" s="29">
        <v>645</v>
      </c>
      <c r="F57" s="72" t="s">
        <v>415</v>
      </c>
      <c r="G57" s="803">
        <v>128660</v>
      </c>
      <c r="H57" s="790"/>
      <c r="I57" s="175"/>
      <c r="J57" s="175"/>
      <c r="K57" s="175"/>
      <c r="L57" s="175"/>
      <c r="M57" s="175"/>
      <c r="N57" s="175"/>
      <c r="O57" s="175"/>
      <c r="P57" s="175"/>
      <c r="Q57" s="175"/>
      <c r="R57" s="175"/>
      <c r="S57" s="175"/>
      <c r="T57" s="175"/>
      <c r="U57" s="175"/>
      <c r="V57" s="175"/>
      <c r="W57" s="175"/>
      <c r="X57" s="175"/>
      <c r="Y57" s="175"/>
    </row>
    <row r="58" spans="1:25">
      <c r="A58" s="175"/>
      <c r="B58" s="96"/>
      <c r="C58" s="812"/>
      <c r="D58" s="198"/>
      <c r="E58" s="29"/>
      <c r="F58" s="72"/>
      <c r="G58" s="803"/>
      <c r="H58" s="791"/>
      <c r="I58" s="175"/>
      <c r="J58" s="175"/>
      <c r="K58" s="175"/>
      <c r="L58" s="175"/>
      <c r="M58" s="175"/>
      <c r="N58" s="175"/>
      <c r="O58" s="175"/>
      <c r="P58" s="175"/>
      <c r="Q58" s="175"/>
      <c r="R58" s="175"/>
      <c r="S58" s="175"/>
      <c r="T58" s="175"/>
      <c r="U58" s="175"/>
      <c r="V58" s="175"/>
      <c r="W58" s="175"/>
      <c r="X58" s="175"/>
      <c r="Y58" s="175"/>
    </row>
    <row r="59" spans="1:25">
      <c r="A59" s="175"/>
      <c r="B59" s="96" t="s">
        <v>436</v>
      </c>
      <c r="C59" s="812" t="s">
        <v>437</v>
      </c>
      <c r="D59" s="198" t="s">
        <v>188</v>
      </c>
      <c r="E59" s="29">
        <v>645</v>
      </c>
      <c r="F59" s="72" t="s">
        <v>403</v>
      </c>
      <c r="G59" s="803">
        <v>77140</v>
      </c>
      <c r="H59" s="790"/>
      <c r="I59" s="175"/>
      <c r="J59" s="175"/>
      <c r="K59" s="175"/>
      <c r="L59" s="175"/>
      <c r="M59" s="175"/>
      <c r="N59" s="175"/>
      <c r="O59" s="175"/>
      <c r="P59" s="175"/>
      <c r="Q59" s="175"/>
      <c r="R59" s="175"/>
      <c r="S59" s="175"/>
      <c r="T59" s="175"/>
      <c r="U59" s="175"/>
      <c r="V59" s="175"/>
      <c r="W59" s="175"/>
      <c r="X59" s="175"/>
      <c r="Y59" s="175"/>
    </row>
    <row r="60" spans="1:25">
      <c r="A60" s="175"/>
      <c r="B60" s="96" t="s">
        <v>438</v>
      </c>
      <c r="C60" s="812" t="s">
        <v>439</v>
      </c>
      <c r="D60" s="198" t="s">
        <v>188</v>
      </c>
      <c r="E60" s="29">
        <v>645</v>
      </c>
      <c r="F60" s="72" t="s">
        <v>406</v>
      </c>
      <c r="G60" s="803">
        <v>79860</v>
      </c>
      <c r="H60" s="790"/>
      <c r="I60" s="175"/>
      <c r="J60" s="175"/>
      <c r="K60" s="175"/>
      <c r="L60" s="175"/>
      <c r="M60" s="175"/>
      <c r="N60" s="175"/>
      <c r="O60" s="175"/>
      <c r="P60" s="175"/>
      <c r="Q60" s="175"/>
      <c r="R60" s="175"/>
      <c r="S60" s="175"/>
      <c r="T60" s="175"/>
      <c r="U60" s="175"/>
      <c r="V60" s="175"/>
      <c r="W60" s="175"/>
      <c r="X60" s="175"/>
      <c r="Y60" s="175"/>
    </row>
    <row r="61" spans="1:25">
      <c r="A61" s="175"/>
      <c r="B61" s="96" t="s">
        <v>440</v>
      </c>
      <c r="C61" s="812" t="s">
        <v>441</v>
      </c>
      <c r="D61" s="198" t="s">
        <v>188</v>
      </c>
      <c r="E61" s="29">
        <v>645</v>
      </c>
      <c r="F61" s="72" t="s">
        <v>409</v>
      </c>
      <c r="G61" s="803">
        <v>86410</v>
      </c>
      <c r="H61" s="790"/>
      <c r="I61" s="175"/>
      <c r="J61" s="175"/>
      <c r="K61" s="175"/>
      <c r="L61" s="175"/>
      <c r="M61" s="175"/>
      <c r="N61" s="175"/>
      <c r="O61" s="175"/>
      <c r="P61" s="175"/>
      <c r="Q61" s="175"/>
      <c r="R61" s="175"/>
      <c r="S61" s="175"/>
      <c r="T61" s="175"/>
      <c r="U61" s="175"/>
      <c r="V61" s="175"/>
      <c r="W61" s="175"/>
      <c r="X61" s="175"/>
      <c r="Y61" s="175"/>
    </row>
    <row r="62" spans="1:25">
      <c r="A62" s="175"/>
      <c r="B62" s="96" t="s">
        <v>442</v>
      </c>
      <c r="C62" s="812" t="s">
        <v>443</v>
      </c>
      <c r="D62" s="198" t="s">
        <v>188</v>
      </c>
      <c r="E62" s="29">
        <v>645</v>
      </c>
      <c r="F62" s="72" t="s">
        <v>412</v>
      </c>
      <c r="G62" s="803">
        <v>99840</v>
      </c>
      <c r="H62" s="790"/>
      <c r="I62" s="175"/>
      <c r="J62" s="175"/>
      <c r="K62" s="175"/>
      <c r="L62" s="175"/>
      <c r="M62" s="175"/>
      <c r="N62" s="175"/>
      <c r="O62" s="175"/>
      <c r="P62" s="175"/>
      <c r="Q62" s="175"/>
      <c r="R62" s="175"/>
      <c r="S62" s="175"/>
      <c r="T62" s="175"/>
      <c r="U62" s="175"/>
      <c r="V62" s="175"/>
      <c r="W62" s="175"/>
      <c r="X62" s="175"/>
      <c r="Y62" s="175"/>
    </row>
    <row r="63" spans="1:25">
      <c r="A63" s="175"/>
      <c r="B63" s="96" t="s">
        <v>444</v>
      </c>
      <c r="C63" s="812" t="s">
        <v>445</v>
      </c>
      <c r="D63" s="198" t="s">
        <v>188</v>
      </c>
      <c r="E63" s="29">
        <v>645</v>
      </c>
      <c r="F63" s="72" t="s">
        <v>415</v>
      </c>
      <c r="G63" s="803">
        <v>111370</v>
      </c>
      <c r="H63" s="790"/>
      <c r="I63" s="175"/>
      <c r="J63" s="175"/>
      <c r="K63" s="175"/>
      <c r="L63" s="175"/>
      <c r="M63" s="175"/>
      <c r="N63" s="175"/>
      <c r="O63" s="175"/>
      <c r="P63" s="175"/>
      <c r="Q63" s="175"/>
      <c r="R63" s="175"/>
      <c r="S63" s="175"/>
      <c r="T63" s="175"/>
      <c r="U63" s="175"/>
      <c r="V63" s="175"/>
      <c r="W63" s="175"/>
      <c r="X63" s="175"/>
      <c r="Y63" s="175"/>
    </row>
    <row r="64" spans="1:25">
      <c r="A64" s="175"/>
      <c r="B64" s="96"/>
      <c r="C64" s="812"/>
      <c r="D64" s="198"/>
      <c r="E64" s="29"/>
      <c r="F64" s="72"/>
      <c r="G64" s="803"/>
      <c r="H64" s="791"/>
      <c r="I64" s="175"/>
      <c r="J64" s="175"/>
      <c r="K64" s="175"/>
      <c r="L64" s="175"/>
      <c r="M64" s="175"/>
      <c r="N64" s="175"/>
      <c r="O64" s="175"/>
      <c r="P64" s="175"/>
      <c r="Q64" s="175"/>
      <c r="R64" s="175"/>
      <c r="S64" s="175"/>
      <c r="T64" s="175"/>
      <c r="U64" s="175"/>
      <c r="V64" s="175"/>
      <c r="W64" s="175"/>
      <c r="X64" s="175"/>
      <c r="Y64" s="175"/>
    </row>
    <row r="65" spans="1:25">
      <c r="A65" s="175"/>
      <c r="B65" s="96" t="s">
        <v>446</v>
      </c>
      <c r="C65" s="812" t="s">
        <v>447</v>
      </c>
      <c r="D65" s="198" t="s">
        <v>189</v>
      </c>
      <c r="E65" s="29">
        <v>645</v>
      </c>
      <c r="F65" s="72" t="s">
        <v>403</v>
      </c>
      <c r="G65" s="803">
        <v>89300</v>
      </c>
      <c r="H65" s="790"/>
      <c r="I65" s="175"/>
      <c r="J65" s="175"/>
      <c r="K65" s="175"/>
      <c r="L65" s="175"/>
      <c r="M65" s="175"/>
      <c r="N65" s="175"/>
      <c r="O65" s="175"/>
      <c r="P65" s="175"/>
      <c r="Q65" s="175"/>
      <c r="R65" s="175"/>
      <c r="S65" s="175"/>
      <c r="T65" s="175"/>
      <c r="U65" s="175"/>
      <c r="V65" s="175"/>
      <c r="W65" s="175"/>
      <c r="X65" s="175"/>
      <c r="Y65" s="175"/>
    </row>
    <row r="66" spans="1:25">
      <c r="A66" s="175"/>
      <c r="B66" s="96" t="s">
        <v>448</v>
      </c>
      <c r="C66" s="812" t="s">
        <v>449</v>
      </c>
      <c r="D66" s="198" t="s">
        <v>189</v>
      </c>
      <c r="E66" s="29">
        <v>645</v>
      </c>
      <c r="F66" s="72" t="s">
        <v>406</v>
      </c>
      <c r="G66" s="803">
        <v>93510</v>
      </c>
      <c r="H66" s="790"/>
      <c r="I66" s="175"/>
      <c r="J66" s="175"/>
      <c r="K66" s="175"/>
      <c r="L66" s="175"/>
      <c r="M66" s="175"/>
      <c r="N66" s="175"/>
      <c r="O66" s="175"/>
      <c r="P66" s="175"/>
      <c r="Q66" s="175"/>
      <c r="R66" s="175"/>
      <c r="S66" s="175"/>
      <c r="T66" s="175"/>
      <c r="U66" s="175"/>
      <c r="V66" s="175"/>
      <c r="W66" s="175"/>
      <c r="X66" s="175"/>
      <c r="Y66" s="175"/>
    </row>
    <row r="67" spans="1:25">
      <c r="A67" s="175"/>
      <c r="B67" s="96" t="s">
        <v>450</v>
      </c>
      <c r="C67" s="812" t="s">
        <v>451</v>
      </c>
      <c r="D67" s="198" t="s">
        <v>189</v>
      </c>
      <c r="E67" s="29">
        <v>645</v>
      </c>
      <c r="F67" s="72" t="s">
        <v>409</v>
      </c>
      <c r="G67" s="803">
        <v>102020</v>
      </c>
      <c r="H67" s="790"/>
      <c r="I67" s="175"/>
      <c r="J67" s="175"/>
      <c r="K67" s="175"/>
      <c r="L67" s="175"/>
      <c r="M67" s="175"/>
      <c r="N67" s="175"/>
      <c r="O67" s="175"/>
      <c r="P67" s="175"/>
      <c r="Q67" s="175"/>
      <c r="R67" s="175"/>
      <c r="S67" s="175"/>
      <c r="T67" s="175"/>
      <c r="U67" s="175"/>
      <c r="V67" s="175"/>
      <c r="W67" s="175"/>
      <c r="X67" s="175"/>
      <c r="Y67" s="175"/>
    </row>
    <row r="68" spans="1:25">
      <c r="A68" s="175"/>
      <c r="B68" s="96" t="s">
        <v>452</v>
      </c>
      <c r="C68" s="812" t="s">
        <v>453</v>
      </c>
      <c r="D68" s="198" t="s">
        <v>189</v>
      </c>
      <c r="E68" s="29">
        <v>645</v>
      </c>
      <c r="F68" s="72" t="s">
        <v>412</v>
      </c>
      <c r="G68" s="803">
        <v>113710</v>
      </c>
      <c r="H68" s="790"/>
      <c r="I68" s="175"/>
      <c r="J68" s="175"/>
      <c r="K68" s="175"/>
      <c r="L68" s="175"/>
      <c r="M68" s="175"/>
      <c r="N68" s="175"/>
      <c r="O68" s="175"/>
      <c r="P68" s="175"/>
      <c r="Q68" s="175"/>
      <c r="R68" s="175"/>
      <c r="S68" s="175"/>
      <c r="T68" s="175"/>
      <c r="U68" s="175"/>
      <c r="V68" s="175"/>
      <c r="W68" s="175"/>
      <c r="X68" s="175"/>
      <c r="Y68" s="175"/>
    </row>
    <row r="69" spans="1:25">
      <c r="A69" s="175"/>
      <c r="B69" s="96" t="s">
        <v>454</v>
      </c>
      <c r="C69" s="812" t="s">
        <v>455</v>
      </c>
      <c r="D69" s="198" t="s">
        <v>189</v>
      </c>
      <c r="E69" s="29">
        <v>645</v>
      </c>
      <c r="F69" s="72" t="s">
        <v>415</v>
      </c>
      <c r="G69" s="803">
        <v>126740</v>
      </c>
      <c r="H69" s="790"/>
      <c r="I69" s="175"/>
      <c r="J69" s="175"/>
      <c r="K69" s="175"/>
      <c r="L69" s="175"/>
      <c r="M69" s="175"/>
      <c r="N69" s="175"/>
      <c r="O69" s="175"/>
      <c r="P69" s="175"/>
      <c r="Q69" s="175"/>
      <c r="R69" s="175"/>
      <c r="S69" s="175"/>
      <c r="T69" s="175"/>
      <c r="U69" s="175"/>
      <c r="V69" s="175"/>
      <c r="W69" s="175"/>
      <c r="X69" s="175"/>
      <c r="Y69" s="175"/>
    </row>
    <row r="70" spans="1:25">
      <c r="A70" s="175"/>
      <c r="B70" s="96"/>
      <c r="C70" s="812"/>
      <c r="D70" s="198"/>
      <c r="E70" s="29"/>
      <c r="F70" s="72"/>
      <c r="G70" s="803"/>
      <c r="H70" s="791"/>
      <c r="I70" s="175"/>
      <c r="J70" s="175"/>
      <c r="K70" s="175"/>
      <c r="L70" s="175"/>
      <c r="M70" s="175"/>
      <c r="N70" s="175"/>
      <c r="O70" s="175"/>
      <c r="P70" s="175"/>
      <c r="Q70" s="175"/>
      <c r="R70" s="175"/>
      <c r="S70" s="175"/>
      <c r="T70" s="175"/>
      <c r="U70" s="175"/>
      <c r="V70" s="175"/>
      <c r="W70" s="175"/>
      <c r="X70" s="175"/>
      <c r="Y70" s="175"/>
    </row>
    <row r="71" spans="1:25">
      <c r="A71" s="175"/>
      <c r="B71" s="96" t="s">
        <v>456</v>
      </c>
      <c r="C71" s="812" t="s">
        <v>457</v>
      </c>
      <c r="D71" s="198" t="s">
        <v>359</v>
      </c>
      <c r="E71" s="29">
        <v>645</v>
      </c>
      <c r="F71" s="72" t="s">
        <v>403</v>
      </c>
      <c r="G71" s="803">
        <v>100180</v>
      </c>
      <c r="H71" s="790"/>
      <c r="I71" s="175"/>
      <c r="J71" s="175"/>
      <c r="K71" s="175"/>
      <c r="L71" s="175"/>
      <c r="M71" s="175"/>
      <c r="N71" s="175"/>
      <c r="O71" s="175"/>
      <c r="P71" s="175"/>
      <c r="Q71" s="175"/>
      <c r="R71" s="175"/>
      <c r="S71" s="175"/>
      <c r="T71" s="175"/>
      <c r="U71" s="175"/>
      <c r="V71" s="175"/>
      <c r="W71" s="175"/>
      <c r="X71" s="175"/>
      <c r="Y71" s="175"/>
    </row>
    <row r="72" spans="1:25">
      <c r="A72" s="175"/>
      <c r="B72" s="96" t="s">
        <v>458</v>
      </c>
      <c r="C72" s="812" t="s">
        <v>459</v>
      </c>
      <c r="D72" s="198" t="s">
        <v>359</v>
      </c>
      <c r="E72" s="29">
        <v>645</v>
      </c>
      <c r="F72" s="72" t="s">
        <v>406</v>
      </c>
      <c r="G72" s="803">
        <v>105610</v>
      </c>
      <c r="H72" s="790"/>
      <c r="I72" s="175"/>
      <c r="J72" s="175"/>
      <c r="K72" s="175"/>
      <c r="L72" s="175"/>
      <c r="M72" s="175"/>
      <c r="N72" s="175"/>
      <c r="O72" s="175"/>
      <c r="P72" s="175"/>
      <c r="Q72" s="175"/>
      <c r="R72" s="175"/>
      <c r="S72" s="175"/>
      <c r="T72" s="175"/>
      <c r="U72" s="175"/>
      <c r="V72" s="175"/>
      <c r="W72" s="175"/>
      <c r="X72" s="175"/>
      <c r="Y72" s="175"/>
    </row>
    <row r="73" spans="1:25">
      <c r="A73" s="175"/>
      <c r="B73" s="96" t="s">
        <v>460</v>
      </c>
      <c r="C73" s="812" t="s">
        <v>461</v>
      </c>
      <c r="D73" s="198" t="s">
        <v>359</v>
      </c>
      <c r="E73" s="29">
        <v>645</v>
      </c>
      <c r="F73" s="72" t="s">
        <v>409</v>
      </c>
      <c r="G73" s="803">
        <v>117210</v>
      </c>
      <c r="H73" s="790"/>
      <c r="I73" s="175"/>
      <c r="J73" s="175"/>
      <c r="K73" s="175"/>
      <c r="L73" s="175"/>
      <c r="M73" s="175"/>
      <c r="N73" s="175"/>
      <c r="O73" s="175"/>
      <c r="P73" s="175"/>
      <c r="Q73" s="175"/>
      <c r="R73" s="175"/>
      <c r="S73" s="175"/>
      <c r="T73" s="175"/>
      <c r="U73" s="175"/>
      <c r="V73" s="175"/>
      <c r="W73" s="175"/>
      <c r="X73" s="175"/>
      <c r="Y73" s="175"/>
    </row>
    <row r="74" spans="1:25">
      <c r="A74" s="175"/>
      <c r="B74" s="96" t="s">
        <v>462</v>
      </c>
      <c r="C74" s="812" t="s">
        <v>463</v>
      </c>
      <c r="D74" s="198" t="s">
        <v>359</v>
      </c>
      <c r="E74" s="29">
        <v>645</v>
      </c>
      <c r="F74" s="72" t="s">
        <v>412</v>
      </c>
      <c r="G74" s="803">
        <v>127410</v>
      </c>
      <c r="H74" s="790"/>
      <c r="I74" s="175"/>
      <c r="J74" s="175"/>
      <c r="K74" s="175"/>
      <c r="L74" s="175"/>
      <c r="M74" s="175"/>
      <c r="N74" s="175"/>
      <c r="O74" s="175"/>
      <c r="P74" s="175"/>
      <c r="Q74" s="175"/>
      <c r="R74" s="175"/>
      <c r="S74" s="175"/>
      <c r="T74" s="175"/>
      <c r="U74" s="175"/>
      <c r="V74" s="175"/>
      <c r="W74" s="175"/>
      <c r="X74" s="175"/>
      <c r="Y74" s="175"/>
    </row>
    <row r="75" spans="1:25">
      <c r="A75" s="175"/>
      <c r="B75" s="96" t="s">
        <v>464</v>
      </c>
      <c r="C75" s="812" t="s">
        <v>465</v>
      </c>
      <c r="D75" s="198" t="s">
        <v>359</v>
      </c>
      <c r="E75" s="29">
        <v>645</v>
      </c>
      <c r="F75" s="72" t="s">
        <v>415</v>
      </c>
      <c r="G75" s="803">
        <v>144290</v>
      </c>
      <c r="H75" s="790"/>
      <c r="I75" s="175"/>
      <c r="J75" s="175"/>
      <c r="K75" s="175"/>
      <c r="L75" s="175"/>
      <c r="M75" s="175"/>
      <c r="N75" s="175"/>
      <c r="O75" s="175"/>
      <c r="P75" s="175"/>
      <c r="Q75" s="175"/>
      <c r="R75" s="175"/>
      <c r="S75" s="175"/>
      <c r="T75" s="175"/>
      <c r="U75" s="175"/>
      <c r="V75" s="175"/>
      <c r="W75" s="175"/>
      <c r="X75" s="175"/>
      <c r="Y75" s="175"/>
    </row>
    <row r="76" spans="1:25" ht="15.75">
      <c r="A76" s="175"/>
      <c r="B76" s="188"/>
      <c r="C76" s="811" t="s">
        <v>466</v>
      </c>
      <c r="D76" s="190"/>
      <c r="E76" s="191"/>
      <c r="F76" s="787"/>
      <c r="G76" s="802"/>
      <c r="H76" s="789"/>
      <c r="I76" s="175"/>
      <c r="J76" s="175"/>
      <c r="K76" s="175"/>
      <c r="L76" s="175"/>
      <c r="M76" s="175"/>
      <c r="N76" s="175"/>
      <c r="O76" s="175"/>
      <c r="P76" s="175"/>
      <c r="Q76" s="175"/>
      <c r="R76" s="175"/>
      <c r="S76" s="175"/>
      <c r="T76" s="175"/>
      <c r="U76" s="175"/>
      <c r="V76" s="175"/>
      <c r="W76" s="175"/>
      <c r="X76" s="175"/>
      <c r="Y76" s="175"/>
    </row>
    <row r="77" spans="1:25">
      <c r="A77" s="175"/>
      <c r="B77" s="96" t="s">
        <v>467</v>
      </c>
      <c r="C77" s="812" t="s">
        <v>468</v>
      </c>
      <c r="D77" s="198" t="s">
        <v>188</v>
      </c>
      <c r="E77" s="29">
        <v>645</v>
      </c>
      <c r="F77" s="72" t="s">
        <v>469</v>
      </c>
      <c r="G77" s="803">
        <v>61810</v>
      </c>
      <c r="H77" s="790"/>
      <c r="I77" s="175"/>
      <c r="J77" s="175"/>
      <c r="K77" s="175"/>
      <c r="L77" s="175"/>
      <c r="M77" s="175"/>
      <c r="N77" s="175"/>
      <c r="O77" s="175"/>
      <c r="P77" s="175"/>
      <c r="Q77" s="175"/>
      <c r="R77" s="175"/>
      <c r="S77" s="175"/>
      <c r="T77" s="175"/>
      <c r="U77" s="175"/>
      <c r="V77" s="175"/>
      <c r="W77" s="175"/>
      <c r="X77" s="175"/>
      <c r="Y77" s="175"/>
    </row>
    <row r="78" spans="1:25">
      <c r="A78" s="175"/>
      <c r="B78" s="96" t="s">
        <v>470</v>
      </c>
      <c r="C78" s="812" t="s">
        <v>471</v>
      </c>
      <c r="D78" s="198" t="s">
        <v>188</v>
      </c>
      <c r="E78" s="29">
        <v>645</v>
      </c>
      <c r="F78" s="72" t="s">
        <v>472</v>
      </c>
      <c r="G78" s="803">
        <v>65760</v>
      </c>
      <c r="H78" s="790"/>
      <c r="I78" s="175"/>
      <c r="J78" s="175"/>
      <c r="K78" s="175"/>
      <c r="L78" s="175"/>
      <c r="M78" s="175"/>
      <c r="N78" s="175"/>
      <c r="O78" s="175"/>
      <c r="P78" s="175"/>
      <c r="Q78" s="175"/>
      <c r="R78" s="175"/>
      <c r="S78" s="175"/>
      <c r="T78" s="175"/>
      <c r="U78" s="175"/>
      <c r="V78" s="175"/>
      <c r="W78" s="175"/>
      <c r="X78" s="175"/>
      <c r="Y78" s="175"/>
    </row>
    <row r="79" spans="1:25">
      <c r="A79" s="175"/>
      <c r="B79" s="96" t="s">
        <v>473</v>
      </c>
      <c r="C79" s="812" t="s">
        <v>474</v>
      </c>
      <c r="D79" s="198" t="s">
        <v>188</v>
      </c>
      <c r="E79" s="29">
        <v>645</v>
      </c>
      <c r="F79" s="72" t="s">
        <v>475</v>
      </c>
      <c r="G79" s="803">
        <v>69980</v>
      </c>
      <c r="H79" s="790"/>
      <c r="I79" s="175"/>
      <c r="J79" s="175"/>
      <c r="K79" s="175"/>
      <c r="L79" s="175"/>
      <c r="M79" s="175"/>
      <c r="N79" s="175"/>
      <c r="O79" s="175"/>
      <c r="P79" s="175"/>
      <c r="Q79" s="175"/>
      <c r="R79" s="175"/>
      <c r="S79" s="175"/>
      <c r="T79" s="175"/>
      <c r="U79" s="175"/>
      <c r="V79" s="175"/>
      <c r="W79" s="175"/>
      <c r="X79" s="175"/>
      <c r="Y79" s="175"/>
    </row>
    <row r="80" spans="1:25">
      <c r="A80" s="175"/>
      <c r="B80" s="96" t="s">
        <v>476</v>
      </c>
      <c r="C80" s="812" t="s">
        <v>477</v>
      </c>
      <c r="D80" s="198" t="s">
        <v>188</v>
      </c>
      <c r="E80" s="29">
        <v>645</v>
      </c>
      <c r="F80" s="72" t="s">
        <v>478</v>
      </c>
      <c r="G80" s="803">
        <v>78070</v>
      </c>
      <c r="H80" s="790"/>
      <c r="I80" s="175"/>
      <c r="J80" s="175"/>
      <c r="K80" s="175"/>
      <c r="L80" s="175"/>
      <c r="M80" s="175"/>
      <c r="N80" s="175"/>
      <c r="O80" s="175"/>
      <c r="P80" s="175"/>
      <c r="Q80" s="175"/>
      <c r="R80" s="175"/>
      <c r="S80" s="175"/>
      <c r="T80" s="175"/>
      <c r="U80" s="175"/>
      <c r="V80" s="175"/>
      <c r="W80" s="175"/>
      <c r="X80" s="175"/>
      <c r="Y80" s="175"/>
    </row>
    <row r="81" spans="1:25">
      <c r="A81" s="175"/>
      <c r="B81" s="96" t="s">
        <v>479</v>
      </c>
      <c r="C81" s="812" t="s">
        <v>480</v>
      </c>
      <c r="D81" s="198" t="s">
        <v>188</v>
      </c>
      <c r="E81" s="29">
        <v>645</v>
      </c>
      <c r="F81" s="72" t="s">
        <v>481</v>
      </c>
      <c r="G81" s="803">
        <v>84340</v>
      </c>
      <c r="H81" s="790"/>
      <c r="I81" s="175"/>
      <c r="J81" s="175"/>
      <c r="K81" s="175"/>
      <c r="L81" s="175"/>
      <c r="M81" s="175"/>
      <c r="N81" s="175"/>
      <c r="O81" s="175"/>
      <c r="P81" s="175"/>
      <c r="Q81" s="175"/>
      <c r="R81" s="175"/>
      <c r="S81" s="175"/>
      <c r="T81" s="175"/>
      <c r="U81" s="175"/>
      <c r="V81" s="175"/>
      <c r="W81" s="175"/>
      <c r="X81" s="175"/>
      <c r="Y81" s="175"/>
    </row>
    <row r="82" spans="1:25" ht="15.75">
      <c r="A82" s="175"/>
      <c r="B82" s="188"/>
      <c r="C82" s="811" t="s">
        <v>482</v>
      </c>
      <c r="D82" s="190"/>
      <c r="E82" s="191"/>
      <c r="F82" s="787"/>
      <c r="G82" s="802"/>
      <c r="H82" s="789"/>
      <c r="I82" s="175"/>
      <c r="J82" s="175"/>
      <c r="K82" s="175"/>
      <c r="L82" s="175"/>
      <c r="M82" s="175"/>
      <c r="N82" s="175"/>
      <c r="O82" s="175"/>
      <c r="P82" s="175"/>
      <c r="Q82" s="175"/>
      <c r="R82" s="175"/>
      <c r="S82" s="175"/>
      <c r="T82" s="175"/>
      <c r="U82" s="175"/>
      <c r="V82" s="175"/>
      <c r="W82" s="175"/>
      <c r="X82" s="175"/>
      <c r="Y82" s="175"/>
    </row>
    <row r="83" spans="1:25">
      <c r="A83" s="175"/>
      <c r="B83" s="96" t="s">
        <v>483</v>
      </c>
      <c r="C83" s="812" t="s">
        <v>484</v>
      </c>
      <c r="D83" s="198" t="s">
        <v>188</v>
      </c>
      <c r="E83" s="29">
        <v>765</v>
      </c>
      <c r="F83" s="72" t="s">
        <v>485</v>
      </c>
      <c r="G83" s="803">
        <v>76230</v>
      </c>
      <c r="H83" s="790"/>
      <c r="I83" s="175"/>
      <c r="J83" s="175"/>
      <c r="K83" s="175"/>
      <c r="L83" s="175"/>
      <c r="M83" s="175"/>
      <c r="N83" s="175"/>
      <c r="O83" s="175"/>
      <c r="P83" s="175"/>
      <c r="Q83" s="175"/>
      <c r="R83" s="175"/>
      <c r="S83" s="175"/>
      <c r="T83" s="175"/>
      <c r="U83" s="175"/>
      <c r="V83" s="175"/>
      <c r="W83" s="175"/>
      <c r="X83" s="175"/>
      <c r="Y83" s="175"/>
    </row>
    <row r="84" spans="1:25">
      <c r="A84" s="175"/>
      <c r="B84" s="96" t="s">
        <v>486</v>
      </c>
      <c r="C84" s="812" t="s">
        <v>487</v>
      </c>
      <c r="D84" s="198" t="s">
        <v>188</v>
      </c>
      <c r="E84" s="29">
        <v>765</v>
      </c>
      <c r="F84" s="72" t="s">
        <v>488</v>
      </c>
      <c r="G84" s="803">
        <v>80580</v>
      </c>
      <c r="H84" s="790"/>
      <c r="I84" s="175"/>
      <c r="J84" s="175"/>
      <c r="K84" s="175"/>
      <c r="L84" s="175"/>
      <c r="M84" s="175"/>
      <c r="N84" s="175"/>
      <c r="O84" s="175"/>
      <c r="P84" s="175"/>
      <c r="Q84" s="175"/>
      <c r="R84" s="175"/>
      <c r="S84" s="175"/>
      <c r="T84" s="175"/>
      <c r="U84" s="175"/>
      <c r="V84" s="175"/>
      <c r="W84" s="175"/>
      <c r="X84" s="175"/>
      <c r="Y84" s="175"/>
    </row>
    <row r="85" spans="1:25">
      <c r="A85" s="175"/>
      <c r="B85" s="96" t="s">
        <v>489</v>
      </c>
      <c r="C85" s="812" t="s">
        <v>490</v>
      </c>
      <c r="D85" s="198" t="s">
        <v>188</v>
      </c>
      <c r="E85" s="29">
        <v>765</v>
      </c>
      <c r="F85" s="72" t="s">
        <v>491</v>
      </c>
      <c r="G85" s="803">
        <v>96900</v>
      </c>
      <c r="H85" s="790"/>
      <c r="I85" s="175"/>
      <c r="J85" s="175"/>
      <c r="K85" s="175"/>
      <c r="L85" s="175"/>
      <c r="M85" s="175"/>
      <c r="N85" s="175"/>
      <c r="O85" s="175"/>
      <c r="P85" s="175"/>
      <c r="Q85" s="175"/>
      <c r="R85" s="175"/>
      <c r="S85" s="175"/>
      <c r="T85" s="175"/>
      <c r="U85" s="175"/>
      <c r="V85" s="175"/>
      <c r="W85" s="175"/>
      <c r="X85" s="175"/>
      <c r="Y85" s="175"/>
    </row>
    <row r="86" spans="1:25">
      <c r="A86" s="175"/>
      <c r="B86" s="96"/>
      <c r="C86" s="812"/>
      <c r="D86" s="198"/>
      <c r="E86" s="29"/>
      <c r="F86" s="72"/>
      <c r="G86" s="803"/>
      <c r="H86" s="791"/>
      <c r="I86" s="175"/>
      <c r="J86" s="175"/>
      <c r="K86" s="175"/>
      <c r="L86" s="175"/>
      <c r="M86" s="175"/>
      <c r="N86" s="175"/>
      <c r="O86" s="175"/>
      <c r="P86" s="175"/>
      <c r="Q86" s="175"/>
      <c r="R86" s="175"/>
      <c r="S86" s="175"/>
      <c r="T86" s="175"/>
      <c r="U86" s="175"/>
      <c r="V86" s="175"/>
      <c r="W86" s="175"/>
      <c r="X86" s="175"/>
      <c r="Y86" s="175"/>
    </row>
    <row r="87" spans="1:25">
      <c r="A87" s="175"/>
      <c r="B87" s="96" t="s">
        <v>492</v>
      </c>
      <c r="C87" s="812" t="s">
        <v>493</v>
      </c>
      <c r="D87" s="198" t="s">
        <v>192</v>
      </c>
      <c r="E87" s="29">
        <v>765</v>
      </c>
      <c r="F87" s="72" t="s">
        <v>485</v>
      </c>
      <c r="G87" s="803">
        <v>91290</v>
      </c>
      <c r="H87" s="790"/>
      <c r="I87" s="175"/>
      <c r="J87" s="175"/>
      <c r="K87" s="175"/>
      <c r="L87" s="175"/>
      <c r="M87" s="175"/>
      <c r="N87" s="175"/>
      <c r="O87" s="175"/>
      <c r="P87" s="175"/>
      <c r="Q87" s="175"/>
      <c r="R87" s="175"/>
      <c r="S87" s="175"/>
      <c r="T87" s="175"/>
      <c r="U87" s="175"/>
      <c r="V87" s="175"/>
      <c r="W87" s="175"/>
      <c r="X87" s="175"/>
      <c r="Y87" s="175"/>
    </row>
    <row r="88" spans="1:25">
      <c r="A88" s="175"/>
      <c r="B88" s="96" t="s">
        <v>494</v>
      </c>
      <c r="C88" s="812" t="s">
        <v>495</v>
      </c>
      <c r="D88" s="198" t="s">
        <v>192</v>
      </c>
      <c r="E88" s="29">
        <v>765</v>
      </c>
      <c r="F88" s="72" t="s">
        <v>488</v>
      </c>
      <c r="G88" s="803">
        <v>96920</v>
      </c>
      <c r="H88" s="790"/>
      <c r="I88" s="175"/>
      <c r="J88" s="175"/>
      <c r="K88" s="175"/>
      <c r="L88" s="175"/>
      <c r="M88" s="175"/>
      <c r="N88" s="175"/>
      <c r="O88" s="175"/>
      <c r="P88" s="175"/>
      <c r="Q88" s="175"/>
      <c r="R88" s="175"/>
      <c r="S88" s="175"/>
      <c r="T88" s="175"/>
      <c r="U88" s="175"/>
      <c r="V88" s="175"/>
      <c r="W88" s="175"/>
      <c r="X88" s="175"/>
      <c r="Y88" s="175"/>
    </row>
    <row r="89" spans="1:25">
      <c r="A89" s="175"/>
      <c r="B89" s="96" t="s">
        <v>496</v>
      </c>
      <c r="C89" s="812" t="s">
        <v>497</v>
      </c>
      <c r="D89" s="198" t="s">
        <v>192</v>
      </c>
      <c r="E89" s="29">
        <v>765</v>
      </c>
      <c r="F89" s="72" t="s">
        <v>491</v>
      </c>
      <c r="G89" s="803">
        <v>113070</v>
      </c>
      <c r="H89" s="790"/>
      <c r="I89" s="175"/>
      <c r="J89" s="175"/>
      <c r="K89" s="175"/>
      <c r="L89" s="175"/>
      <c r="M89" s="175"/>
      <c r="N89" s="175"/>
      <c r="O89" s="175"/>
      <c r="P89" s="175"/>
      <c r="Q89" s="175"/>
      <c r="R89" s="175"/>
      <c r="S89" s="175"/>
      <c r="T89" s="175"/>
      <c r="U89" s="175"/>
      <c r="V89" s="175"/>
      <c r="W89" s="175"/>
      <c r="X89" s="175"/>
      <c r="Y89" s="175"/>
    </row>
    <row r="90" spans="1:25">
      <c r="A90" s="175"/>
      <c r="B90" s="96"/>
      <c r="C90" s="812"/>
      <c r="D90" s="198"/>
      <c r="E90" s="29"/>
      <c r="F90" s="72"/>
      <c r="G90" s="803"/>
      <c r="H90" s="791"/>
      <c r="I90" s="175"/>
      <c r="J90" s="175"/>
      <c r="K90" s="175"/>
      <c r="L90" s="175"/>
      <c r="M90" s="175"/>
      <c r="N90" s="175"/>
      <c r="O90" s="175"/>
      <c r="P90" s="175"/>
      <c r="Q90" s="175"/>
      <c r="R90" s="175"/>
      <c r="S90" s="175"/>
      <c r="T90" s="175"/>
      <c r="U90" s="175"/>
      <c r="V90" s="175"/>
      <c r="W90" s="175"/>
      <c r="X90" s="175"/>
      <c r="Y90" s="175"/>
    </row>
    <row r="91" spans="1:25">
      <c r="A91" s="175"/>
      <c r="B91" s="96" t="s">
        <v>498</v>
      </c>
      <c r="C91" s="812" t="s">
        <v>499</v>
      </c>
      <c r="D91" s="198" t="s">
        <v>500</v>
      </c>
      <c r="E91" s="29">
        <v>765</v>
      </c>
      <c r="F91" s="72" t="s">
        <v>485</v>
      </c>
      <c r="G91" s="803">
        <v>117060</v>
      </c>
      <c r="H91" s="790"/>
      <c r="I91" s="175"/>
      <c r="J91" s="175"/>
      <c r="K91" s="175"/>
      <c r="L91" s="175"/>
      <c r="M91" s="175"/>
      <c r="N91" s="175"/>
      <c r="O91" s="175"/>
      <c r="P91" s="175"/>
      <c r="Q91" s="175"/>
      <c r="R91" s="175"/>
      <c r="S91" s="175"/>
      <c r="T91" s="175"/>
      <c r="U91" s="175"/>
      <c r="V91" s="175"/>
      <c r="W91" s="175"/>
      <c r="X91" s="175"/>
      <c r="Y91" s="175"/>
    </row>
    <row r="92" spans="1:25">
      <c r="A92" s="175"/>
      <c r="B92" s="96" t="s">
        <v>501</v>
      </c>
      <c r="C92" s="812" t="s">
        <v>502</v>
      </c>
      <c r="D92" s="198" t="s">
        <v>500</v>
      </c>
      <c r="E92" s="29">
        <v>765</v>
      </c>
      <c r="F92" s="72" t="s">
        <v>488</v>
      </c>
      <c r="G92" s="803">
        <v>118770</v>
      </c>
      <c r="H92" s="790"/>
      <c r="I92" s="175"/>
      <c r="J92" s="175"/>
      <c r="K92" s="175"/>
      <c r="L92" s="175"/>
      <c r="M92" s="175"/>
      <c r="N92" s="175"/>
      <c r="O92" s="175"/>
      <c r="P92" s="175"/>
      <c r="Q92" s="175"/>
      <c r="R92" s="175"/>
      <c r="S92" s="175"/>
      <c r="T92" s="175"/>
      <c r="U92" s="175"/>
      <c r="V92" s="175"/>
      <c r="W92" s="175"/>
      <c r="X92" s="175"/>
      <c r="Y92" s="175"/>
    </row>
    <row r="93" spans="1:25">
      <c r="A93" s="175"/>
      <c r="B93" s="96" t="s">
        <v>503</v>
      </c>
      <c r="C93" s="812" t="s">
        <v>504</v>
      </c>
      <c r="D93" s="198" t="s">
        <v>500</v>
      </c>
      <c r="E93" s="29">
        <v>765</v>
      </c>
      <c r="F93" s="72" t="s">
        <v>491</v>
      </c>
      <c r="G93" s="803">
        <v>142650</v>
      </c>
      <c r="H93" s="790"/>
      <c r="I93" s="175"/>
      <c r="J93" s="175"/>
      <c r="K93" s="175"/>
      <c r="L93" s="175"/>
      <c r="M93" s="175"/>
      <c r="N93" s="175"/>
      <c r="O93" s="175"/>
      <c r="P93" s="175"/>
      <c r="Q93" s="175"/>
      <c r="R93" s="175"/>
      <c r="S93" s="175"/>
      <c r="T93" s="175"/>
      <c r="U93" s="175"/>
      <c r="V93" s="175"/>
      <c r="W93" s="175"/>
      <c r="X93" s="175"/>
      <c r="Y93" s="175"/>
    </row>
    <row r="94" spans="1:25" ht="15.75">
      <c r="A94" s="175"/>
      <c r="B94" s="188"/>
      <c r="C94" s="811" t="s">
        <v>505</v>
      </c>
      <c r="D94" s="190"/>
      <c r="E94" s="191"/>
      <c r="F94" s="787"/>
      <c r="G94" s="802"/>
      <c r="H94" s="789"/>
      <c r="I94" s="175"/>
      <c r="J94" s="175"/>
      <c r="K94" s="175"/>
      <c r="L94" s="175"/>
      <c r="M94" s="175"/>
      <c r="N94" s="175"/>
      <c r="O94" s="175"/>
      <c r="P94" s="175"/>
      <c r="Q94" s="175"/>
      <c r="R94" s="175"/>
      <c r="S94" s="175"/>
      <c r="T94" s="175"/>
      <c r="U94" s="175"/>
      <c r="V94" s="175"/>
      <c r="W94" s="175"/>
      <c r="X94" s="175"/>
      <c r="Y94" s="175"/>
    </row>
    <row r="95" spans="1:25">
      <c r="A95" s="175"/>
      <c r="B95" s="96" t="s">
        <v>506</v>
      </c>
      <c r="C95" s="812" t="s">
        <v>507</v>
      </c>
      <c r="D95" s="198" t="s">
        <v>188</v>
      </c>
      <c r="E95" s="29">
        <v>790</v>
      </c>
      <c r="F95" s="72" t="s">
        <v>508</v>
      </c>
      <c r="G95" s="803">
        <v>93650</v>
      </c>
      <c r="H95" s="790"/>
      <c r="I95" s="175"/>
      <c r="J95" s="175"/>
      <c r="K95" s="175"/>
      <c r="L95" s="175"/>
      <c r="M95" s="175"/>
      <c r="N95" s="175"/>
      <c r="O95" s="175"/>
      <c r="P95" s="175"/>
      <c r="Q95" s="175"/>
      <c r="R95" s="175"/>
      <c r="S95" s="175"/>
      <c r="T95" s="175"/>
      <c r="U95" s="175"/>
      <c r="V95" s="175"/>
      <c r="W95" s="175"/>
      <c r="X95" s="175"/>
      <c r="Y95" s="175"/>
    </row>
    <row r="96" spans="1:25">
      <c r="A96" s="175"/>
      <c r="B96" s="96" t="s">
        <v>509</v>
      </c>
      <c r="C96" s="812" t="s">
        <v>510</v>
      </c>
      <c r="D96" s="198" t="s">
        <v>188</v>
      </c>
      <c r="E96" s="29">
        <v>790</v>
      </c>
      <c r="F96" s="72" t="s">
        <v>511</v>
      </c>
      <c r="G96" s="803">
        <v>95150</v>
      </c>
      <c r="H96" s="790"/>
      <c r="I96" s="175"/>
      <c r="J96" s="175"/>
      <c r="K96" s="175"/>
      <c r="L96" s="175"/>
      <c r="M96" s="175"/>
      <c r="N96" s="175"/>
      <c r="O96" s="175"/>
      <c r="P96" s="175"/>
      <c r="Q96" s="175"/>
      <c r="R96" s="175"/>
      <c r="S96" s="175"/>
      <c r="T96" s="175"/>
      <c r="U96" s="175"/>
      <c r="V96" s="175"/>
      <c r="W96" s="175"/>
      <c r="X96" s="175"/>
      <c r="Y96" s="175"/>
    </row>
    <row r="97" spans="1:25">
      <c r="A97" s="175"/>
      <c r="B97" s="96" t="s">
        <v>512</v>
      </c>
      <c r="C97" s="812" t="s">
        <v>513</v>
      </c>
      <c r="D97" s="198" t="s">
        <v>188</v>
      </c>
      <c r="E97" s="29">
        <v>790</v>
      </c>
      <c r="F97" s="72" t="s">
        <v>514</v>
      </c>
      <c r="G97" s="803">
        <v>101520</v>
      </c>
      <c r="H97" s="790"/>
      <c r="I97" s="175"/>
      <c r="J97" s="175"/>
      <c r="K97" s="175"/>
      <c r="L97" s="175"/>
      <c r="M97" s="175"/>
      <c r="N97" s="175"/>
      <c r="O97" s="175"/>
      <c r="P97" s="175"/>
      <c r="Q97" s="175"/>
      <c r="R97" s="175"/>
      <c r="S97" s="175"/>
      <c r="T97" s="175"/>
      <c r="U97" s="175"/>
      <c r="V97" s="175"/>
      <c r="W97" s="175"/>
      <c r="X97" s="175"/>
      <c r="Y97" s="175"/>
    </row>
    <row r="98" spans="1:25">
      <c r="A98" s="175"/>
      <c r="B98" s="96" t="s">
        <v>515</v>
      </c>
      <c r="C98" s="812" t="s">
        <v>516</v>
      </c>
      <c r="D98" s="198" t="s">
        <v>188</v>
      </c>
      <c r="E98" s="29">
        <v>790</v>
      </c>
      <c r="F98" s="72" t="s">
        <v>517</v>
      </c>
      <c r="G98" s="803">
        <v>102680</v>
      </c>
      <c r="H98" s="790"/>
      <c r="I98" s="175"/>
      <c r="J98" s="175"/>
      <c r="K98" s="175"/>
      <c r="L98" s="175"/>
      <c r="M98" s="175"/>
      <c r="N98" s="175"/>
      <c r="O98" s="175"/>
      <c r="P98" s="175"/>
      <c r="Q98" s="175"/>
      <c r="R98" s="175"/>
      <c r="S98" s="175"/>
      <c r="T98" s="175"/>
      <c r="U98" s="175"/>
      <c r="V98" s="175"/>
      <c r="W98" s="175"/>
      <c r="X98" s="175"/>
      <c r="Y98" s="175"/>
    </row>
    <row r="99" spans="1:25">
      <c r="A99" s="175"/>
      <c r="B99" s="96" t="s">
        <v>518</v>
      </c>
      <c r="C99" s="812" t="s">
        <v>519</v>
      </c>
      <c r="D99" s="198" t="s">
        <v>188</v>
      </c>
      <c r="E99" s="29">
        <v>790</v>
      </c>
      <c r="F99" s="72" t="s">
        <v>520</v>
      </c>
      <c r="G99" s="803">
        <v>154410</v>
      </c>
      <c r="H99" s="790"/>
      <c r="I99" s="175"/>
      <c r="J99" s="175"/>
      <c r="K99" s="175"/>
      <c r="L99" s="175"/>
      <c r="M99" s="175"/>
      <c r="N99" s="175"/>
      <c r="O99" s="175"/>
      <c r="P99" s="175"/>
      <c r="Q99" s="175"/>
      <c r="R99" s="175"/>
      <c r="S99" s="175"/>
      <c r="T99" s="175"/>
      <c r="U99" s="175"/>
      <c r="V99" s="175"/>
      <c r="W99" s="175"/>
      <c r="X99" s="175"/>
      <c r="Y99" s="175"/>
    </row>
    <row r="100" spans="1:25">
      <c r="A100" s="175"/>
      <c r="B100" s="96" t="s">
        <v>521</v>
      </c>
      <c r="C100" s="812" t="s">
        <v>522</v>
      </c>
      <c r="D100" s="198" t="s">
        <v>188</v>
      </c>
      <c r="E100" s="29">
        <v>790</v>
      </c>
      <c r="F100" s="72" t="s">
        <v>523</v>
      </c>
      <c r="G100" s="803">
        <v>167560</v>
      </c>
      <c r="H100" s="790"/>
      <c r="I100" s="175"/>
      <c r="J100" s="175"/>
      <c r="K100" s="175"/>
      <c r="L100" s="175"/>
      <c r="M100" s="175"/>
      <c r="N100" s="175"/>
      <c r="O100" s="175"/>
      <c r="P100" s="175"/>
      <c r="Q100" s="175"/>
      <c r="R100" s="175"/>
      <c r="S100" s="175"/>
      <c r="T100" s="175"/>
      <c r="U100" s="175"/>
      <c r="V100" s="175"/>
      <c r="W100" s="175"/>
      <c r="X100" s="175"/>
      <c r="Y100" s="175"/>
    </row>
    <row r="101" spans="1:25">
      <c r="A101" s="175"/>
      <c r="B101" s="96" t="s">
        <v>524</v>
      </c>
      <c r="C101" s="812" t="s">
        <v>525</v>
      </c>
      <c r="D101" s="198" t="s">
        <v>188</v>
      </c>
      <c r="E101" s="29">
        <v>790</v>
      </c>
      <c r="F101" s="72" t="s">
        <v>526</v>
      </c>
      <c r="G101" s="803">
        <v>176040</v>
      </c>
      <c r="H101" s="790"/>
      <c r="I101" s="175"/>
      <c r="J101" s="175"/>
      <c r="K101" s="175"/>
      <c r="L101" s="175"/>
      <c r="M101" s="175"/>
      <c r="N101" s="175"/>
      <c r="O101" s="175"/>
      <c r="P101" s="175"/>
      <c r="Q101" s="175"/>
      <c r="R101" s="175"/>
      <c r="S101" s="175"/>
      <c r="T101" s="175"/>
      <c r="U101" s="175"/>
      <c r="V101" s="175"/>
      <c r="W101" s="175"/>
      <c r="X101" s="175"/>
      <c r="Y101" s="175"/>
    </row>
    <row r="102" spans="1:25">
      <c r="A102" s="175"/>
      <c r="B102" s="96" t="s">
        <v>527</v>
      </c>
      <c r="C102" s="812" t="s">
        <v>528</v>
      </c>
      <c r="D102" s="198" t="s">
        <v>188</v>
      </c>
      <c r="E102" s="29">
        <v>790</v>
      </c>
      <c r="F102" s="72" t="s">
        <v>508</v>
      </c>
      <c r="G102" s="803">
        <v>77640</v>
      </c>
      <c r="H102" s="790"/>
      <c r="I102" s="175"/>
      <c r="J102" s="175"/>
      <c r="K102" s="175"/>
      <c r="L102" s="175"/>
      <c r="M102" s="175"/>
      <c r="N102" s="175"/>
      <c r="O102" s="175"/>
      <c r="P102" s="175"/>
      <c r="Q102" s="175"/>
      <c r="R102" s="175"/>
      <c r="S102" s="175"/>
      <c r="T102" s="175"/>
      <c r="U102" s="175"/>
      <c r="V102" s="175"/>
      <c r="W102" s="175"/>
      <c r="X102" s="175"/>
      <c r="Y102" s="175"/>
    </row>
    <row r="103" spans="1:25">
      <c r="A103" s="175"/>
      <c r="B103" s="96" t="s">
        <v>529</v>
      </c>
      <c r="C103" s="812" t="s">
        <v>530</v>
      </c>
      <c r="D103" s="198" t="s">
        <v>188</v>
      </c>
      <c r="E103" s="29">
        <v>790</v>
      </c>
      <c r="F103" s="72" t="s">
        <v>511</v>
      </c>
      <c r="G103" s="803">
        <v>82360</v>
      </c>
      <c r="H103" s="790"/>
      <c r="I103" s="175"/>
      <c r="J103" s="175"/>
      <c r="K103" s="175"/>
      <c r="L103" s="175"/>
      <c r="M103" s="175"/>
      <c r="N103" s="175"/>
      <c r="O103" s="175"/>
      <c r="P103" s="175"/>
      <c r="Q103" s="175"/>
      <c r="R103" s="175"/>
      <c r="S103" s="175"/>
      <c r="T103" s="175"/>
      <c r="U103" s="175"/>
      <c r="V103" s="175"/>
      <c r="W103" s="175"/>
      <c r="X103" s="175"/>
      <c r="Y103" s="175"/>
    </row>
    <row r="104" spans="1:25">
      <c r="A104" s="175"/>
      <c r="B104" s="96" t="s">
        <v>531</v>
      </c>
      <c r="C104" s="812" t="s">
        <v>532</v>
      </c>
      <c r="D104" s="198" t="s">
        <v>188</v>
      </c>
      <c r="E104" s="29">
        <v>790</v>
      </c>
      <c r="F104" s="72" t="s">
        <v>514</v>
      </c>
      <c r="G104" s="803">
        <v>98780</v>
      </c>
      <c r="H104" s="790"/>
      <c r="I104" s="175"/>
      <c r="J104" s="175"/>
      <c r="K104" s="175"/>
      <c r="L104" s="175"/>
      <c r="M104" s="175"/>
      <c r="N104" s="175"/>
      <c r="O104" s="175"/>
      <c r="P104" s="175"/>
      <c r="Q104" s="175"/>
      <c r="R104" s="175"/>
      <c r="S104" s="175"/>
      <c r="T104" s="175"/>
      <c r="U104" s="175"/>
      <c r="V104" s="175"/>
      <c r="W104" s="175"/>
      <c r="X104" s="175"/>
      <c r="Y104" s="175"/>
    </row>
    <row r="105" spans="1:25">
      <c r="A105" s="175"/>
      <c r="B105" s="96" t="s">
        <v>533</v>
      </c>
      <c r="C105" s="812" t="s">
        <v>534</v>
      </c>
      <c r="D105" s="198" t="s">
        <v>188</v>
      </c>
      <c r="E105" s="29">
        <v>790</v>
      </c>
      <c r="F105" s="72" t="s">
        <v>517</v>
      </c>
      <c r="G105" s="803">
        <v>99900</v>
      </c>
      <c r="H105" s="790"/>
      <c r="I105" s="175"/>
      <c r="J105" s="175"/>
      <c r="K105" s="175"/>
      <c r="L105" s="175"/>
      <c r="M105" s="175"/>
      <c r="N105" s="175"/>
      <c r="O105" s="175"/>
      <c r="P105" s="175"/>
      <c r="Q105" s="175"/>
      <c r="R105" s="175"/>
      <c r="S105" s="175"/>
      <c r="T105" s="175"/>
      <c r="U105" s="175"/>
      <c r="V105" s="175"/>
      <c r="W105" s="175"/>
      <c r="X105" s="175"/>
      <c r="Y105" s="175"/>
    </row>
    <row r="106" spans="1:25">
      <c r="A106" s="175"/>
      <c r="B106" s="96" t="s">
        <v>535</v>
      </c>
      <c r="C106" s="812" t="s">
        <v>536</v>
      </c>
      <c r="D106" s="198" t="s">
        <v>188</v>
      </c>
      <c r="E106" s="29">
        <v>790</v>
      </c>
      <c r="F106" s="72" t="s">
        <v>520</v>
      </c>
      <c r="G106" s="803">
        <v>122200</v>
      </c>
      <c r="H106" s="790"/>
      <c r="I106" s="175"/>
      <c r="J106" s="175"/>
      <c r="K106" s="175"/>
      <c r="L106" s="175"/>
      <c r="M106" s="175"/>
      <c r="N106" s="175"/>
      <c r="O106" s="175"/>
      <c r="P106" s="175"/>
      <c r="Q106" s="175"/>
      <c r="R106" s="175"/>
      <c r="S106" s="175"/>
      <c r="T106" s="175"/>
      <c r="U106" s="175"/>
      <c r="V106" s="175"/>
      <c r="W106" s="175"/>
      <c r="X106" s="175"/>
      <c r="Y106" s="175"/>
    </row>
    <row r="107" spans="1:25">
      <c r="A107" s="175"/>
      <c r="B107" s="96" t="s">
        <v>537</v>
      </c>
      <c r="C107" s="812" t="s">
        <v>538</v>
      </c>
      <c r="D107" s="198" t="s">
        <v>188</v>
      </c>
      <c r="E107" s="29">
        <v>790</v>
      </c>
      <c r="F107" s="72" t="s">
        <v>523</v>
      </c>
      <c r="G107" s="803">
        <v>159200</v>
      </c>
      <c r="H107" s="790"/>
      <c r="I107" s="175"/>
      <c r="J107" s="175"/>
      <c r="K107" s="175"/>
      <c r="L107" s="175"/>
      <c r="M107" s="175"/>
      <c r="N107" s="175"/>
      <c r="O107" s="175"/>
      <c r="P107" s="175"/>
      <c r="Q107" s="175"/>
      <c r="R107" s="175"/>
      <c r="S107" s="175"/>
      <c r="T107" s="175"/>
      <c r="U107" s="175"/>
      <c r="V107" s="175"/>
      <c r="W107" s="175"/>
      <c r="X107" s="175"/>
      <c r="Y107" s="175"/>
    </row>
    <row r="108" spans="1:25">
      <c r="A108" s="175"/>
      <c r="B108" s="96" t="s">
        <v>539</v>
      </c>
      <c r="C108" s="812" t="s">
        <v>540</v>
      </c>
      <c r="D108" s="198" t="s">
        <v>188</v>
      </c>
      <c r="E108" s="29">
        <v>790</v>
      </c>
      <c r="F108" s="72" t="s">
        <v>526</v>
      </c>
      <c r="G108" s="803">
        <v>168080</v>
      </c>
      <c r="H108" s="790"/>
      <c r="I108" s="175"/>
      <c r="J108" s="175"/>
      <c r="K108" s="175"/>
      <c r="L108" s="175"/>
      <c r="M108" s="175"/>
      <c r="N108" s="175"/>
      <c r="O108" s="175"/>
      <c r="P108" s="175"/>
      <c r="Q108" s="175"/>
      <c r="R108" s="175"/>
      <c r="S108" s="175"/>
      <c r="T108" s="175"/>
      <c r="U108" s="175"/>
      <c r="V108" s="175"/>
      <c r="W108" s="175"/>
      <c r="X108" s="175"/>
      <c r="Y108" s="175"/>
    </row>
    <row r="109" spans="1:25">
      <c r="A109" s="175"/>
      <c r="B109" s="96"/>
      <c r="C109" s="812"/>
      <c r="D109" s="198"/>
      <c r="E109" s="29"/>
      <c r="F109" s="72"/>
      <c r="G109" s="803"/>
      <c r="H109" s="791"/>
      <c r="I109" s="175"/>
      <c r="J109" s="175"/>
      <c r="K109" s="175"/>
      <c r="L109" s="175"/>
      <c r="M109" s="175"/>
      <c r="N109" s="175"/>
      <c r="O109" s="175"/>
      <c r="P109" s="175"/>
      <c r="Q109" s="175"/>
      <c r="R109" s="175"/>
      <c r="S109" s="175"/>
      <c r="T109" s="175"/>
      <c r="U109" s="175"/>
      <c r="V109" s="175"/>
      <c r="W109" s="175"/>
      <c r="X109" s="175"/>
      <c r="Y109" s="175"/>
    </row>
    <row r="110" spans="1:25">
      <c r="A110" s="175"/>
      <c r="B110" s="96" t="s">
        <v>541</v>
      </c>
      <c r="C110" s="812" t="s">
        <v>542</v>
      </c>
      <c r="D110" s="198" t="s">
        <v>192</v>
      </c>
      <c r="E110" s="29">
        <v>790</v>
      </c>
      <c r="F110" s="72" t="s">
        <v>508</v>
      </c>
      <c r="G110" s="803">
        <v>92680</v>
      </c>
      <c r="H110" s="790"/>
      <c r="I110" s="175"/>
      <c r="J110" s="175"/>
      <c r="K110" s="175"/>
      <c r="L110" s="175"/>
      <c r="M110" s="175"/>
      <c r="N110" s="175"/>
      <c r="O110" s="175"/>
      <c r="P110" s="175"/>
      <c r="Q110" s="175"/>
      <c r="R110" s="175"/>
      <c r="S110" s="175"/>
      <c r="T110" s="175"/>
      <c r="U110" s="175"/>
      <c r="V110" s="175"/>
      <c r="W110" s="175"/>
      <c r="X110" s="175"/>
      <c r="Y110" s="175"/>
    </row>
    <row r="111" spans="1:25">
      <c r="A111" s="175"/>
      <c r="B111" s="96" t="s">
        <v>543</v>
      </c>
      <c r="C111" s="812" t="s">
        <v>544</v>
      </c>
      <c r="D111" s="198" t="s">
        <v>192</v>
      </c>
      <c r="E111" s="29">
        <v>790</v>
      </c>
      <c r="F111" s="72" t="s">
        <v>511</v>
      </c>
      <c r="G111" s="803">
        <v>98640</v>
      </c>
      <c r="H111" s="790"/>
      <c r="I111" s="175"/>
      <c r="J111" s="175"/>
      <c r="K111" s="175"/>
      <c r="L111" s="175"/>
      <c r="M111" s="175"/>
      <c r="N111" s="175"/>
      <c r="O111" s="175"/>
      <c r="P111" s="175"/>
      <c r="Q111" s="175"/>
      <c r="R111" s="175"/>
      <c r="S111" s="175"/>
      <c r="T111" s="175"/>
      <c r="U111" s="175"/>
      <c r="V111" s="175"/>
      <c r="W111" s="175"/>
      <c r="X111" s="175"/>
      <c r="Y111" s="175"/>
    </row>
    <row r="112" spans="1:25">
      <c r="A112" s="175"/>
      <c r="B112" s="96" t="s">
        <v>545</v>
      </c>
      <c r="C112" s="812" t="s">
        <v>546</v>
      </c>
      <c r="D112" s="198" t="s">
        <v>192</v>
      </c>
      <c r="E112" s="29">
        <v>790</v>
      </c>
      <c r="F112" s="72" t="s">
        <v>514</v>
      </c>
      <c r="G112" s="803">
        <v>114880</v>
      </c>
      <c r="H112" s="790"/>
      <c r="I112" s="175"/>
      <c r="J112" s="175"/>
      <c r="K112" s="175"/>
      <c r="L112" s="175"/>
      <c r="M112" s="175"/>
      <c r="N112" s="175"/>
      <c r="O112" s="175"/>
      <c r="P112" s="175"/>
      <c r="Q112" s="175"/>
      <c r="R112" s="175"/>
      <c r="S112" s="175"/>
      <c r="T112" s="175"/>
      <c r="U112" s="175"/>
      <c r="V112" s="175"/>
      <c r="W112" s="175"/>
      <c r="X112" s="175"/>
      <c r="Y112" s="175"/>
    </row>
    <row r="113" spans="1:25">
      <c r="A113" s="175"/>
      <c r="B113" s="96" t="s">
        <v>547</v>
      </c>
      <c r="C113" s="812" t="s">
        <v>548</v>
      </c>
      <c r="D113" s="198" t="s">
        <v>192</v>
      </c>
      <c r="E113" s="29">
        <v>790</v>
      </c>
      <c r="F113" s="72" t="s">
        <v>517</v>
      </c>
      <c r="G113" s="803">
        <v>118030</v>
      </c>
      <c r="H113" s="790"/>
      <c r="I113" s="175"/>
      <c r="J113" s="175"/>
      <c r="K113" s="175"/>
      <c r="L113" s="175"/>
      <c r="M113" s="175"/>
      <c r="N113" s="175"/>
      <c r="O113" s="175"/>
      <c r="P113" s="175"/>
      <c r="Q113" s="175"/>
      <c r="R113" s="175"/>
      <c r="S113" s="175"/>
      <c r="T113" s="175"/>
      <c r="U113" s="175"/>
      <c r="V113" s="175"/>
      <c r="W113" s="175"/>
      <c r="X113" s="175"/>
      <c r="Y113" s="175"/>
    </row>
    <row r="114" spans="1:25">
      <c r="A114" s="175"/>
      <c r="B114" s="96" t="s">
        <v>549</v>
      </c>
      <c r="C114" s="812" t="s">
        <v>550</v>
      </c>
      <c r="D114" s="198" t="s">
        <v>192</v>
      </c>
      <c r="E114" s="29">
        <v>790</v>
      </c>
      <c r="F114" s="72" t="s">
        <v>520</v>
      </c>
      <c r="G114" s="803">
        <v>131760</v>
      </c>
      <c r="H114" s="790"/>
      <c r="I114" s="175"/>
      <c r="J114" s="175"/>
      <c r="K114" s="175"/>
      <c r="L114" s="175"/>
      <c r="M114" s="175"/>
      <c r="N114" s="175"/>
      <c r="O114" s="175"/>
      <c r="P114" s="175"/>
      <c r="Q114" s="175"/>
      <c r="R114" s="175"/>
      <c r="S114" s="175"/>
      <c r="T114" s="175"/>
      <c r="U114" s="175"/>
      <c r="V114" s="175"/>
      <c r="W114" s="175"/>
      <c r="X114" s="175"/>
      <c r="Y114" s="175"/>
    </row>
    <row r="115" spans="1:25">
      <c r="A115" s="175"/>
      <c r="B115" s="96" t="s">
        <v>551</v>
      </c>
      <c r="C115" s="812" t="s">
        <v>552</v>
      </c>
      <c r="D115" s="198" t="s">
        <v>192</v>
      </c>
      <c r="E115" s="29">
        <v>790</v>
      </c>
      <c r="F115" s="72" t="s">
        <v>523</v>
      </c>
      <c r="G115" s="803">
        <v>170190</v>
      </c>
      <c r="H115" s="790"/>
      <c r="I115" s="175"/>
      <c r="J115" s="175"/>
      <c r="K115" s="175"/>
      <c r="L115" s="175"/>
      <c r="M115" s="175"/>
      <c r="N115" s="175"/>
      <c r="O115" s="175"/>
      <c r="P115" s="175"/>
      <c r="Q115" s="175"/>
      <c r="R115" s="175"/>
      <c r="S115" s="175"/>
      <c r="T115" s="175"/>
      <c r="U115" s="175"/>
      <c r="V115" s="175"/>
      <c r="W115" s="175"/>
      <c r="X115" s="175"/>
      <c r="Y115" s="175"/>
    </row>
    <row r="116" spans="1:25">
      <c r="A116" s="175"/>
      <c r="B116" s="96" t="s">
        <v>553</v>
      </c>
      <c r="C116" s="812" t="s">
        <v>554</v>
      </c>
      <c r="D116" s="198" t="s">
        <v>192</v>
      </c>
      <c r="E116" s="29">
        <v>790</v>
      </c>
      <c r="F116" s="72" t="s">
        <v>526</v>
      </c>
      <c r="G116" s="803">
        <v>203030</v>
      </c>
      <c r="H116" s="790"/>
      <c r="I116" s="175"/>
      <c r="J116" s="175"/>
      <c r="K116" s="175"/>
      <c r="L116" s="175"/>
      <c r="M116" s="175"/>
      <c r="N116" s="175"/>
      <c r="O116" s="175"/>
      <c r="P116" s="175"/>
      <c r="Q116" s="175"/>
      <c r="R116" s="175"/>
      <c r="S116" s="175"/>
      <c r="T116" s="175"/>
      <c r="U116" s="175"/>
      <c r="V116" s="175"/>
      <c r="W116" s="175"/>
      <c r="X116" s="175"/>
      <c r="Y116" s="175"/>
    </row>
    <row r="117" spans="1:25">
      <c r="A117" s="175"/>
      <c r="B117" s="96"/>
      <c r="C117" s="812"/>
      <c r="D117" s="198"/>
      <c r="E117" s="29"/>
      <c r="F117" s="72"/>
      <c r="G117" s="803"/>
      <c r="H117" s="791"/>
      <c r="I117" s="175"/>
      <c r="J117" s="175"/>
      <c r="K117" s="175"/>
      <c r="L117" s="175"/>
      <c r="M117" s="175"/>
      <c r="N117" s="175"/>
      <c r="O117" s="175"/>
      <c r="P117" s="175"/>
      <c r="Q117" s="175"/>
      <c r="R117" s="175"/>
      <c r="S117" s="175"/>
      <c r="T117" s="175"/>
      <c r="U117" s="175"/>
      <c r="V117" s="175"/>
      <c r="W117" s="175"/>
      <c r="X117" s="175"/>
      <c r="Y117" s="175"/>
    </row>
    <row r="118" spans="1:25">
      <c r="A118" s="175"/>
      <c r="B118" s="96" t="s">
        <v>555</v>
      </c>
      <c r="C118" s="812" t="s">
        <v>556</v>
      </c>
      <c r="D118" s="198" t="s">
        <v>188</v>
      </c>
      <c r="E118" s="29">
        <v>790</v>
      </c>
      <c r="F118" s="72" t="s">
        <v>557</v>
      </c>
      <c r="G118" s="803">
        <v>80710</v>
      </c>
      <c r="H118" s="790"/>
      <c r="I118" s="175"/>
      <c r="J118" s="175"/>
      <c r="K118" s="175"/>
      <c r="L118" s="175"/>
      <c r="M118" s="175"/>
      <c r="N118" s="175"/>
      <c r="O118" s="175"/>
      <c r="P118" s="175"/>
      <c r="Q118" s="175"/>
      <c r="R118" s="175"/>
      <c r="S118" s="175"/>
      <c r="T118" s="175"/>
      <c r="U118" s="175"/>
      <c r="V118" s="175"/>
      <c r="W118" s="175"/>
      <c r="X118" s="175"/>
      <c r="Y118" s="175"/>
    </row>
    <row r="119" spans="1:25">
      <c r="A119" s="175"/>
      <c r="B119" s="96" t="s">
        <v>558</v>
      </c>
      <c r="C119" s="812" t="s">
        <v>559</v>
      </c>
      <c r="D119" s="198" t="s">
        <v>188</v>
      </c>
      <c r="E119" s="29">
        <v>790</v>
      </c>
      <c r="F119" s="72" t="s">
        <v>560</v>
      </c>
      <c r="G119" s="803">
        <v>92480</v>
      </c>
      <c r="H119" s="790"/>
      <c r="I119" s="175"/>
      <c r="J119" s="175"/>
      <c r="K119" s="175"/>
      <c r="L119" s="175"/>
      <c r="M119" s="175"/>
      <c r="N119" s="175"/>
      <c r="O119" s="175"/>
      <c r="P119" s="175"/>
      <c r="Q119" s="175"/>
      <c r="R119" s="175"/>
      <c r="S119" s="175"/>
      <c r="T119" s="175"/>
      <c r="U119" s="175"/>
      <c r="V119" s="175"/>
      <c r="W119" s="175"/>
      <c r="X119" s="175"/>
      <c r="Y119" s="175"/>
    </row>
    <row r="120" spans="1:25">
      <c r="A120" s="175"/>
      <c r="B120" s="96" t="s">
        <v>561</v>
      </c>
      <c r="C120" s="812" t="s">
        <v>562</v>
      </c>
      <c r="D120" s="198" t="s">
        <v>188</v>
      </c>
      <c r="E120" s="29">
        <v>790</v>
      </c>
      <c r="F120" s="72" t="s">
        <v>563</v>
      </c>
      <c r="G120" s="803">
        <v>110810</v>
      </c>
      <c r="H120" s="790"/>
      <c r="I120" s="175"/>
      <c r="J120" s="175"/>
      <c r="K120" s="175"/>
      <c r="L120" s="175"/>
      <c r="M120" s="175"/>
      <c r="N120" s="175"/>
      <c r="O120" s="175"/>
      <c r="P120" s="175"/>
      <c r="Q120" s="175"/>
      <c r="R120" s="175"/>
      <c r="S120" s="175"/>
      <c r="T120" s="175"/>
      <c r="U120" s="175"/>
      <c r="V120" s="175"/>
      <c r="W120" s="175"/>
      <c r="X120" s="175"/>
      <c r="Y120" s="175"/>
    </row>
    <row r="121" spans="1:25">
      <c r="A121" s="175"/>
      <c r="B121" s="96" t="s">
        <v>564</v>
      </c>
      <c r="C121" s="812" t="s">
        <v>565</v>
      </c>
      <c r="D121" s="198" t="s">
        <v>188</v>
      </c>
      <c r="E121" s="29">
        <v>790</v>
      </c>
      <c r="F121" s="72" t="s">
        <v>566</v>
      </c>
      <c r="G121" s="803">
        <v>117500</v>
      </c>
      <c r="H121" s="790"/>
      <c r="I121" s="175"/>
      <c r="J121" s="175"/>
      <c r="K121" s="175"/>
      <c r="L121" s="175"/>
      <c r="M121" s="175"/>
      <c r="N121" s="175"/>
      <c r="O121" s="175"/>
      <c r="P121" s="175"/>
      <c r="Q121" s="175"/>
      <c r="R121" s="175"/>
      <c r="S121" s="175"/>
      <c r="T121" s="175"/>
      <c r="U121" s="175"/>
      <c r="V121" s="175"/>
      <c r="W121" s="175"/>
      <c r="X121" s="175"/>
      <c r="Y121" s="175"/>
    </row>
    <row r="122" spans="1:25">
      <c r="A122" s="175"/>
      <c r="B122" s="96" t="s">
        <v>567</v>
      </c>
      <c r="C122" s="812" t="s">
        <v>568</v>
      </c>
      <c r="D122" s="198" t="s">
        <v>569</v>
      </c>
      <c r="E122" s="29">
        <v>790</v>
      </c>
      <c r="F122" s="72" t="s">
        <v>557</v>
      </c>
      <c r="G122" s="803">
        <v>100210</v>
      </c>
      <c r="H122" s="790"/>
      <c r="I122" s="175"/>
      <c r="J122" s="175"/>
      <c r="K122" s="175"/>
      <c r="L122" s="175"/>
      <c r="M122" s="175"/>
      <c r="N122" s="175"/>
      <c r="O122" s="175"/>
      <c r="P122" s="175"/>
      <c r="Q122" s="175"/>
      <c r="R122" s="175"/>
      <c r="S122" s="175"/>
      <c r="T122" s="175"/>
      <c r="U122" s="175"/>
      <c r="V122" s="175"/>
      <c r="W122" s="175"/>
      <c r="X122" s="175"/>
      <c r="Y122" s="175"/>
    </row>
    <row r="123" spans="1:25">
      <c r="A123" s="175"/>
      <c r="B123" s="96" t="s">
        <v>570</v>
      </c>
      <c r="C123" s="812" t="s">
        <v>571</v>
      </c>
      <c r="D123" s="198" t="s">
        <v>569</v>
      </c>
      <c r="E123" s="29">
        <v>790</v>
      </c>
      <c r="F123" s="72" t="s">
        <v>560</v>
      </c>
      <c r="G123" s="803">
        <v>108730</v>
      </c>
      <c r="H123" s="790"/>
      <c r="I123" s="175"/>
      <c r="J123" s="175"/>
      <c r="K123" s="175"/>
      <c r="L123" s="175"/>
      <c r="M123" s="175"/>
      <c r="N123" s="175"/>
      <c r="O123" s="175"/>
      <c r="P123" s="175"/>
      <c r="Q123" s="175"/>
      <c r="R123" s="175"/>
      <c r="S123" s="175"/>
      <c r="T123" s="175"/>
      <c r="U123" s="175"/>
      <c r="V123" s="175"/>
      <c r="W123" s="175"/>
      <c r="X123" s="175"/>
      <c r="Y123" s="175"/>
    </row>
    <row r="124" spans="1:25">
      <c r="A124" s="175"/>
      <c r="B124" s="96" t="s">
        <v>572</v>
      </c>
      <c r="C124" s="812" t="s">
        <v>573</v>
      </c>
      <c r="D124" s="198" t="s">
        <v>569</v>
      </c>
      <c r="E124" s="29">
        <v>790</v>
      </c>
      <c r="F124" s="72" t="s">
        <v>563</v>
      </c>
      <c r="G124" s="803">
        <v>120920</v>
      </c>
      <c r="H124" s="790"/>
      <c r="I124" s="175"/>
      <c r="J124" s="175"/>
      <c r="K124" s="175"/>
      <c r="L124" s="175"/>
      <c r="M124" s="175"/>
      <c r="N124" s="175"/>
      <c r="O124" s="175"/>
      <c r="P124" s="175"/>
      <c r="Q124" s="175"/>
      <c r="R124" s="175"/>
      <c r="S124" s="175"/>
      <c r="T124" s="175"/>
      <c r="U124" s="175"/>
      <c r="V124" s="175"/>
      <c r="W124" s="175"/>
      <c r="X124" s="175"/>
      <c r="Y124" s="175"/>
    </row>
    <row r="125" spans="1:25">
      <c r="A125" s="175"/>
      <c r="B125" s="96" t="s">
        <v>574</v>
      </c>
      <c r="C125" s="812" t="s">
        <v>575</v>
      </c>
      <c r="D125" s="198" t="s">
        <v>569</v>
      </c>
      <c r="E125" s="29">
        <v>790</v>
      </c>
      <c r="F125" s="72" t="s">
        <v>566</v>
      </c>
      <c r="G125" s="803">
        <v>131190</v>
      </c>
      <c r="H125" s="790"/>
      <c r="I125" s="175"/>
      <c r="J125" s="175"/>
      <c r="K125" s="175"/>
      <c r="L125" s="175"/>
      <c r="M125" s="175"/>
      <c r="N125" s="175"/>
      <c r="O125" s="175"/>
      <c r="P125" s="175"/>
      <c r="Q125" s="175"/>
      <c r="R125" s="175"/>
      <c r="S125" s="175"/>
      <c r="T125" s="175"/>
      <c r="U125" s="175"/>
      <c r="V125" s="175"/>
      <c r="W125" s="175"/>
      <c r="X125" s="175"/>
      <c r="Y125" s="175"/>
    </row>
    <row r="126" spans="1:25">
      <c r="A126" s="175"/>
      <c r="B126" s="96"/>
      <c r="C126" s="812"/>
      <c r="D126" s="198"/>
      <c r="E126" s="29"/>
      <c r="F126" s="72"/>
      <c r="G126" s="803"/>
      <c r="H126" s="791"/>
      <c r="I126" s="175"/>
      <c r="J126" s="175"/>
      <c r="K126" s="175"/>
      <c r="L126" s="175"/>
      <c r="M126" s="175"/>
      <c r="N126" s="175"/>
      <c r="O126" s="175"/>
      <c r="P126" s="175"/>
      <c r="Q126" s="175"/>
      <c r="R126" s="175"/>
      <c r="S126" s="175"/>
      <c r="T126" s="175"/>
      <c r="U126" s="175"/>
      <c r="V126" s="175"/>
      <c r="W126" s="175"/>
      <c r="X126" s="175"/>
      <c r="Y126" s="175"/>
    </row>
    <row r="127" spans="1:25">
      <c r="A127" s="175"/>
      <c r="B127" s="96" t="s">
        <v>576</v>
      </c>
      <c r="C127" s="812" t="s">
        <v>577</v>
      </c>
      <c r="D127" s="198" t="s">
        <v>500</v>
      </c>
      <c r="E127" s="29">
        <v>790</v>
      </c>
      <c r="F127" s="72" t="s">
        <v>508</v>
      </c>
      <c r="G127" s="803">
        <v>118880</v>
      </c>
      <c r="H127" s="790"/>
      <c r="I127" s="175"/>
      <c r="J127" s="175"/>
      <c r="K127" s="175"/>
      <c r="L127" s="175"/>
      <c r="M127" s="175"/>
      <c r="N127" s="175"/>
      <c r="O127" s="175"/>
      <c r="P127" s="175"/>
      <c r="Q127" s="175"/>
      <c r="R127" s="175"/>
      <c r="S127" s="175"/>
      <c r="T127" s="175"/>
      <c r="U127" s="175"/>
      <c r="V127" s="175"/>
      <c r="W127" s="175"/>
      <c r="X127" s="175"/>
      <c r="Y127" s="175"/>
    </row>
    <row r="128" spans="1:25">
      <c r="A128" s="175"/>
      <c r="B128" s="96" t="s">
        <v>578</v>
      </c>
      <c r="C128" s="812" t="s">
        <v>579</v>
      </c>
      <c r="D128" s="198" t="s">
        <v>500</v>
      </c>
      <c r="E128" s="29">
        <v>790</v>
      </c>
      <c r="F128" s="72" t="s">
        <v>511</v>
      </c>
      <c r="G128" s="803">
        <v>120580</v>
      </c>
      <c r="H128" s="790"/>
      <c r="I128" s="175"/>
      <c r="J128" s="175"/>
      <c r="K128" s="175"/>
      <c r="L128" s="175"/>
      <c r="M128" s="175"/>
      <c r="N128" s="175"/>
      <c r="O128" s="175"/>
      <c r="P128" s="175"/>
      <c r="Q128" s="175"/>
      <c r="R128" s="175"/>
      <c r="S128" s="175"/>
      <c r="T128" s="175"/>
      <c r="U128" s="175"/>
      <c r="V128" s="175"/>
      <c r="W128" s="175"/>
      <c r="X128" s="175"/>
      <c r="Y128" s="175"/>
    </row>
    <row r="129" spans="1:25">
      <c r="A129" s="175"/>
      <c r="B129" s="96" t="s">
        <v>580</v>
      </c>
      <c r="C129" s="812" t="s">
        <v>581</v>
      </c>
      <c r="D129" s="198" t="s">
        <v>500</v>
      </c>
      <c r="E129" s="29">
        <v>790</v>
      </c>
      <c r="F129" s="72" t="s">
        <v>514</v>
      </c>
      <c r="G129" s="803">
        <v>144570</v>
      </c>
      <c r="H129" s="790"/>
      <c r="I129" s="175"/>
      <c r="J129" s="175"/>
      <c r="K129" s="175"/>
      <c r="L129" s="175"/>
      <c r="M129" s="175"/>
      <c r="N129" s="175"/>
      <c r="O129" s="175"/>
      <c r="P129" s="175"/>
      <c r="Q129" s="175"/>
      <c r="R129" s="175"/>
      <c r="S129" s="175"/>
      <c r="T129" s="175"/>
      <c r="U129" s="175"/>
      <c r="V129" s="175"/>
      <c r="W129" s="175"/>
      <c r="X129" s="175"/>
      <c r="Y129" s="175"/>
    </row>
    <row r="130" spans="1:25">
      <c r="A130" s="175"/>
      <c r="B130" s="96" t="s">
        <v>582</v>
      </c>
      <c r="C130" s="812" t="s">
        <v>583</v>
      </c>
      <c r="D130" s="198" t="s">
        <v>500</v>
      </c>
      <c r="E130" s="29">
        <v>790</v>
      </c>
      <c r="F130" s="72" t="s">
        <v>517</v>
      </c>
      <c r="G130" s="803">
        <v>164090</v>
      </c>
      <c r="H130" s="790"/>
      <c r="I130" s="175"/>
      <c r="J130" s="175"/>
      <c r="K130" s="175"/>
      <c r="L130" s="175"/>
      <c r="M130" s="175"/>
      <c r="N130" s="175"/>
      <c r="O130" s="175"/>
      <c r="P130" s="175"/>
      <c r="Q130" s="175"/>
      <c r="R130" s="175"/>
      <c r="S130" s="175"/>
      <c r="T130" s="175"/>
      <c r="U130" s="175"/>
      <c r="V130" s="175"/>
      <c r="W130" s="175"/>
      <c r="X130" s="175"/>
      <c r="Y130" s="175"/>
    </row>
    <row r="131" spans="1:25">
      <c r="A131" s="175"/>
      <c r="B131" s="96"/>
      <c r="C131" s="812"/>
      <c r="D131" s="198"/>
      <c r="E131" s="29"/>
      <c r="F131" s="72"/>
      <c r="G131" s="803"/>
      <c r="H131" s="791"/>
      <c r="I131" s="175"/>
      <c r="J131" s="175"/>
      <c r="K131" s="175"/>
      <c r="L131" s="175"/>
      <c r="M131" s="175"/>
      <c r="N131" s="175"/>
      <c r="O131" s="175"/>
      <c r="P131" s="175"/>
      <c r="Q131" s="175"/>
      <c r="R131" s="175"/>
      <c r="S131" s="175"/>
      <c r="T131" s="175"/>
      <c r="U131" s="175"/>
      <c r="V131" s="175"/>
      <c r="W131" s="175"/>
      <c r="X131" s="175"/>
      <c r="Y131" s="175"/>
    </row>
    <row r="132" spans="1:25">
      <c r="A132" s="175"/>
      <c r="B132" s="96" t="s">
        <v>584</v>
      </c>
      <c r="C132" s="812" t="s">
        <v>585</v>
      </c>
      <c r="D132" s="198" t="s">
        <v>188</v>
      </c>
      <c r="E132" s="29">
        <v>875</v>
      </c>
      <c r="F132" s="72" t="s">
        <v>586</v>
      </c>
      <c r="G132" s="803">
        <v>101460</v>
      </c>
      <c r="H132" s="790"/>
      <c r="I132" s="175"/>
      <c r="J132" s="175"/>
      <c r="K132" s="175"/>
      <c r="L132" s="175"/>
      <c r="M132" s="175"/>
      <c r="N132" s="175"/>
      <c r="O132" s="175"/>
      <c r="P132" s="175"/>
      <c r="Q132" s="175"/>
      <c r="R132" s="175"/>
      <c r="S132" s="175"/>
      <c r="T132" s="175"/>
      <c r="U132" s="175"/>
      <c r="V132" s="175"/>
      <c r="W132" s="175"/>
      <c r="X132" s="175"/>
      <c r="Y132" s="175"/>
    </row>
    <row r="133" spans="1:25">
      <c r="A133" s="175"/>
      <c r="B133" s="96" t="s">
        <v>587</v>
      </c>
      <c r="C133" s="812" t="s">
        <v>588</v>
      </c>
      <c r="D133" s="198" t="s">
        <v>188</v>
      </c>
      <c r="E133" s="29">
        <v>875</v>
      </c>
      <c r="F133" s="72" t="s">
        <v>589</v>
      </c>
      <c r="G133" s="803">
        <v>122470</v>
      </c>
      <c r="H133" s="790"/>
      <c r="I133" s="175"/>
      <c r="J133" s="175"/>
      <c r="K133" s="175"/>
      <c r="L133" s="175"/>
      <c r="M133" s="175"/>
      <c r="N133" s="175"/>
      <c r="O133" s="175"/>
      <c r="P133" s="175"/>
      <c r="Q133" s="175"/>
      <c r="R133" s="175"/>
      <c r="S133" s="175"/>
      <c r="T133" s="175"/>
      <c r="U133" s="175"/>
      <c r="V133" s="175"/>
      <c r="W133" s="175"/>
      <c r="X133" s="175"/>
      <c r="Y133" s="175"/>
    </row>
    <row r="134" spans="1:25">
      <c r="A134" s="175"/>
      <c r="B134" s="96"/>
      <c r="C134" s="812"/>
      <c r="D134" s="198"/>
      <c r="E134" s="29"/>
      <c r="F134" s="72"/>
      <c r="G134" s="803"/>
      <c r="H134" s="791"/>
      <c r="I134" s="175"/>
      <c r="J134" s="175"/>
      <c r="K134" s="175"/>
      <c r="L134" s="175"/>
      <c r="M134" s="175"/>
      <c r="N134" s="175"/>
      <c r="O134" s="175"/>
      <c r="P134" s="175"/>
      <c r="Q134" s="175"/>
      <c r="R134" s="175"/>
      <c r="S134" s="175"/>
      <c r="T134" s="175"/>
      <c r="U134" s="175"/>
      <c r="V134" s="175"/>
      <c r="W134" s="175"/>
      <c r="X134" s="175"/>
      <c r="Y134" s="175"/>
    </row>
    <row r="135" spans="1:25">
      <c r="A135" s="175"/>
      <c r="B135" s="96" t="s">
        <v>590</v>
      </c>
      <c r="C135" s="812" t="s">
        <v>591</v>
      </c>
      <c r="D135" s="198" t="s">
        <v>188</v>
      </c>
      <c r="E135" s="29"/>
      <c r="F135" s="72" t="s">
        <v>592</v>
      </c>
      <c r="G135" s="803">
        <v>129970</v>
      </c>
      <c r="H135" s="790"/>
      <c r="I135" s="175"/>
      <c r="J135" s="175"/>
      <c r="K135" s="175"/>
      <c r="L135" s="175"/>
      <c r="M135" s="175"/>
      <c r="N135" s="175"/>
      <c r="O135" s="175"/>
      <c r="P135" s="175"/>
      <c r="Q135" s="175"/>
      <c r="R135" s="175"/>
      <c r="S135" s="175"/>
      <c r="T135" s="175"/>
      <c r="U135" s="175"/>
      <c r="V135" s="175"/>
      <c r="W135" s="175"/>
      <c r="X135" s="175"/>
      <c r="Y135" s="175"/>
    </row>
    <row r="136" spans="1:25">
      <c r="A136" s="175"/>
      <c r="B136" s="96" t="s">
        <v>593</v>
      </c>
      <c r="C136" s="812" t="s">
        <v>594</v>
      </c>
      <c r="D136" s="198" t="s">
        <v>188</v>
      </c>
      <c r="E136" s="29"/>
      <c r="F136" s="72" t="s">
        <v>595</v>
      </c>
      <c r="G136" s="803">
        <v>123780</v>
      </c>
      <c r="H136" s="790"/>
      <c r="I136" s="175"/>
      <c r="J136" s="175"/>
      <c r="K136" s="175"/>
      <c r="L136" s="175"/>
      <c r="M136" s="175"/>
      <c r="N136" s="175"/>
      <c r="O136" s="175"/>
      <c r="P136" s="175"/>
      <c r="Q136" s="175"/>
      <c r="R136" s="175"/>
      <c r="S136" s="175"/>
      <c r="T136" s="175"/>
      <c r="U136" s="175"/>
      <c r="V136" s="175"/>
      <c r="W136" s="175"/>
      <c r="X136" s="175"/>
      <c r="Y136" s="175"/>
    </row>
    <row r="137" spans="1:25">
      <c r="A137" s="175"/>
      <c r="B137" s="96" t="s">
        <v>596</v>
      </c>
      <c r="C137" s="812" t="s">
        <v>597</v>
      </c>
      <c r="D137" s="198" t="s">
        <v>188</v>
      </c>
      <c r="E137" s="29"/>
      <c r="F137" s="72" t="s">
        <v>598</v>
      </c>
      <c r="G137" s="803">
        <v>116490</v>
      </c>
      <c r="H137" s="790"/>
      <c r="I137" s="175"/>
      <c r="J137" s="175"/>
      <c r="K137" s="175"/>
      <c r="L137" s="175"/>
      <c r="M137" s="175"/>
      <c r="N137" s="175"/>
      <c r="O137" s="175"/>
      <c r="P137" s="175"/>
      <c r="Q137" s="175"/>
      <c r="R137" s="175"/>
      <c r="S137" s="175"/>
      <c r="T137" s="175"/>
      <c r="U137" s="175"/>
      <c r="V137" s="175"/>
      <c r="W137" s="175"/>
      <c r="X137" s="175"/>
      <c r="Y137" s="175"/>
    </row>
    <row r="138" spans="1:25" ht="15.75">
      <c r="A138" s="175"/>
      <c r="B138" s="188"/>
      <c r="C138" s="811" t="s">
        <v>599</v>
      </c>
      <c r="D138" s="190"/>
      <c r="E138" s="191"/>
      <c r="F138" s="787"/>
      <c r="G138" s="802"/>
      <c r="H138" s="789"/>
      <c r="I138" s="175"/>
      <c r="J138" s="175"/>
      <c r="K138" s="175"/>
      <c r="L138" s="175"/>
      <c r="M138" s="175"/>
      <c r="N138" s="175"/>
      <c r="O138" s="175"/>
      <c r="P138" s="175"/>
      <c r="Q138" s="175"/>
      <c r="R138" s="175"/>
      <c r="S138" s="175"/>
      <c r="T138" s="175"/>
      <c r="U138" s="175"/>
      <c r="V138" s="175"/>
      <c r="W138" s="175"/>
      <c r="X138" s="175"/>
      <c r="Y138" s="175"/>
    </row>
    <row r="139" spans="1:25">
      <c r="A139" s="175"/>
      <c r="B139" s="96" t="s">
        <v>600</v>
      </c>
      <c r="C139" s="812" t="s">
        <v>601</v>
      </c>
      <c r="D139" s="198" t="s">
        <v>188</v>
      </c>
      <c r="E139" s="29">
        <v>768</v>
      </c>
      <c r="F139" s="72" t="s">
        <v>602</v>
      </c>
      <c r="G139" s="803">
        <v>81070</v>
      </c>
      <c r="H139" s="790"/>
      <c r="I139" s="175"/>
      <c r="J139" s="175"/>
      <c r="K139" s="175"/>
      <c r="L139" s="175"/>
      <c r="M139" s="175"/>
      <c r="N139" s="175"/>
      <c r="O139" s="175"/>
      <c r="P139" s="175"/>
      <c r="Q139" s="175"/>
      <c r="R139" s="175"/>
      <c r="S139" s="175"/>
      <c r="T139" s="175"/>
      <c r="U139" s="175"/>
      <c r="V139" s="175"/>
      <c r="W139" s="175"/>
      <c r="X139" s="175"/>
      <c r="Y139" s="175"/>
    </row>
    <row r="140" spans="1:25">
      <c r="A140" s="175"/>
      <c r="B140" s="96" t="s">
        <v>603</v>
      </c>
      <c r="C140" s="812" t="s">
        <v>604</v>
      </c>
      <c r="D140" s="198" t="s">
        <v>188</v>
      </c>
      <c r="E140" s="29">
        <v>768</v>
      </c>
      <c r="F140" s="72" t="s">
        <v>605</v>
      </c>
      <c r="G140" s="803">
        <v>87810</v>
      </c>
      <c r="H140" s="790"/>
      <c r="I140" s="175"/>
      <c r="J140" s="175"/>
      <c r="K140" s="175"/>
      <c r="L140" s="175"/>
      <c r="M140" s="175"/>
      <c r="N140" s="175"/>
      <c r="O140" s="175"/>
      <c r="P140" s="175"/>
      <c r="Q140" s="175"/>
      <c r="R140" s="175"/>
      <c r="S140" s="175"/>
      <c r="T140" s="175"/>
      <c r="U140" s="175"/>
      <c r="V140" s="175"/>
      <c r="W140" s="175"/>
      <c r="X140" s="175"/>
      <c r="Y140" s="175"/>
    </row>
    <row r="141" spans="1:25">
      <c r="A141" s="175"/>
      <c r="B141" s="96" t="s">
        <v>606</v>
      </c>
      <c r="C141" s="812" t="s">
        <v>607</v>
      </c>
      <c r="D141" s="198" t="s">
        <v>188</v>
      </c>
      <c r="E141" s="29">
        <v>768</v>
      </c>
      <c r="F141" s="72" t="s">
        <v>608</v>
      </c>
      <c r="G141" s="803">
        <v>112870</v>
      </c>
      <c r="H141" s="790"/>
      <c r="I141" s="175"/>
      <c r="J141" s="175"/>
      <c r="K141" s="175"/>
      <c r="L141" s="175"/>
      <c r="M141" s="175"/>
      <c r="N141" s="175"/>
      <c r="O141" s="175"/>
      <c r="P141" s="175"/>
      <c r="Q141" s="175"/>
      <c r="R141" s="175"/>
      <c r="S141" s="175"/>
      <c r="T141" s="175"/>
      <c r="U141" s="175"/>
      <c r="V141" s="175"/>
      <c r="W141" s="175"/>
      <c r="X141" s="175"/>
      <c r="Y141" s="175"/>
    </row>
    <row r="142" spans="1:25">
      <c r="A142" s="175"/>
      <c r="B142" s="96" t="s">
        <v>609</v>
      </c>
      <c r="C142" s="812" t="s">
        <v>610</v>
      </c>
      <c r="D142" s="198" t="s">
        <v>188</v>
      </c>
      <c r="E142" s="29">
        <v>768</v>
      </c>
      <c r="F142" s="72" t="s">
        <v>611</v>
      </c>
      <c r="G142" s="803">
        <v>113910</v>
      </c>
      <c r="H142" s="790"/>
      <c r="I142" s="175"/>
      <c r="J142" s="175"/>
      <c r="K142" s="175"/>
      <c r="L142" s="175"/>
      <c r="M142" s="175"/>
      <c r="N142" s="175"/>
      <c r="O142" s="175"/>
      <c r="P142" s="175"/>
      <c r="Q142" s="175"/>
      <c r="R142" s="175"/>
      <c r="S142" s="175"/>
      <c r="T142" s="175"/>
      <c r="U142" s="175"/>
      <c r="V142" s="175"/>
      <c r="W142" s="175"/>
      <c r="X142" s="175"/>
      <c r="Y142" s="175"/>
    </row>
    <row r="143" spans="1:25">
      <c r="A143" s="175"/>
      <c r="B143" s="96" t="s">
        <v>612</v>
      </c>
      <c r="C143" s="812" t="s">
        <v>613</v>
      </c>
      <c r="D143" s="198" t="s">
        <v>188</v>
      </c>
      <c r="E143" s="29">
        <v>768</v>
      </c>
      <c r="F143" s="72" t="s">
        <v>602</v>
      </c>
      <c r="G143" s="803">
        <v>84180</v>
      </c>
      <c r="H143" s="790"/>
      <c r="I143" s="175"/>
      <c r="J143" s="175"/>
      <c r="K143" s="175"/>
      <c r="L143" s="175"/>
      <c r="M143" s="175"/>
      <c r="N143" s="175"/>
      <c r="O143" s="175"/>
      <c r="P143" s="175"/>
      <c r="Q143" s="175"/>
      <c r="R143" s="175"/>
      <c r="S143" s="175"/>
      <c r="T143" s="175"/>
      <c r="U143" s="175"/>
      <c r="V143" s="175"/>
      <c r="W143" s="175"/>
      <c r="X143" s="175"/>
      <c r="Y143" s="175"/>
    </row>
    <row r="144" spans="1:25">
      <c r="A144" s="175"/>
      <c r="B144" s="96" t="s">
        <v>614</v>
      </c>
      <c r="C144" s="812" t="s">
        <v>615</v>
      </c>
      <c r="D144" s="198" t="s">
        <v>188</v>
      </c>
      <c r="E144" s="29">
        <v>768</v>
      </c>
      <c r="F144" s="72" t="s">
        <v>605</v>
      </c>
      <c r="G144" s="803">
        <v>90570</v>
      </c>
      <c r="H144" s="790"/>
      <c r="I144" s="175"/>
      <c r="J144" s="175"/>
      <c r="K144" s="175"/>
      <c r="L144" s="175"/>
      <c r="M144" s="175"/>
      <c r="N144" s="175"/>
      <c r="O144" s="175"/>
      <c r="P144" s="175"/>
      <c r="Q144" s="175"/>
      <c r="R144" s="175"/>
      <c r="S144" s="175"/>
      <c r="T144" s="175"/>
      <c r="U144" s="175"/>
      <c r="V144" s="175"/>
      <c r="W144" s="175"/>
      <c r="X144" s="175"/>
      <c r="Y144" s="175"/>
    </row>
    <row r="145" spans="1:25">
      <c r="A145" s="175"/>
      <c r="B145" s="96" t="s">
        <v>616</v>
      </c>
      <c r="C145" s="812" t="s">
        <v>617</v>
      </c>
      <c r="D145" s="198" t="s">
        <v>188</v>
      </c>
      <c r="E145" s="29">
        <v>768</v>
      </c>
      <c r="F145" s="72" t="s">
        <v>608</v>
      </c>
      <c r="G145" s="803">
        <v>117190</v>
      </c>
      <c r="H145" s="790"/>
      <c r="I145" s="175"/>
      <c r="J145" s="175"/>
      <c r="K145" s="175"/>
      <c r="L145" s="175"/>
      <c r="M145" s="175"/>
      <c r="N145" s="175"/>
      <c r="O145" s="175"/>
      <c r="P145" s="175"/>
      <c r="Q145" s="175"/>
      <c r="R145" s="175"/>
      <c r="S145" s="175"/>
      <c r="T145" s="175"/>
      <c r="U145" s="175"/>
      <c r="V145" s="175"/>
      <c r="W145" s="175"/>
      <c r="X145" s="175"/>
      <c r="Y145" s="175"/>
    </row>
    <row r="146" spans="1:25">
      <c r="A146" s="175"/>
      <c r="B146" s="96" t="s">
        <v>618</v>
      </c>
      <c r="C146" s="812" t="s">
        <v>619</v>
      </c>
      <c r="D146" s="198" t="s">
        <v>188</v>
      </c>
      <c r="E146" s="29">
        <v>768</v>
      </c>
      <c r="F146" s="72" t="s">
        <v>611</v>
      </c>
      <c r="G146" s="803">
        <v>118060</v>
      </c>
      <c r="H146" s="790"/>
      <c r="I146" s="175"/>
      <c r="J146" s="175"/>
      <c r="K146" s="175"/>
      <c r="L146" s="175"/>
      <c r="M146" s="175"/>
      <c r="N146" s="175"/>
      <c r="O146" s="175"/>
      <c r="P146" s="175"/>
      <c r="Q146" s="175"/>
      <c r="R146" s="175"/>
      <c r="S146" s="175"/>
      <c r="T146" s="175"/>
      <c r="U146" s="175"/>
      <c r="V146" s="175"/>
      <c r="W146" s="175"/>
      <c r="X146" s="175"/>
      <c r="Y146" s="175"/>
    </row>
    <row r="147" spans="1:25">
      <c r="A147" s="175"/>
      <c r="B147" s="96"/>
      <c r="C147" s="812"/>
      <c r="D147" s="198"/>
      <c r="E147" s="29"/>
      <c r="F147" s="72"/>
      <c r="G147" s="803"/>
      <c r="H147" s="791"/>
      <c r="I147" s="175"/>
      <c r="J147" s="175"/>
      <c r="K147" s="175"/>
      <c r="L147" s="175"/>
      <c r="M147" s="175"/>
      <c r="N147" s="175"/>
      <c r="O147" s="175"/>
      <c r="P147" s="175"/>
      <c r="Q147" s="175"/>
      <c r="R147" s="175"/>
      <c r="S147" s="175"/>
      <c r="T147" s="175"/>
      <c r="U147" s="175"/>
      <c r="V147" s="175"/>
      <c r="W147" s="175"/>
      <c r="X147" s="175"/>
      <c r="Y147" s="175"/>
    </row>
    <row r="148" spans="1:25">
      <c r="A148" s="175"/>
      <c r="B148" s="96" t="s">
        <v>620</v>
      </c>
      <c r="C148" s="812" t="s">
        <v>621</v>
      </c>
      <c r="D148" s="198" t="s">
        <v>192</v>
      </c>
      <c r="E148" s="29">
        <v>768</v>
      </c>
      <c r="F148" s="72" t="s">
        <v>602</v>
      </c>
      <c r="G148" s="803">
        <v>101810</v>
      </c>
      <c r="H148" s="790"/>
      <c r="I148" s="175"/>
      <c r="J148" s="175"/>
      <c r="K148" s="175"/>
      <c r="L148" s="175"/>
      <c r="M148" s="175"/>
      <c r="N148" s="175"/>
      <c r="O148" s="175"/>
      <c r="P148" s="175"/>
      <c r="Q148" s="175"/>
      <c r="R148" s="175"/>
      <c r="S148" s="175"/>
      <c r="T148" s="175"/>
      <c r="U148" s="175"/>
      <c r="V148" s="175"/>
      <c r="W148" s="175"/>
      <c r="X148" s="175"/>
      <c r="Y148" s="175"/>
    </row>
    <row r="149" spans="1:25">
      <c r="A149" s="175"/>
      <c r="B149" s="96" t="s">
        <v>622</v>
      </c>
      <c r="C149" s="812" t="s">
        <v>623</v>
      </c>
      <c r="D149" s="198" t="s">
        <v>192</v>
      </c>
      <c r="E149" s="29">
        <v>768</v>
      </c>
      <c r="F149" s="72" t="s">
        <v>605</v>
      </c>
      <c r="G149" s="803">
        <v>109930</v>
      </c>
      <c r="H149" s="790"/>
      <c r="I149" s="175"/>
      <c r="J149" s="175"/>
      <c r="K149" s="175"/>
      <c r="L149" s="175"/>
      <c r="M149" s="175"/>
      <c r="N149" s="175"/>
      <c r="O149" s="175"/>
      <c r="P149" s="175"/>
      <c r="Q149" s="175"/>
      <c r="R149" s="175"/>
      <c r="S149" s="175"/>
      <c r="T149" s="175"/>
      <c r="U149" s="175"/>
      <c r="V149" s="175"/>
      <c r="W149" s="175"/>
      <c r="X149" s="175"/>
      <c r="Y149" s="175"/>
    </row>
    <row r="150" spans="1:25">
      <c r="A150" s="175"/>
      <c r="B150" s="96" t="s">
        <v>624</v>
      </c>
      <c r="C150" s="812" t="s">
        <v>625</v>
      </c>
      <c r="D150" s="198" t="s">
        <v>192</v>
      </c>
      <c r="E150" s="29">
        <v>768</v>
      </c>
      <c r="F150" s="72" t="s">
        <v>608</v>
      </c>
      <c r="G150" s="803">
        <v>136380</v>
      </c>
      <c r="H150" s="790"/>
      <c r="I150" s="175"/>
      <c r="J150" s="175"/>
      <c r="K150" s="175"/>
      <c r="L150" s="175"/>
      <c r="M150" s="175"/>
      <c r="N150" s="175"/>
      <c r="O150" s="175"/>
      <c r="P150" s="175"/>
      <c r="Q150" s="175"/>
      <c r="R150" s="175"/>
      <c r="S150" s="175"/>
      <c r="T150" s="175"/>
      <c r="U150" s="175"/>
      <c r="V150" s="175"/>
      <c r="W150" s="175"/>
      <c r="X150" s="175"/>
      <c r="Y150" s="175"/>
    </row>
    <row r="151" spans="1:25">
      <c r="A151" s="175"/>
      <c r="B151" s="96" t="s">
        <v>626</v>
      </c>
      <c r="C151" s="812" t="s">
        <v>627</v>
      </c>
      <c r="D151" s="198" t="s">
        <v>192</v>
      </c>
      <c r="E151" s="29">
        <v>768</v>
      </c>
      <c r="F151" s="72" t="s">
        <v>611</v>
      </c>
      <c r="G151" s="803">
        <v>137240</v>
      </c>
      <c r="H151" s="790"/>
      <c r="I151" s="175"/>
      <c r="J151" s="175"/>
      <c r="K151" s="175"/>
      <c r="L151" s="175"/>
      <c r="M151" s="175"/>
      <c r="N151" s="175"/>
      <c r="O151" s="175"/>
      <c r="P151" s="175"/>
      <c r="Q151" s="175"/>
      <c r="R151" s="175"/>
      <c r="S151" s="175"/>
      <c r="T151" s="175"/>
      <c r="U151" s="175"/>
      <c r="V151" s="175"/>
      <c r="W151" s="175"/>
      <c r="X151" s="175"/>
      <c r="Y151" s="175"/>
    </row>
    <row r="152" spans="1:25">
      <c r="A152" s="175"/>
      <c r="B152" s="96"/>
      <c r="C152" s="812"/>
      <c r="D152" s="198"/>
      <c r="E152" s="29"/>
      <c r="F152" s="72"/>
      <c r="G152" s="803"/>
      <c r="H152" s="791"/>
      <c r="I152" s="175"/>
      <c r="J152" s="175"/>
      <c r="K152" s="175"/>
      <c r="L152" s="175"/>
      <c r="M152" s="175"/>
      <c r="N152" s="175"/>
      <c r="O152" s="175"/>
      <c r="P152" s="175"/>
      <c r="Q152" s="175"/>
      <c r="R152" s="175"/>
      <c r="S152" s="175"/>
      <c r="T152" s="175"/>
      <c r="U152" s="175"/>
      <c r="V152" s="175"/>
      <c r="W152" s="175"/>
      <c r="X152" s="175"/>
      <c r="Y152" s="175"/>
    </row>
    <row r="153" spans="1:25">
      <c r="A153" s="175"/>
      <c r="B153" s="96" t="s">
        <v>628</v>
      </c>
      <c r="C153" s="812" t="s">
        <v>629</v>
      </c>
      <c r="D153" s="198" t="s">
        <v>630</v>
      </c>
      <c r="E153" s="29">
        <v>763</v>
      </c>
      <c r="F153" s="72" t="s">
        <v>602</v>
      </c>
      <c r="G153" s="803">
        <v>101810</v>
      </c>
      <c r="H153" s="790"/>
      <c r="I153" s="175"/>
      <c r="J153" s="175"/>
      <c r="K153" s="175"/>
      <c r="L153" s="175"/>
      <c r="M153" s="175"/>
      <c r="N153" s="175"/>
      <c r="O153" s="175"/>
      <c r="P153" s="175"/>
      <c r="Q153" s="175"/>
      <c r="R153" s="175"/>
      <c r="S153" s="175"/>
      <c r="T153" s="175"/>
      <c r="U153" s="175"/>
      <c r="V153" s="175"/>
      <c r="W153" s="175"/>
      <c r="X153" s="175"/>
      <c r="Y153" s="175"/>
    </row>
    <row r="154" spans="1:25">
      <c r="A154" s="175"/>
      <c r="B154" s="96" t="s">
        <v>631</v>
      </c>
      <c r="C154" s="812" t="s">
        <v>632</v>
      </c>
      <c r="D154" s="198" t="s">
        <v>630</v>
      </c>
      <c r="E154" s="29">
        <v>763</v>
      </c>
      <c r="F154" s="72" t="s">
        <v>605</v>
      </c>
      <c r="G154" s="803">
        <v>109930</v>
      </c>
      <c r="H154" s="790"/>
      <c r="I154" s="175"/>
      <c r="J154" s="175"/>
      <c r="K154" s="175"/>
      <c r="L154" s="175"/>
      <c r="M154" s="175"/>
      <c r="N154" s="175"/>
      <c r="O154" s="175"/>
      <c r="P154" s="175"/>
      <c r="Q154" s="175"/>
      <c r="R154" s="175"/>
      <c r="S154" s="175"/>
      <c r="T154" s="175"/>
      <c r="U154" s="175"/>
      <c r="V154" s="175"/>
      <c r="W154" s="175"/>
      <c r="X154" s="175"/>
      <c r="Y154" s="175"/>
    </row>
    <row r="155" spans="1:25">
      <c r="A155" s="175"/>
      <c r="B155" s="96" t="s">
        <v>633</v>
      </c>
      <c r="C155" s="812" t="s">
        <v>634</v>
      </c>
      <c r="D155" s="198" t="s">
        <v>630</v>
      </c>
      <c r="E155" s="29">
        <v>763</v>
      </c>
      <c r="F155" s="72" t="s">
        <v>608</v>
      </c>
      <c r="G155" s="803">
        <v>136380</v>
      </c>
      <c r="H155" s="790"/>
      <c r="I155" s="175"/>
      <c r="J155" s="175"/>
      <c r="K155" s="175"/>
      <c r="L155" s="175"/>
      <c r="M155" s="175"/>
      <c r="N155" s="175"/>
      <c r="O155" s="175"/>
      <c r="P155" s="175"/>
      <c r="Q155" s="175"/>
      <c r="R155" s="175"/>
      <c r="S155" s="175"/>
      <c r="T155" s="175"/>
      <c r="U155" s="175"/>
      <c r="V155" s="175"/>
      <c r="W155" s="175"/>
      <c r="X155" s="175"/>
      <c r="Y155" s="175"/>
    </row>
    <row r="156" spans="1:25">
      <c r="A156" s="175"/>
      <c r="B156" s="96" t="s">
        <v>635</v>
      </c>
      <c r="C156" s="812" t="s">
        <v>636</v>
      </c>
      <c r="D156" s="198" t="s">
        <v>630</v>
      </c>
      <c r="E156" s="29">
        <v>763</v>
      </c>
      <c r="F156" s="72" t="s">
        <v>611</v>
      </c>
      <c r="G156" s="803">
        <v>137240</v>
      </c>
      <c r="H156" s="790"/>
      <c r="I156" s="175"/>
      <c r="J156" s="175"/>
      <c r="K156" s="175"/>
      <c r="L156" s="175"/>
      <c r="M156" s="175"/>
      <c r="N156" s="175"/>
      <c r="O156" s="175"/>
      <c r="P156" s="175"/>
      <c r="Q156" s="175"/>
      <c r="R156" s="175"/>
      <c r="S156" s="175"/>
      <c r="T156" s="175"/>
      <c r="U156" s="175"/>
      <c r="V156" s="175"/>
      <c r="W156" s="175"/>
      <c r="X156" s="175"/>
      <c r="Y156" s="175"/>
    </row>
    <row r="157" spans="1:25">
      <c r="A157" s="175"/>
      <c r="B157" s="96"/>
      <c r="C157" s="812"/>
      <c r="D157" s="198"/>
      <c r="E157" s="29"/>
      <c r="F157" s="72"/>
      <c r="G157" s="803"/>
      <c r="H157" s="791"/>
      <c r="I157" s="175"/>
      <c r="J157" s="175"/>
      <c r="K157" s="175"/>
      <c r="L157" s="175"/>
      <c r="M157" s="175"/>
      <c r="N157" s="175"/>
      <c r="O157" s="175"/>
      <c r="P157" s="175"/>
      <c r="Q157" s="175"/>
      <c r="R157" s="175"/>
      <c r="S157" s="175"/>
      <c r="T157" s="175"/>
      <c r="U157" s="175"/>
      <c r="V157" s="175"/>
      <c r="W157" s="175"/>
      <c r="X157" s="175"/>
      <c r="Y157" s="175"/>
    </row>
    <row r="158" spans="1:25">
      <c r="A158" s="175"/>
      <c r="B158" s="96" t="s">
        <v>637</v>
      </c>
      <c r="C158" s="812" t="s">
        <v>638</v>
      </c>
      <c r="D158" s="198" t="s">
        <v>639</v>
      </c>
      <c r="E158" s="29">
        <v>714</v>
      </c>
      <c r="F158" s="72" t="s">
        <v>640</v>
      </c>
      <c r="G158" s="803">
        <v>121170</v>
      </c>
      <c r="H158" s="790"/>
      <c r="I158" s="175"/>
      <c r="J158" s="175"/>
      <c r="K158" s="175"/>
      <c r="L158" s="175"/>
      <c r="M158" s="175"/>
      <c r="N158" s="175"/>
      <c r="O158" s="175"/>
      <c r="P158" s="175"/>
      <c r="Q158" s="175"/>
      <c r="R158" s="175"/>
      <c r="S158" s="175"/>
      <c r="T158" s="175"/>
      <c r="U158" s="175"/>
      <c r="V158" s="175"/>
      <c r="W158" s="175"/>
      <c r="X158" s="175"/>
      <c r="Y158" s="175"/>
    </row>
    <row r="159" spans="1:25">
      <c r="A159" s="175"/>
      <c r="B159" s="96" t="s">
        <v>641</v>
      </c>
      <c r="C159" s="812" t="s">
        <v>642</v>
      </c>
      <c r="D159" s="198" t="s">
        <v>639</v>
      </c>
      <c r="E159" s="29">
        <v>714</v>
      </c>
      <c r="F159" s="72" t="s">
        <v>643</v>
      </c>
      <c r="G159" s="803">
        <v>132750</v>
      </c>
      <c r="H159" s="790"/>
      <c r="I159" s="175"/>
      <c r="J159" s="175"/>
      <c r="K159" s="175"/>
      <c r="L159" s="175"/>
      <c r="M159" s="175"/>
      <c r="N159" s="175"/>
      <c r="O159" s="175"/>
      <c r="P159" s="175"/>
      <c r="Q159" s="175"/>
      <c r="R159" s="175"/>
      <c r="S159" s="175"/>
      <c r="T159" s="175"/>
      <c r="U159" s="175"/>
      <c r="V159" s="175"/>
      <c r="W159" s="175"/>
      <c r="X159" s="175"/>
      <c r="Y159" s="175"/>
    </row>
    <row r="160" spans="1:25">
      <c r="A160" s="175"/>
      <c r="B160" s="96" t="s">
        <v>644</v>
      </c>
      <c r="C160" s="812" t="s">
        <v>645</v>
      </c>
      <c r="D160" s="198" t="s">
        <v>639</v>
      </c>
      <c r="E160" s="29">
        <v>714</v>
      </c>
      <c r="F160" s="72" t="s">
        <v>646</v>
      </c>
      <c r="G160" s="803">
        <v>163170</v>
      </c>
      <c r="H160" s="790"/>
      <c r="I160" s="175"/>
      <c r="J160" s="175"/>
      <c r="K160" s="175"/>
      <c r="L160" s="175"/>
      <c r="M160" s="175"/>
      <c r="N160" s="175"/>
      <c r="O160" s="175"/>
      <c r="P160" s="175"/>
      <c r="Q160" s="175"/>
      <c r="R160" s="175"/>
      <c r="S160" s="175"/>
      <c r="T160" s="175"/>
      <c r="U160" s="175"/>
      <c r="V160" s="175"/>
      <c r="W160" s="175"/>
      <c r="X160" s="175"/>
      <c r="Y160" s="175"/>
    </row>
    <row r="161" spans="1:25">
      <c r="A161" s="175"/>
      <c r="B161" s="96" t="s">
        <v>647</v>
      </c>
      <c r="C161" s="812" t="s">
        <v>648</v>
      </c>
      <c r="D161" s="198" t="s">
        <v>639</v>
      </c>
      <c r="E161" s="29">
        <v>714</v>
      </c>
      <c r="F161" s="72" t="s">
        <v>649</v>
      </c>
      <c r="G161" s="803">
        <v>164210</v>
      </c>
      <c r="H161" s="790"/>
      <c r="I161" s="175"/>
      <c r="J161" s="175"/>
      <c r="K161" s="175"/>
      <c r="L161" s="175"/>
      <c r="M161" s="175"/>
      <c r="N161" s="175"/>
      <c r="O161" s="175"/>
      <c r="P161" s="175"/>
      <c r="Q161" s="175"/>
      <c r="R161" s="175"/>
      <c r="S161" s="175"/>
      <c r="T161" s="175"/>
      <c r="U161" s="175"/>
      <c r="V161" s="175"/>
      <c r="W161" s="175"/>
      <c r="X161" s="175"/>
      <c r="Y161" s="175"/>
    </row>
    <row r="162" spans="1:25" ht="15.75">
      <c r="A162" s="175"/>
      <c r="B162" s="188"/>
      <c r="C162" s="811" t="s">
        <v>650</v>
      </c>
      <c r="D162" s="190"/>
      <c r="E162" s="191"/>
      <c r="F162" s="787"/>
      <c r="G162" s="802"/>
      <c r="H162" s="789"/>
      <c r="I162" s="175"/>
      <c r="J162" s="175"/>
      <c r="K162" s="175"/>
      <c r="L162" s="175"/>
      <c r="M162" s="175"/>
      <c r="N162" s="175"/>
      <c r="O162" s="175"/>
      <c r="P162" s="175"/>
      <c r="Q162" s="175"/>
      <c r="R162" s="175"/>
      <c r="S162" s="175"/>
      <c r="T162" s="175"/>
      <c r="U162" s="175"/>
      <c r="V162" s="175"/>
      <c r="W162" s="175"/>
      <c r="X162" s="175"/>
      <c r="Y162" s="175"/>
    </row>
    <row r="163" spans="1:25">
      <c r="A163" s="175"/>
      <c r="B163" s="96" t="s">
        <v>651</v>
      </c>
      <c r="C163" s="812" t="s">
        <v>652</v>
      </c>
      <c r="D163" s="198"/>
      <c r="E163" s="29"/>
      <c r="F163" s="72"/>
      <c r="G163" s="803">
        <v>850</v>
      </c>
      <c r="H163" s="790"/>
      <c r="I163" s="175"/>
      <c r="J163" s="175"/>
      <c r="K163" s="175"/>
      <c r="L163" s="175"/>
      <c r="M163" s="175"/>
      <c r="N163" s="175"/>
      <c r="O163" s="175"/>
      <c r="P163" s="175"/>
      <c r="Q163" s="175"/>
      <c r="R163" s="175"/>
      <c r="S163" s="175"/>
      <c r="T163" s="175"/>
      <c r="U163" s="175"/>
      <c r="V163" s="175"/>
      <c r="W163" s="175"/>
      <c r="X163" s="175"/>
      <c r="Y163" s="175"/>
    </row>
    <row r="164" spans="1:25">
      <c r="A164" s="175"/>
      <c r="B164" s="96" t="s">
        <v>653</v>
      </c>
      <c r="C164" s="812" t="s">
        <v>654</v>
      </c>
      <c r="D164" s="198"/>
      <c r="E164" s="29"/>
      <c r="F164" s="72"/>
      <c r="G164" s="803">
        <v>1090</v>
      </c>
      <c r="H164" s="790"/>
      <c r="I164" s="175"/>
      <c r="J164" s="175"/>
      <c r="K164" s="175"/>
      <c r="L164" s="175"/>
      <c r="M164" s="175"/>
      <c r="N164" s="175"/>
      <c r="O164" s="175"/>
      <c r="P164" s="175"/>
      <c r="Q164" s="175"/>
      <c r="R164" s="175"/>
      <c r="S164" s="175"/>
      <c r="T164" s="175"/>
      <c r="U164" s="175"/>
      <c r="V164" s="175"/>
      <c r="W164" s="175"/>
      <c r="X164" s="175"/>
      <c r="Y164" s="175"/>
    </row>
    <row r="165" spans="1:25">
      <c r="A165" s="175"/>
      <c r="B165" s="96" t="s">
        <v>655</v>
      </c>
      <c r="C165" s="812" t="s">
        <v>656</v>
      </c>
      <c r="D165" s="198"/>
      <c r="E165" s="29"/>
      <c r="F165" s="72"/>
      <c r="G165" s="803">
        <v>1320</v>
      </c>
      <c r="H165" s="790"/>
      <c r="I165" s="175"/>
      <c r="J165" s="175"/>
      <c r="K165" s="175"/>
      <c r="L165" s="175"/>
      <c r="M165" s="175"/>
      <c r="N165" s="175"/>
      <c r="O165" s="175"/>
      <c r="P165" s="175"/>
      <c r="Q165" s="175"/>
      <c r="R165" s="175"/>
      <c r="S165" s="175"/>
      <c r="T165" s="175"/>
      <c r="U165" s="175"/>
      <c r="V165" s="175"/>
      <c r="W165" s="175"/>
      <c r="X165" s="175"/>
      <c r="Y165" s="175"/>
    </row>
    <row r="166" spans="1:25">
      <c r="A166" s="175"/>
      <c r="B166" s="96" t="s">
        <v>657</v>
      </c>
      <c r="C166" s="812" t="s">
        <v>658</v>
      </c>
      <c r="D166" s="198"/>
      <c r="E166" s="29"/>
      <c r="F166" s="72"/>
      <c r="G166" s="803">
        <v>1500</v>
      </c>
      <c r="H166" s="790"/>
      <c r="I166" s="175"/>
      <c r="J166" s="175"/>
      <c r="K166" s="175"/>
      <c r="L166" s="175"/>
      <c r="M166" s="175"/>
      <c r="N166" s="175"/>
      <c r="O166" s="175"/>
      <c r="P166" s="175"/>
      <c r="Q166" s="175"/>
      <c r="R166" s="175"/>
      <c r="S166" s="175"/>
      <c r="T166" s="175"/>
      <c r="U166" s="175"/>
      <c r="V166" s="175"/>
      <c r="W166" s="175"/>
      <c r="X166" s="175"/>
      <c r="Y166" s="175"/>
    </row>
    <row r="167" spans="1:25">
      <c r="A167" s="175"/>
      <c r="B167" s="96" t="s">
        <v>659</v>
      </c>
      <c r="C167" s="812" t="s">
        <v>660</v>
      </c>
      <c r="D167" s="198"/>
      <c r="E167" s="29"/>
      <c r="F167" s="72"/>
      <c r="G167" s="803">
        <v>1730</v>
      </c>
      <c r="H167" s="790"/>
      <c r="I167" s="175"/>
      <c r="J167" s="175"/>
      <c r="K167" s="175"/>
      <c r="L167" s="175"/>
      <c r="M167" s="175"/>
      <c r="N167" s="175"/>
      <c r="O167" s="175"/>
      <c r="P167" s="175"/>
      <c r="Q167" s="175"/>
      <c r="R167" s="175"/>
      <c r="S167" s="175"/>
      <c r="T167" s="175"/>
      <c r="U167" s="175"/>
      <c r="V167" s="175"/>
      <c r="W167" s="175"/>
      <c r="X167" s="175"/>
      <c r="Y167" s="175"/>
    </row>
    <row r="168" spans="1:25">
      <c r="A168" s="175"/>
      <c r="B168" s="96" t="s">
        <v>661</v>
      </c>
      <c r="C168" s="812" t="s">
        <v>662</v>
      </c>
      <c r="D168" s="198"/>
      <c r="E168" s="29"/>
      <c r="F168" s="72"/>
      <c r="G168" s="803">
        <v>850</v>
      </c>
      <c r="H168" s="790"/>
      <c r="I168" s="175"/>
      <c r="J168" s="175"/>
      <c r="K168" s="175"/>
      <c r="L168" s="175"/>
      <c r="M168" s="175"/>
      <c r="N168" s="175"/>
      <c r="O168" s="175"/>
      <c r="P168" s="175"/>
      <c r="Q168" s="175"/>
      <c r="R168" s="175"/>
      <c r="S168" s="175"/>
      <c r="T168" s="175"/>
      <c r="U168" s="175"/>
      <c r="V168" s="175"/>
      <c r="W168" s="175"/>
      <c r="X168" s="175"/>
      <c r="Y168" s="175"/>
    </row>
    <row r="169" spans="1:25">
      <c r="A169" s="175"/>
      <c r="B169" s="96" t="s">
        <v>663</v>
      </c>
      <c r="C169" s="812" t="s">
        <v>664</v>
      </c>
      <c r="D169" s="198"/>
      <c r="E169" s="29"/>
      <c r="F169" s="72"/>
      <c r="G169" s="803">
        <v>1090</v>
      </c>
      <c r="H169" s="790"/>
      <c r="I169" s="175"/>
      <c r="J169" s="175"/>
      <c r="K169" s="175"/>
      <c r="L169" s="175"/>
      <c r="M169" s="175"/>
      <c r="N169" s="175"/>
      <c r="O169" s="175"/>
      <c r="P169" s="175"/>
      <c r="Q169" s="175"/>
      <c r="R169" s="175"/>
      <c r="S169" s="175"/>
      <c r="T169" s="175"/>
      <c r="U169" s="175"/>
      <c r="V169" s="175"/>
      <c r="W169" s="175"/>
      <c r="X169" s="175"/>
      <c r="Y169" s="175"/>
    </row>
    <row r="170" spans="1:25">
      <c r="A170" s="175"/>
      <c r="B170" s="96" t="s">
        <v>665</v>
      </c>
      <c r="C170" s="812" t="s">
        <v>666</v>
      </c>
      <c r="D170" s="198"/>
      <c r="E170" s="29"/>
      <c r="F170" s="72"/>
      <c r="G170" s="803">
        <v>1320</v>
      </c>
      <c r="H170" s="790"/>
      <c r="I170" s="175"/>
      <c r="J170" s="175"/>
      <c r="K170" s="175"/>
      <c r="L170" s="175"/>
      <c r="M170" s="175"/>
      <c r="N170" s="175"/>
      <c r="O170" s="175"/>
      <c r="P170" s="175"/>
      <c r="Q170" s="175"/>
      <c r="R170" s="175"/>
      <c r="S170" s="175"/>
      <c r="T170" s="175"/>
      <c r="U170" s="175"/>
      <c r="V170" s="175"/>
      <c r="W170" s="175"/>
      <c r="X170" s="175"/>
      <c r="Y170" s="175"/>
    </row>
    <row r="171" spans="1:25">
      <c r="A171" s="175"/>
      <c r="B171" s="96" t="s">
        <v>667</v>
      </c>
      <c r="C171" s="812" t="s">
        <v>668</v>
      </c>
      <c r="D171" s="198"/>
      <c r="E171" s="29"/>
      <c r="F171" s="72"/>
      <c r="G171" s="803">
        <v>1500</v>
      </c>
      <c r="H171" s="790"/>
      <c r="I171" s="175"/>
      <c r="J171" s="175"/>
      <c r="K171" s="175"/>
      <c r="L171" s="175"/>
      <c r="M171" s="175"/>
      <c r="N171" s="175"/>
      <c r="O171" s="175"/>
      <c r="P171" s="175"/>
      <c r="Q171" s="175"/>
      <c r="R171" s="175"/>
      <c r="S171" s="175"/>
      <c r="T171" s="175"/>
      <c r="U171" s="175"/>
      <c r="V171" s="175"/>
      <c r="W171" s="175"/>
      <c r="X171" s="175"/>
      <c r="Y171" s="175"/>
    </row>
    <row r="172" spans="1:25">
      <c r="A172" s="175"/>
      <c r="B172" s="96" t="s">
        <v>669</v>
      </c>
      <c r="C172" s="812" t="s">
        <v>670</v>
      </c>
      <c r="D172" s="198"/>
      <c r="E172" s="29"/>
      <c r="F172" s="72"/>
      <c r="G172" s="803">
        <v>1730</v>
      </c>
      <c r="H172" s="790"/>
      <c r="I172" s="175"/>
      <c r="J172" s="175"/>
      <c r="K172" s="175"/>
      <c r="L172" s="175"/>
      <c r="M172" s="175"/>
      <c r="N172" s="175"/>
      <c r="O172" s="175"/>
      <c r="P172" s="175"/>
      <c r="Q172" s="175"/>
      <c r="R172" s="175"/>
      <c r="S172" s="175"/>
      <c r="T172" s="175"/>
      <c r="U172" s="175"/>
      <c r="V172" s="175"/>
      <c r="W172" s="175"/>
      <c r="X172" s="175"/>
      <c r="Y172" s="175"/>
    </row>
    <row r="173" spans="1:25">
      <c r="A173" s="175"/>
      <c r="B173" s="96" t="s">
        <v>671</v>
      </c>
      <c r="C173" s="812" t="s">
        <v>672</v>
      </c>
      <c r="D173" s="198"/>
      <c r="E173" s="29"/>
      <c r="F173" s="72"/>
      <c r="G173" s="803">
        <v>850</v>
      </c>
      <c r="H173" s="790"/>
      <c r="I173" s="175"/>
      <c r="J173" s="175"/>
      <c r="K173" s="175"/>
      <c r="L173" s="175"/>
      <c r="M173" s="175"/>
      <c r="N173" s="175"/>
      <c r="O173" s="175"/>
      <c r="P173" s="175"/>
      <c r="Q173" s="175"/>
      <c r="R173" s="175"/>
      <c r="S173" s="175"/>
      <c r="T173" s="175"/>
      <c r="U173" s="175"/>
      <c r="V173" s="175"/>
      <c r="W173" s="175"/>
      <c r="X173" s="175"/>
      <c r="Y173" s="175"/>
    </row>
    <row r="174" spans="1:25">
      <c r="A174" s="175"/>
      <c r="B174" s="96" t="s">
        <v>673</v>
      </c>
      <c r="C174" s="812" t="s">
        <v>674</v>
      </c>
      <c r="D174" s="198"/>
      <c r="E174" s="29"/>
      <c r="F174" s="72"/>
      <c r="G174" s="803">
        <v>1090</v>
      </c>
      <c r="H174" s="790"/>
      <c r="I174" s="175"/>
      <c r="J174" s="175"/>
      <c r="K174" s="175"/>
      <c r="L174" s="175"/>
      <c r="M174" s="175"/>
      <c r="N174" s="175"/>
      <c r="O174" s="175"/>
      <c r="P174" s="175"/>
      <c r="Q174" s="175"/>
      <c r="R174" s="175"/>
      <c r="S174" s="175"/>
      <c r="T174" s="175"/>
      <c r="U174" s="175"/>
      <c r="V174" s="175"/>
      <c r="W174" s="175"/>
      <c r="X174" s="175"/>
      <c r="Y174" s="175"/>
    </row>
    <row r="175" spans="1:25">
      <c r="A175" s="175"/>
      <c r="B175" s="96" t="s">
        <v>675</v>
      </c>
      <c r="C175" s="812" t="s">
        <v>676</v>
      </c>
      <c r="D175" s="198"/>
      <c r="E175" s="29"/>
      <c r="F175" s="72"/>
      <c r="G175" s="803">
        <v>1320</v>
      </c>
      <c r="H175" s="790"/>
      <c r="I175" s="175"/>
      <c r="J175" s="175"/>
      <c r="K175" s="175"/>
      <c r="L175" s="175"/>
      <c r="M175" s="175"/>
      <c r="N175" s="175"/>
      <c r="O175" s="175"/>
      <c r="P175" s="175"/>
      <c r="Q175" s="175"/>
      <c r="R175" s="175"/>
      <c r="S175" s="175"/>
      <c r="T175" s="175"/>
      <c r="U175" s="175"/>
      <c r="V175" s="175"/>
      <c r="W175" s="175"/>
      <c r="X175" s="175"/>
      <c r="Y175" s="175"/>
    </row>
    <row r="176" spans="1:25">
      <c r="A176" s="175"/>
      <c r="B176" s="96" t="s">
        <v>677</v>
      </c>
      <c r="C176" s="812" t="s">
        <v>678</v>
      </c>
      <c r="D176" s="198"/>
      <c r="E176" s="29"/>
      <c r="F176" s="72"/>
      <c r="G176" s="803">
        <v>1500</v>
      </c>
      <c r="H176" s="790"/>
      <c r="I176" s="175"/>
      <c r="J176" s="175"/>
      <c r="K176" s="175"/>
      <c r="L176" s="175"/>
      <c r="M176" s="175"/>
      <c r="N176" s="175"/>
      <c r="O176" s="175"/>
      <c r="P176" s="175"/>
      <c r="Q176" s="175"/>
      <c r="R176" s="175"/>
      <c r="S176" s="175"/>
      <c r="T176" s="175"/>
      <c r="U176" s="175"/>
      <c r="V176" s="175"/>
      <c r="W176" s="175"/>
      <c r="X176" s="175"/>
      <c r="Y176" s="175"/>
    </row>
    <row r="177" spans="1:25">
      <c r="A177" s="175"/>
      <c r="B177" s="96" t="s">
        <v>679</v>
      </c>
      <c r="C177" s="812" t="s">
        <v>680</v>
      </c>
      <c r="D177" s="198"/>
      <c r="E177" s="29"/>
      <c r="F177" s="72"/>
      <c r="G177" s="803">
        <v>1630</v>
      </c>
      <c r="H177" s="790"/>
      <c r="I177" s="175"/>
      <c r="J177" s="175"/>
      <c r="K177" s="175"/>
      <c r="L177" s="175"/>
      <c r="M177" s="175"/>
      <c r="N177" s="175"/>
      <c r="O177" s="175"/>
      <c r="P177" s="175"/>
      <c r="Q177" s="175"/>
      <c r="R177" s="175"/>
      <c r="S177" s="175"/>
      <c r="T177" s="175"/>
      <c r="U177" s="175"/>
      <c r="V177" s="175"/>
      <c r="W177" s="175"/>
      <c r="X177" s="175"/>
      <c r="Y177" s="175"/>
    </row>
    <row r="178" spans="1:25">
      <c r="A178" s="175"/>
      <c r="B178" s="96" t="s">
        <v>681</v>
      </c>
      <c r="C178" s="812" t="s">
        <v>682</v>
      </c>
      <c r="D178" s="198"/>
      <c r="E178" s="29"/>
      <c r="F178" s="72"/>
      <c r="G178" s="803">
        <v>1760</v>
      </c>
      <c r="H178" s="790"/>
      <c r="I178" s="175"/>
      <c r="J178" s="175"/>
      <c r="K178" s="175"/>
      <c r="L178" s="175"/>
      <c r="M178" s="175"/>
      <c r="N178" s="175"/>
      <c r="O178" s="175"/>
      <c r="P178" s="175"/>
      <c r="Q178" s="175"/>
      <c r="R178" s="175"/>
      <c r="S178" s="175"/>
      <c r="T178" s="175"/>
      <c r="U178" s="175"/>
      <c r="V178" s="175"/>
      <c r="W178" s="175"/>
      <c r="X178" s="175"/>
      <c r="Y178" s="175"/>
    </row>
    <row r="179" spans="1:25">
      <c r="A179" s="175"/>
      <c r="B179" s="96" t="s">
        <v>683</v>
      </c>
      <c r="C179" s="812" t="s">
        <v>684</v>
      </c>
      <c r="D179" s="198"/>
      <c r="E179" s="29"/>
      <c r="F179" s="72"/>
      <c r="G179" s="803">
        <v>1870</v>
      </c>
      <c r="H179" s="790"/>
      <c r="I179" s="175"/>
      <c r="J179" s="175"/>
      <c r="K179" s="175"/>
      <c r="L179" s="175"/>
      <c r="M179" s="175"/>
      <c r="N179" s="175"/>
      <c r="O179" s="175"/>
      <c r="P179" s="175"/>
      <c r="Q179" s="175"/>
      <c r="R179" s="175"/>
      <c r="S179" s="175"/>
      <c r="T179" s="175"/>
      <c r="U179" s="175"/>
      <c r="V179" s="175"/>
      <c r="W179" s="175"/>
      <c r="X179" s="175"/>
      <c r="Y179" s="175"/>
    </row>
    <row r="180" spans="1:25">
      <c r="A180" s="175"/>
      <c r="B180" s="96" t="s">
        <v>685</v>
      </c>
      <c r="C180" s="812" t="s">
        <v>686</v>
      </c>
      <c r="D180" s="198"/>
      <c r="E180" s="29"/>
      <c r="F180" s="72"/>
      <c r="G180" s="803">
        <v>1980</v>
      </c>
      <c r="H180" s="790"/>
      <c r="I180" s="175"/>
      <c r="J180" s="175"/>
      <c r="K180" s="175"/>
      <c r="L180" s="175"/>
      <c r="M180" s="175"/>
      <c r="N180" s="175"/>
      <c r="O180" s="175"/>
      <c r="P180" s="175"/>
      <c r="Q180" s="175"/>
      <c r="R180" s="175"/>
      <c r="S180" s="175"/>
      <c r="T180" s="175"/>
      <c r="U180" s="175"/>
      <c r="V180" s="175"/>
      <c r="W180" s="175"/>
      <c r="X180" s="175"/>
      <c r="Y180" s="175"/>
    </row>
    <row r="181" spans="1:25">
      <c r="A181" s="175"/>
      <c r="B181" s="96" t="s">
        <v>687</v>
      </c>
      <c r="C181" s="812" t="s">
        <v>688</v>
      </c>
      <c r="D181" s="198"/>
      <c r="E181" s="29"/>
      <c r="F181" s="72"/>
      <c r="G181" s="803">
        <v>2160</v>
      </c>
      <c r="H181" s="790"/>
      <c r="I181" s="175"/>
      <c r="J181" s="175"/>
      <c r="K181" s="175"/>
      <c r="L181" s="175"/>
      <c r="M181" s="175"/>
      <c r="N181" s="175"/>
      <c r="O181" s="175"/>
      <c r="P181" s="175"/>
      <c r="Q181" s="175"/>
      <c r="R181" s="175"/>
      <c r="S181" s="175"/>
      <c r="T181" s="175"/>
      <c r="U181" s="175"/>
      <c r="V181" s="175"/>
      <c r="W181" s="175"/>
      <c r="X181" s="175"/>
      <c r="Y181" s="175"/>
    </row>
    <row r="182" spans="1:25">
      <c r="A182" s="175"/>
      <c r="B182" s="96" t="s">
        <v>689</v>
      </c>
      <c r="C182" s="812" t="s">
        <v>690</v>
      </c>
      <c r="D182" s="198"/>
      <c r="E182" s="29"/>
      <c r="F182" s="72"/>
      <c r="G182" s="803">
        <v>1760</v>
      </c>
      <c r="H182" s="790"/>
      <c r="I182" s="175"/>
      <c r="J182" s="175"/>
      <c r="K182" s="175"/>
      <c r="L182" s="175"/>
      <c r="M182" s="175"/>
      <c r="N182" s="175"/>
      <c r="O182" s="175"/>
      <c r="P182" s="175"/>
      <c r="Q182" s="175"/>
      <c r="R182" s="175"/>
      <c r="S182" s="175"/>
      <c r="T182" s="175"/>
      <c r="U182" s="175"/>
      <c r="V182" s="175"/>
      <c r="W182" s="175"/>
      <c r="X182" s="175"/>
      <c r="Y182" s="175"/>
    </row>
    <row r="183" spans="1:25">
      <c r="A183" s="175"/>
      <c r="B183" s="96" t="s">
        <v>691</v>
      </c>
      <c r="C183" s="812" t="s">
        <v>692</v>
      </c>
      <c r="D183" s="198"/>
      <c r="E183" s="29"/>
      <c r="F183" s="72"/>
      <c r="G183" s="803">
        <v>1870</v>
      </c>
      <c r="H183" s="790"/>
      <c r="I183" s="175"/>
      <c r="J183" s="175"/>
      <c r="K183" s="175"/>
      <c r="L183" s="175"/>
      <c r="M183" s="175"/>
      <c r="N183" s="175"/>
      <c r="O183" s="175"/>
      <c r="P183" s="175"/>
      <c r="Q183" s="175"/>
      <c r="R183" s="175"/>
      <c r="S183" s="175"/>
      <c r="T183" s="175"/>
      <c r="U183" s="175"/>
      <c r="V183" s="175"/>
      <c r="W183" s="175"/>
      <c r="X183" s="175"/>
      <c r="Y183" s="175"/>
    </row>
    <row r="184" spans="1:25">
      <c r="A184" s="175"/>
      <c r="B184" s="96" t="s">
        <v>693</v>
      </c>
      <c r="C184" s="812" t="s">
        <v>694</v>
      </c>
      <c r="D184" s="198"/>
      <c r="E184" s="29"/>
      <c r="F184" s="72"/>
      <c r="G184" s="803">
        <v>1980</v>
      </c>
      <c r="H184" s="790"/>
      <c r="I184" s="175"/>
      <c r="J184" s="175"/>
      <c r="K184" s="175"/>
      <c r="L184" s="175"/>
      <c r="M184" s="175"/>
      <c r="N184" s="175"/>
      <c r="O184" s="175"/>
      <c r="P184" s="175"/>
      <c r="Q184" s="175"/>
      <c r="R184" s="175"/>
      <c r="S184" s="175"/>
      <c r="T184" s="175"/>
      <c r="U184" s="175"/>
      <c r="V184" s="175"/>
      <c r="W184" s="175"/>
      <c r="X184" s="175"/>
      <c r="Y184" s="175"/>
    </row>
    <row r="185" spans="1:25">
      <c r="A185" s="175"/>
      <c r="B185" s="96" t="s">
        <v>695</v>
      </c>
      <c r="C185" s="812" t="s">
        <v>696</v>
      </c>
      <c r="D185" s="198"/>
      <c r="E185" s="29"/>
      <c r="F185" s="72"/>
      <c r="G185" s="803">
        <v>2160</v>
      </c>
      <c r="H185" s="790"/>
      <c r="I185" s="175"/>
      <c r="J185" s="175"/>
      <c r="K185" s="175"/>
      <c r="L185" s="175"/>
      <c r="M185" s="175"/>
      <c r="N185" s="175"/>
      <c r="O185" s="175"/>
      <c r="P185" s="175"/>
      <c r="Q185" s="175"/>
      <c r="R185" s="175"/>
      <c r="S185" s="175"/>
      <c r="T185" s="175"/>
      <c r="U185" s="175"/>
      <c r="V185" s="175"/>
      <c r="W185" s="175"/>
      <c r="X185" s="175"/>
      <c r="Y185" s="175"/>
    </row>
    <row r="186" spans="1:25">
      <c r="A186" s="175"/>
      <c r="B186" s="96" t="s">
        <v>697</v>
      </c>
      <c r="C186" s="812" t="s">
        <v>698</v>
      </c>
      <c r="D186" s="198"/>
      <c r="E186" s="29"/>
      <c r="F186" s="72"/>
      <c r="G186" s="803">
        <v>1760</v>
      </c>
      <c r="H186" s="790"/>
      <c r="I186" s="175"/>
      <c r="J186" s="175"/>
      <c r="K186" s="175"/>
      <c r="L186" s="175"/>
      <c r="M186" s="175"/>
      <c r="N186" s="175"/>
      <c r="O186" s="175"/>
      <c r="P186" s="175"/>
      <c r="Q186" s="175"/>
      <c r="R186" s="175"/>
      <c r="S186" s="175"/>
      <c r="T186" s="175"/>
      <c r="U186" s="175"/>
      <c r="V186" s="175"/>
      <c r="W186" s="175"/>
      <c r="X186" s="175"/>
      <c r="Y186" s="175"/>
    </row>
    <row r="187" spans="1:25">
      <c r="A187" s="175"/>
      <c r="B187" s="96" t="s">
        <v>699</v>
      </c>
      <c r="C187" s="812" t="s">
        <v>700</v>
      </c>
      <c r="D187" s="198"/>
      <c r="E187" s="29"/>
      <c r="F187" s="72"/>
      <c r="G187" s="803">
        <v>1870</v>
      </c>
      <c r="H187" s="790"/>
      <c r="I187" s="175"/>
      <c r="J187" s="175"/>
      <c r="K187" s="175"/>
      <c r="L187" s="175"/>
      <c r="M187" s="175"/>
      <c r="N187" s="175"/>
      <c r="O187" s="175"/>
      <c r="P187" s="175"/>
      <c r="Q187" s="175"/>
      <c r="R187" s="175"/>
      <c r="S187" s="175"/>
      <c r="T187" s="175"/>
      <c r="U187" s="175"/>
      <c r="V187" s="175"/>
      <c r="W187" s="175"/>
      <c r="X187" s="175"/>
      <c r="Y187" s="175"/>
    </row>
    <row r="188" spans="1:25">
      <c r="A188" s="175"/>
      <c r="B188" s="96" t="s">
        <v>701</v>
      </c>
      <c r="C188" s="812" t="s">
        <v>702</v>
      </c>
      <c r="D188" s="198"/>
      <c r="E188" s="29"/>
      <c r="F188" s="72"/>
      <c r="G188" s="803">
        <v>1980</v>
      </c>
      <c r="H188" s="790"/>
      <c r="I188" s="175"/>
      <c r="J188" s="175"/>
      <c r="K188" s="175"/>
      <c r="L188" s="175"/>
      <c r="M188" s="175"/>
      <c r="N188" s="175"/>
      <c r="O188" s="175"/>
      <c r="P188" s="175"/>
      <c r="Q188" s="175"/>
      <c r="R188" s="175"/>
      <c r="S188" s="175"/>
      <c r="T188" s="175"/>
      <c r="U188" s="175"/>
      <c r="V188" s="175"/>
      <c r="W188" s="175"/>
      <c r="X188" s="175"/>
      <c r="Y188" s="175"/>
    </row>
    <row r="189" spans="1:25">
      <c r="A189" s="175"/>
      <c r="B189" s="96" t="s">
        <v>703</v>
      </c>
      <c r="C189" s="812" t="s">
        <v>704</v>
      </c>
      <c r="D189" s="198"/>
      <c r="E189" s="29"/>
      <c r="F189" s="72"/>
      <c r="G189" s="803">
        <v>2160</v>
      </c>
      <c r="H189" s="790"/>
      <c r="I189" s="175"/>
      <c r="J189" s="175"/>
      <c r="K189" s="175"/>
      <c r="L189" s="175"/>
      <c r="M189" s="175"/>
      <c r="N189" s="175"/>
      <c r="O189" s="175"/>
      <c r="P189" s="175"/>
      <c r="Q189" s="175"/>
      <c r="R189" s="175"/>
      <c r="S189" s="175"/>
      <c r="T189" s="175"/>
      <c r="U189" s="175"/>
      <c r="V189" s="175"/>
      <c r="W189" s="175"/>
      <c r="X189" s="175"/>
      <c r="Y189" s="175"/>
    </row>
    <row r="190" spans="1:25">
      <c r="A190" s="175"/>
      <c r="B190" s="96" t="s">
        <v>705</v>
      </c>
      <c r="C190" s="812" t="s">
        <v>706</v>
      </c>
      <c r="D190" s="198"/>
      <c r="E190" s="29"/>
      <c r="F190" s="72"/>
      <c r="G190" s="803">
        <v>1090</v>
      </c>
      <c r="H190" s="790"/>
      <c r="I190" s="175"/>
      <c r="J190" s="175"/>
      <c r="K190" s="175"/>
      <c r="L190" s="175"/>
      <c r="M190" s="175"/>
      <c r="N190" s="175"/>
      <c r="O190" s="175"/>
      <c r="P190" s="175"/>
      <c r="Q190" s="175"/>
      <c r="R190" s="175"/>
      <c r="S190" s="175"/>
      <c r="T190" s="175"/>
      <c r="U190" s="175"/>
      <c r="V190" s="175"/>
      <c r="W190" s="175"/>
      <c r="X190" s="175"/>
      <c r="Y190" s="175"/>
    </row>
    <row r="191" spans="1:25">
      <c r="A191" s="175"/>
      <c r="B191" s="96" t="s">
        <v>707</v>
      </c>
      <c r="C191" s="812" t="s">
        <v>708</v>
      </c>
      <c r="D191" s="198"/>
      <c r="E191" s="29"/>
      <c r="F191" s="72"/>
      <c r="G191" s="803">
        <v>1090</v>
      </c>
      <c r="H191" s="790"/>
      <c r="I191" s="175"/>
      <c r="J191" s="175"/>
      <c r="K191" s="175"/>
      <c r="L191" s="175"/>
      <c r="M191" s="175"/>
      <c r="N191" s="175"/>
      <c r="O191" s="175"/>
      <c r="P191" s="175"/>
      <c r="Q191" s="175"/>
      <c r="R191" s="175"/>
      <c r="S191" s="175"/>
      <c r="T191" s="175"/>
      <c r="U191" s="175"/>
      <c r="V191" s="175"/>
      <c r="W191" s="175"/>
      <c r="X191" s="175"/>
      <c r="Y191" s="175"/>
    </row>
    <row r="192" spans="1:25">
      <c r="A192" s="175"/>
      <c r="B192" s="96" t="s">
        <v>709</v>
      </c>
      <c r="C192" s="812" t="s">
        <v>710</v>
      </c>
      <c r="D192" s="198"/>
      <c r="E192" s="29"/>
      <c r="F192" s="72"/>
      <c r="G192" s="803">
        <v>1090</v>
      </c>
      <c r="H192" s="790"/>
      <c r="I192" s="175"/>
      <c r="J192" s="175"/>
      <c r="K192" s="175"/>
      <c r="L192" s="175"/>
      <c r="M192" s="175"/>
      <c r="N192" s="175"/>
      <c r="O192" s="175"/>
      <c r="P192" s="175"/>
      <c r="Q192" s="175"/>
      <c r="R192" s="175"/>
      <c r="S192" s="175"/>
      <c r="T192" s="175"/>
      <c r="U192" s="175"/>
      <c r="V192" s="175"/>
      <c r="W192" s="175"/>
      <c r="X192" s="175"/>
      <c r="Y192" s="175"/>
    </row>
    <row r="193" spans="1:25">
      <c r="A193" s="175"/>
      <c r="B193" s="96" t="s">
        <v>711</v>
      </c>
      <c r="C193" s="812" t="s">
        <v>712</v>
      </c>
      <c r="D193" s="198"/>
      <c r="E193" s="29"/>
      <c r="F193" s="72"/>
      <c r="G193" s="803">
        <v>1900</v>
      </c>
      <c r="H193" s="790"/>
      <c r="I193" s="175"/>
      <c r="J193" s="175"/>
      <c r="K193" s="175"/>
      <c r="L193" s="175"/>
      <c r="M193" s="175"/>
      <c r="N193" s="175"/>
      <c r="O193" s="175"/>
      <c r="P193" s="175"/>
      <c r="Q193" s="175"/>
      <c r="R193" s="175"/>
      <c r="S193" s="175"/>
      <c r="T193" s="175"/>
      <c r="U193" s="175"/>
      <c r="V193" s="175"/>
      <c r="W193" s="175"/>
      <c r="X193" s="175"/>
      <c r="Y193" s="175"/>
    </row>
    <row r="194" spans="1:25">
      <c r="A194" s="175"/>
      <c r="B194" s="96" t="s">
        <v>713</v>
      </c>
      <c r="C194" s="812" t="s">
        <v>714</v>
      </c>
      <c r="D194" s="198"/>
      <c r="E194" s="29"/>
      <c r="F194" s="72"/>
      <c r="G194" s="803">
        <v>1900</v>
      </c>
      <c r="H194" s="790"/>
      <c r="I194" s="175"/>
      <c r="J194" s="175"/>
      <c r="K194" s="175"/>
      <c r="L194" s="175"/>
      <c r="M194" s="175"/>
      <c r="N194" s="175"/>
      <c r="O194" s="175"/>
      <c r="P194" s="175"/>
      <c r="Q194" s="175"/>
      <c r="R194" s="175"/>
      <c r="S194" s="175"/>
      <c r="T194" s="175"/>
      <c r="U194" s="175"/>
      <c r="V194" s="175"/>
      <c r="W194" s="175"/>
      <c r="X194" s="175"/>
      <c r="Y194" s="175"/>
    </row>
    <row r="195" spans="1:25">
      <c r="A195" s="175"/>
      <c r="B195" s="96" t="s">
        <v>715</v>
      </c>
      <c r="C195" s="812" t="s">
        <v>716</v>
      </c>
      <c r="D195" s="198"/>
      <c r="E195" s="29"/>
      <c r="F195" s="72"/>
      <c r="G195" s="803">
        <v>1900</v>
      </c>
      <c r="H195" s="790"/>
      <c r="I195" s="175"/>
      <c r="J195" s="175"/>
      <c r="K195" s="175"/>
      <c r="L195" s="175"/>
      <c r="M195" s="175"/>
      <c r="N195" s="175"/>
      <c r="O195" s="175"/>
      <c r="P195" s="175"/>
      <c r="Q195" s="175"/>
      <c r="R195" s="175"/>
      <c r="S195" s="175"/>
      <c r="T195" s="175"/>
      <c r="U195" s="175"/>
      <c r="V195" s="175"/>
      <c r="W195" s="175"/>
      <c r="X195" s="175"/>
      <c r="Y195" s="175"/>
    </row>
    <row r="196" spans="1:25">
      <c r="A196" s="175"/>
      <c r="B196" s="96"/>
      <c r="C196" s="813" t="s">
        <v>717</v>
      </c>
      <c r="D196" s="198"/>
      <c r="E196" s="29"/>
      <c r="F196" s="72"/>
      <c r="G196" s="803"/>
      <c r="H196" s="791"/>
      <c r="I196" s="175"/>
      <c r="J196" s="175"/>
      <c r="K196" s="175"/>
      <c r="L196" s="175"/>
      <c r="M196" s="175"/>
      <c r="N196" s="175"/>
      <c r="O196" s="175"/>
      <c r="P196" s="175"/>
      <c r="Q196" s="175"/>
      <c r="R196" s="175"/>
      <c r="S196" s="175"/>
      <c r="T196" s="175"/>
      <c r="U196" s="175"/>
      <c r="V196" s="175"/>
      <c r="W196" s="175"/>
      <c r="X196" s="175"/>
      <c r="Y196" s="175"/>
    </row>
    <row r="197" spans="1:25">
      <c r="A197" s="175"/>
      <c r="B197" s="96" t="s">
        <v>718</v>
      </c>
      <c r="C197" s="812" t="s">
        <v>719</v>
      </c>
      <c r="D197" s="198"/>
      <c r="E197" s="29"/>
      <c r="F197" s="72"/>
      <c r="G197" s="803">
        <v>580</v>
      </c>
      <c r="H197" s="790"/>
      <c r="I197" s="175"/>
      <c r="J197" s="175"/>
      <c r="K197" s="175"/>
      <c r="L197" s="175"/>
      <c r="M197" s="175"/>
      <c r="N197" s="175"/>
      <c r="O197" s="175"/>
      <c r="P197" s="175"/>
      <c r="Q197" s="175"/>
      <c r="R197" s="175"/>
      <c r="S197" s="175"/>
      <c r="T197" s="175"/>
      <c r="U197" s="175"/>
      <c r="V197" s="175"/>
      <c r="W197" s="175"/>
      <c r="X197" s="175"/>
      <c r="Y197" s="175"/>
    </row>
    <row r="198" spans="1:25">
      <c r="A198" s="175"/>
      <c r="B198" s="96" t="s">
        <v>720</v>
      </c>
      <c r="C198" s="812" t="s">
        <v>721</v>
      </c>
      <c r="D198" s="198"/>
      <c r="E198" s="29"/>
      <c r="F198" s="72"/>
      <c r="G198" s="803">
        <v>580</v>
      </c>
      <c r="H198" s="790"/>
      <c r="I198" s="175"/>
      <c r="J198" s="175"/>
      <c r="K198" s="175"/>
      <c r="L198" s="175"/>
      <c r="M198" s="175"/>
      <c r="N198" s="175"/>
      <c r="O198" s="175"/>
      <c r="P198" s="175"/>
      <c r="Q198" s="175"/>
      <c r="R198" s="175"/>
      <c r="S198" s="175"/>
      <c r="T198" s="175"/>
      <c r="U198" s="175"/>
      <c r="V198" s="175"/>
      <c r="W198" s="175"/>
      <c r="X198" s="175"/>
      <c r="Y198" s="175"/>
    </row>
    <row r="199" spans="1:25">
      <c r="A199" s="175"/>
      <c r="B199" s="96" t="s">
        <v>722</v>
      </c>
      <c r="C199" s="812" t="s">
        <v>723</v>
      </c>
      <c r="D199" s="198"/>
      <c r="E199" s="29"/>
      <c r="F199" s="72"/>
      <c r="G199" s="803">
        <v>580</v>
      </c>
      <c r="H199" s="790"/>
      <c r="I199" s="175"/>
      <c r="J199" s="175"/>
      <c r="K199" s="175"/>
      <c r="L199" s="175"/>
      <c r="M199" s="175"/>
      <c r="N199" s="175"/>
      <c r="O199" s="175"/>
      <c r="P199" s="175"/>
      <c r="Q199" s="175"/>
      <c r="R199" s="175"/>
      <c r="S199" s="175"/>
      <c r="T199" s="175"/>
      <c r="U199" s="175"/>
      <c r="V199" s="175"/>
      <c r="W199" s="175"/>
      <c r="X199" s="175"/>
      <c r="Y199" s="175"/>
    </row>
    <row r="200" spans="1:25">
      <c r="A200" s="175"/>
      <c r="B200" s="96" t="s">
        <v>724</v>
      </c>
      <c r="C200" s="812" t="s">
        <v>725</v>
      </c>
      <c r="D200" s="198"/>
      <c r="E200" s="29"/>
      <c r="F200" s="72"/>
      <c r="G200" s="803">
        <v>1390</v>
      </c>
      <c r="H200" s="790"/>
      <c r="I200" s="175"/>
      <c r="J200" s="175"/>
      <c r="K200" s="175"/>
      <c r="L200" s="175"/>
      <c r="M200" s="175"/>
      <c r="N200" s="175"/>
      <c r="O200" s="175"/>
      <c r="P200" s="175"/>
      <c r="Q200" s="175"/>
      <c r="R200" s="175"/>
      <c r="S200" s="175"/>
      <c r="T200" s="175"/>
      <c r="U200" s="175"/>
      <c r="V200" s="175"/>
      <c r="W200" s="175"/>
      <c r="X200" s="175"/>
      <c r="Y200" s="175"/>
    </row>
    <row r="201" spans="1:25">
      <c r="A201" s="175"/>
      <c r="B201" s="96" t="s">
        <v>726</v>
      </c>
      <c r="C201" s="812" t="s">
        <v>727</v>
      </c>
      <c r="D201" s="198"/>
      <c r="E201" s="29"/>
      <c r="F201" s="72"/>
      <c r="G201" s="803">
        <v>1390</v>
      </c>
      <c r="H201" s="790"/>
      <c r="I201" s="175"/>
      <c r="J201" s="175"/>
      <c r="K201" s="175"/>
      <c r="L201" s="175"/>
      <c r="M201" s="175"/>
      <c r="N201" s="175"/>
      <c r="O201" s="175"/>
      <c r="P201" s="175"/>
      <c r="Q201" s="175"/>
      <c r="R201" s="175"/>
      <c r="S201" s="175"/>
      <c r="T201" s="175"/>
      <c r="U201" s="175"/>
      <c r="V201" s="175"/>
      <c r="W201" s="175"/>
      <c r="X201" s="175"/>
      <c r="Y201" s="175"/>
    </row>
    <row r="202" spans="1:25">
      <c r="A202" s="175"/>
      <c r="B202" s="96" t="s">
        <v>728</v>
      </c>
      <c r="C202" s="812" t="s">
        <v>729</v>
      </c>
      <c r="D202" s="198"/>
      <c r="E202" s="29"/>
      <c r="F202" s="72"/>
      <c r="G202" s="803">
        <v>1390</v>
      </c>
      <c r="H202" s="790"/>
      <c r="I202" s="175"/>
      <c r="J202" s="175"/>
      <c r="K202" s="175"/>
      <c r="L202" s="175"/>
      <c r="M202" s="175"/>
      <c r="N202" s="175"/>
      <c r="O202" s="175"/>
      <c r="P202" s="175"/>
      <c r="Q202" s="175"/>
      <c r="R202" s="175"/>
      <c r="S202" s="175"/>
      <c r="T202" s="175"/>
      <c r="U202" s="175"/>
      <c r="V202" s="175"/>
      <c r="W202" s="175"/>
      <c r="X202" s="175"/>
      <c r="Y202" s="175"/>
    </row>
    <row r="203" spans="1:25" ht="15.75">
      <c r="A203" s="175"/>
      <c r="B203" s="199" t="s">
        <v>730</v>
      </c>
      <c r="C203" s="814" t="s">
        <v>731</v>
      </c>
      <c r="D203" s="200"/>
      <c r="E203" s="200"/>
      <c r="F203" s="799"/>
      <c r="G203" s="804"/>
      <c r="H203" s="792"/>
      <c r="I203" s="175"/>
      <c r="J203" s="175"/>
      <c r="K203" s="175"/>
      <c r="L203" s="175"/>
      <c r="M203" s="175"/>
      <c r="N203" s="175"/>
      <c r="O203" s="175"/>
      <c r="P203" s="175"/>
      <c r="Q203" s="175"/>
      <c r="R203" s="175"/>
      <c r="S203" s="175"/>
      <c r="T203" s="175"/>
      <c r="U203" s="175"/>
      <c r="V203" s="175"/>
      <c r="W203" s="175"/>
      <c r="X203" s="175"/>
      <c r="Y203" s="175"/>
    </row>
    <row r="204" spans="1:25">
      <c r="A204" s="175"/>
      <c r="B204" s="201"/>
      <c r="C204" s="810"/>
      <c r="D204" s="174"/>
      <c r="E204" s="175"/>
      <c r="F204" s="795"/>
      <c r="G204" s="805"/>
      <c r="H204" s="793"/>
      <c r="I204" s="175"/>
      <c r="J204" s="175"/>
      <c r="K204" s="175"/>
      <c r="L204" s="175"/>
      <c r="M204" s="175"/>
      <c r="N204" s="175"/>
      <c r="O204" s="175"/>
      <c r="P204" s="175"/>
      <c r="Q204" s="175"/>
      <c r="R204" s="175"/>
      <c r="S204" s="175"/>
      <c r="T204" s="175"/>
      <c r="U204" s="175"/>
      <c r="V204" s="175"/>
      <c r="W204" s="175"/>
      <c r="X204" s="175"/>
      <c r="Y204" s="175"/>
    </row>
    <row r="205" spans="1:25" ht="38.25">
      <c r="A205" s="175"/>
      <c r="B205" s="185" t="s">
        <v>208</v>
      </c>
      <c r="C205" s="186" t="s">
        <v>5</v>
      </c>
      <c r="D205" s="186" t="s">
        <v>335</v>
      </c>
      <c r="E205" s="186" t="s">
        <v>196</v>
      </c>
      <c r="F205" s="786" t="s">
        <v>205</v>
      </c>
      <c r="G205" s="806" t="s">
        <v>7763</v>
      </c>
      <c r="H205" s="788"/>
      <c r="I205" s="175"/>
      <c r="J205" s="175"/>
      <c r="K205" s="175"/>
      <c r="L205" s="175"/>
      <c r="M205" s="175"/>
      <c r="N205" s="175"/>
      <c r="O205" s="175"/>
      <c r="P205" s="175"/>
      <c r="Q205" s="175"/>
      <c r="R205" s="175"/>
      <c r="S205" s="175"/>
      <c r="T205" s="175"/>
      <c r="U205" s="175"/>
      <c r="V205" s="175"/>
      <c r="W205" s="175"/>
      <c r="X205" s="175"/>
      <c r="Y205" s="175"/>
    </row>
    <row r="206" spans="1:25" ht="15.75">
      <c r="A206" s="175"/>
      <c r="B206" s="192"/>
      <c r="C206" s="811" t="s">
        <v>732</v>
      </c>
      <c r="D206" s="202"/>
      <c r="E206" s="203"/>
      <c r="F206" s="787"/>
      <c r="G206" s="802"/>
      <c r="H206" s="791"/>
      <c r="I206" s="175"/>
      <c r="J206" s="175"/>
      <c r="K206" s="175"/>
      <c r="L206" s="175"/>
      <c r="M206" s="175"/>
      <c r="N206" s="175"/>
      <c r="O206" s="175"/>
      <c r="P206" s="175"/>
      <c r="Q206" s="175"/>
      <c r="R206" s="175"/>
      <c r="S206" s="175"/>
      <c r="T206" s="175"/>
      <c r="U206" s="175"/>
      <c r="V206" s="175"/>
      <c r="W206" s="175"/>
      <c r="X206" s="175"/>
      <c r="Y206" s="175"/>
    </row>
    <row r="207" spans="1:25">
      <c r="A207" s="175"/>
      <c r="B207" s="96" t="s">
        <v>733</v>
      </c>
      <c r="C207" s="812" t="s">
        <v>734</v>
      </c>
      <c r="D207" s="198" t="s">
        <v>735</v>
      </c>
      <c r="E207" s="29"/>
      <c r="F207" s="72" t="s">
        <v>736</v>
      </c>
      <c r="G207" s="803">
        <v>72430</v>
      </c>
      <c r="H207" s="790"/>
      <c r="I207" s="175"/>
      <c r="J207" s="175"/>
      <c r="K207" s="175"/>
      <c r="L207" s="175"/>
      <c r="M207" s="175"/>
      <c r="N207" s="175"/>
      <c r="O207" s="175"/>
      <c r="P207" s="175"/>
      <c r="Q207" s="175"/>
      <c r="R207" s="175"/>
      <c r="S207" s="175"/>
      <c r="T207" s="175"/>
      <c r="U207" s="175"/>
      <c r="V207" s="175"/>
      <c r="W207" s="175"/>
      <c r="X207" s="175"/>
      <c r="Y207" s="175"/>
    </row>
    <row r="208" spans="1:25">
      <c r="A208" s="175"/>
      <c r="B208" s="96" t="s">
        <v>737</v>
      </c>
      <c r="C208" s="812" t="s">
        <v>738</v>
      </c>
      <c r="D208" s="198" t="s">
        <v>739</v>
      </c>
      <c r="E208" s="29"/>
      <c r="F208" s="72" t="s">
        <v>740</v>
      </c>
      <c r="G208" s="803">
        <v>106570</v>
      </c>
      <c r="H208" s="790"/>
      <c r="I208" s="175"/>
      <c r="J208" s="175"/>
      <c r="K208" s="175"/>
      <c r="L208" s="175"/>
      <c r="M208" s="175"/>
      <c r="N208" s="175"/>
      <c r="O208" s="175"/>
      <c r="P208" s="175"/>
      <c r="Q208" s="175"/>
      <c r="R208" s="175"/>
      <c r="S208" s="175"/>
      <c r="T208" s="175"/>
      <c r="U208" s="175"/>
      <c r="V208" s="175"/>
      <c r="W208" s="175"/>
      <c r="X208" s="175"/>
      <c r="Y208" s="175"/>
    </row>
    <row r="209" spans="1:25">
      <c r="A209" s="175"/>
      <c r="B209" s="96"/>
      <c r="C209" s="812"/>
      <c r="D209" s="198"/>
      <c r="E209" s="29"/>
      <c r="F209" s="72"/>
      <c r="G209" s="803"/>
      <c r="H209" s="791"/>
      <c r="I209" s="175"/>
      <c r="J209" s="175"/>
      <c r="K209" s="175"/>
      <c r="L209" s="175"/>
      <c r="M209" s="175"/>
      <c r="N209" s="175"/>
      <c r="O209" s="175"/>
      <c r="P209" s="175"/>
      <c r="Q209" s="175"/>
      <c r="R209" s="175"/>
      <c r="S209" s="175"/>
      <c r="T209" s="175"/>
      <c r="U209" s="175"/>
      <c r="V209" s="175"/>
      <c r="W209" s="175"/>
      <c r="X209" s="175"/>
      <c r="Y209" s="175"/>
    </row>
    <row r="210" spans="1:25">
      <c r="A210" s="175"/>
      <c r="B210" s="96" t="s">
        <v>741</v>
      </c>
      <c r="C210" s="812" t="s">
        <v>742</v>
      </c>
      <c r="D210" s="198" t="s">
        <v>743</v>
      </c>
      <c r="E210" s="29"/>
      <c r="F210" s="72" t="s">
        <v>744</v>
      </c>
      <c r="G210" s="803">
        <v>48230</v>
      </c>
      <c r="H210" s="790"/>
      <c r="I210" s="175"/>
      <c r="J210" s="175"/>
      <c r="K210" s="175"/>
      <c r="L210" s="175"/>
      <c r="M210" s="175"/>
      <c r="N210" s="175"/>
      <c r="O210" s="175"/>
      <c r="P210" s="175"/>
      <c r="Q210" s="175"/>
      <c r="R210" s="175"/>
      <c r="S210" s="175"/>
      <c r="T210" s="175"/>
      <c r="U210" s="175"/>
      <c r="V210" s="175"/>
      <c r="W210" s="175"/>
      <c r="X210" s="175"/>
      <c r="Y210" s="175"/>
    </row>
    <row r="211" spans="1:25">
      <c r="A211" s="175"/>
      <c r="B211" s="96"/>
      <c r="C211" s="812"/>
      <c r="D211" s="198"/>
      <c r="E211" s="29"/>
      <c r="F211" s="72"/>
      <c r="G211" s="803"/>
      <c r="H211" s="791"/>
      <c r="I211" s="175"/>
      <c r="J211" s="175"/>
      <c r="K211" s="175"/>
      <c r="L211" s="175"/>
      <c r="M211" s="175"/>
      <c r="N211" s="175"/>
      <c r="O211" s="175"/>
      <c r="P211" s="175"/>
      <c r="Q211" s="175"/>
      <c r="R211" s="175"/>
      <c r="S211" s="175"/>
      <c r="T211" s="175"/>
      <c r="U211" s="175"/>
      <c r="V211" s="175"/>
      <c r="W211" s="175"/>
      <c r="X211" s="175"/>
      <c r="Y211" s="175"/>
    </row>
    <row r="212" spans="1:25">
      <c r="A212" s="175"/>
      <c r="B212" s="96" t="s">
        <v>745</v>
      </c>
      <c r="C212" s="812" t="s">
        <v>746</v>
      </c>
      <c r="D212" s="198" t="s">
        <v>747</v>
      </c>
      <c r="E212" s="29"/>
      <c r="F212" s="72" t="s">
        <v>748</v>
      </c>
      <c r="G212" s="803">
        <v>48230</v>
      </c>
      <c r="H212" s="790"/>
      <c r="I212" s="175"/>
      <c r="J212" s="175"/>
      <c r="K212" s="175"/>
      <c r="L212" s="175"/>
      <c r="M212" s="175"/>
      <c r="N212" s="175"/>
      <c r="O212" s="175"/>
      <c r="P212" s="175"/>
      <c r="Q212" s="175"/>
      <c r="R212" s="175"/>
      <c r="S212" s="175"/>
      <c r="T212" s="175"/>
      <c r="U212" s="175"/>
      <c r="V212" s="175"/>
      <c r="W212" s="175"/>
      <c r="X212" s="175"/>
      <c r="Y212" s="175"/>
    </row>
    <row r="213" spans="1:25">
      <c r="A213" s="175"/>
      <c r="B213" s="96" t="s">
        <v>749</v>
      </c>
      <c r="C213" s="812" t="s">
        <v>750</v>
      </c>
      <c r="D213" s="198" t="s">
        <v>747</v>
      </c>
      <c r="E213" s="29"/>
      <c r="F213" s="72" t="s">
        <v>751</v>
      </c>
      <c r="G213" s="803">
        <v>68280</v>
      </c>
      <c r="H213" s="790"/>
      <c r="I213" s="175"/>
      <c r="J213" s="175"/>
      <c r="K213" s="175"/>
      <c r="L213" s="175"/>
      <c r="M213" s="175"/>
      <c r="N213" s="175"/>
      <c r="O213" s="175"/>
      <c r="P213" s="175"/>
      <c r="Q213" s="175"/>
      <c r="R213" s="175"/>
      <c r="S213" s="175"/>
      <c r="T213" s="175"/>
      <c r="U213" s="175"/>
      <c r="V213" s="175"/>
      <c r="W213" s="175"/>
      <c r="X213" s="175"/>
      <c r="Y213" s="175"/>
    </row>
    <row r="214" spans="1:25">
      <c r="A214" s="175"/>
      <c r="B214" s="96" t="s">
        <v>752</v>
      </c>
      <c r="C214" s="812" t="s">
        <v>753</v>
      </c>
      <c r="D214" s="198" t="s">
        <v>747</v>
      </c>
      <c r="E214" s="29"/>
      <c r="F214" s="72" t="s">
        <v>754</v>
      </c>
      <c r="G214" s="803">
        <v>85040</v>
      </c>
      <c r="H214" s="790"/>
      <c r="I214" s="175"/>
      <c r="J214" s="175"/>
      <c r="K214" s="175"/>
      <c r="L214" s="175"/>
      <c r="M214" s="175"/>
      <c r="N214" s="175"/>
      <c r="O214" s="175"/>
      <c r="P214" s="175"/>
      <c r="Q214" s="175"/>
      <c r="R214" s="175"/>
      <c r="S214" s="175"/>
      <c r="T214" s="175"/>
      <c r="U214" s="175"/>
      <c r="V214" s="175"/>
      <c r="W214" s="175"/>
      <c r="X214" s="175"/>
      <c r="Y214" s="175"/>
    </row>
    <row r="215" spans="1:25" ht="15">
      <c r="A215" s="175"/>
      <c r="B215" s="97"/>
      <c r="C215" s="74"/>
      <c r="D215" s="206"/>
      <c r="E215" s="206"/>
      <c r="F215" s="800"/>
      <c r="G215" s="807"/>
      <c r="H215" s="794"/>
      <c r="I215" s="175"/>
      <c r="J215" s="175"/>
      <c r="K215" s="175"/>
      <c r="L215" s="175"/>
      <c r="M215" s="175"/>
      <c r="N215" s="175"/>
      <c r="O215" s="175"/>
      <c r="P215" s="175"/>
      <c r="Q215" s="175"/>
      <c r="R215" s="175"/>
      <c r="S215" s="175"/>
      <c r="T215" s="175"/>
      <c r="U215" s="175"/>
      <c r="V215" s="175"/>
      <c r="W215" s="175"/>
      <c r="X215" s="175"/>
      <c r="Y215" s="175"/>
    </row>
    <row r="216" spans="1:25">
      <c r="A216" s="175"/>
      <c r="B216" s="96" t="s">
        <v>755</v>
      </c>
      <c r="C216" s="812" t="s">
        <v>756</v>
      </c>
      <c r="D216" s="198" t="s">
        <v>757</v>
      </c>
      <c r="E216" s="29"/>
      <c r="F216" s="72" t="s">
        <v>758</v>
      </c>
      <c r="G216" s="803">
        <v>101500</v>
      </c>
      <c r="H216" s="790"/>
      <c r="I216" s="175"/>
      <c r="J216" s="175"/>
      <c r="K216" s="175"/>
      <c r="L216" s="175"/>
      <c r="M216" s="175"/>
      <c r="N216" s="175"/>
      <c r="O216" s="175"/>
      <c r="P216" s="175"/>
      <c r="Q216" s="175"/>
      <c r="R216" s="175"/>
      <c r="S216" s="175"/>
      <c r="T216" s="175"/>
      <c r="U216" s="175"/>
      <c r="V216" s="175"/>
      <c r="W216" s="175"/>
      <c r="X216" s="175"/>
      <c r="Y216" s="175"/>
    </row>
    <row r="217" spans="1:25">
      <c r="A217" s="175"/>
      <c r="B217" s="96" t="s">
        <v>759</v>
      </c>
      <c r="C217" s="812" t="s">
        <v>760</v>
      </c>
      <c r="D217" s="198" t="s">
        <v>761</v>
      </c>
      <c r="E217" s="29"/>
      <c r="F217" s="72" t="s">
        <v>762</v>
      </c>
      <c r="G217" s="803">
        <v>73150</v>
      </c>
      <c r="H217" s="790"/>
      <c r="I217" s="175"/>
      <c r="J217" s="175"/>
      <c r="K217" s="175"/>
      <c r="L217" s="175"/>
      <c r="M217" s="175"/>
      <c r="N217" s="175"/>
      <c r="O217" s="175"/>
      <c r="P217" s="175"/>
      <c r="Q217" s="175"/>
      <c r="R217" s="175"/>
      <c r="S217" s="175"/>
      <c r="T217" s="175"/>
      <c r="U217" s="175"/>
      <c r="V217" s="175"/>
      <c r="W217" s="175"/>
      <c r="X217" s="175"/>
      <c r="Y217" s="175"/>
    </row>
    <row r="218" spans="1:25">
      <c r="A218" s="175"/>
      <c r="B218" s="201"/>
      <c r="C218" s="810"/>
      <c r="D218" s="174"/>
      <c r="E218" s="175"/>
      <c r="F218" s="795"/>
      <c r="G218" s="805"/>
      <c r="H218" s="793"/>
      <c r="I218" s="175"/>
      <c r="J218" s="175"/>
      <c r="K218" s="175"/>
      <c r="L218" s="175"/>
      <c r="M218" s="175"/>
      <c r="N218" s="175"/>
      <c r="O218" s="175"/>
      <c r="P218" s="175"/>
      <c r="Q218" s="175"/>
      <c r="R218" s="175"/>
      <c r="S218" s="175"/>
      <c r="T218" s="175"/>
      <c r="U218" s="175"/>
      <c r="V218" s="175"/>
      <c r="W218" s="175"/>
      <c r="X218" s="175"/>
      <c r="Y218" s="175"/>
    </row>
    <row r="219" spans="1:25" ht="51">
      <c r="A219" s="175"/>
      <c r="B219" s="185" t="s">
        <v>208</v>
      </c>
      <c r="C219" s="186" t="s">
        <v>763</v>
      </c>
      <c r="D219" s="186" t="s">
        <v>204</v>
      </c>
      <c r="E219" s="186" t="s">
        <v>764</v>
      </c>
      <c r="F219" s="786" t="s">
        <v>205</v>
      </c>
      <c r="G219" s="806" t="s">
        <v>7763</v>
      </c>
      <c r="H219" s="788"/>
      <c r="I219" s="175"/>
      <c r="J219" s="175"/>
      <c r="K219" s="175"/>
      <c r="L219" s="175"/>
      <c r="M219" s="175"/>
      <c r="N219" s="175"/>
      <c r="O219" s="175"/>
      <c r="P219" s="175"/>
      <c r="Q219" s="175"/>
      <c r="R219" s="175"/>
      <c r="S219" s="175"/>
      <c r="T219" s="175"/>
      <c r="U219" s="175"/>
      <c r="V219" s="175"/>
      <c r="W219" s="175"/>
      <c r="X219" s="175"/>
      <c r="Y219" s="175"/>
    </row>
    <row r="220" spans="1:25" ht="15.75">
      <c r="A220" s="175"/>
      <c r="B220" s="192"/>
      <c r="C220" s="811" t="s">
        <v>765</v>
      </c>
      <c r="D220" s="202"/>
      <c r="E220" s="203"/>
      <c r="F220" s="787"/>
      <c r="G220" s="802"/>
      <c r="H220" s="791"/>
      <c r="I220" s="175"/>
      <c r="J220" s="175"/>
      <c r="K220" s="175"/>
      <c r="L220" s="175"/>
      <c r="M220" s="175"/>
      <c r="N220" s="175"/>
      <c r="O220" s="175"/>
      <c r="P220" s="175"/>
      <c r="Q220" s="175"/>
      <c r="R220" s="175"/>
      <c r="S220" s="175"/>
      <c r="T220" s="175"/>
      <c r="U220" s="175"/>
      <c r="V220" s="175"/>
      <c r="W220" s="175"/>
      <c r="X220" s="175"/>
      <c r="Y220" s="175"/>
    </row>
    <row r="221" spans="1:25">
      <c r="A221" s="175"/>
      <c r="B221" s="96" t="s">
        <v>766</v>
      </c>
      <c r="C221" s="812" t="s">
        <v>767</v>
      </c>
      <c r="D221" s="198" t="s">
        <v>768</v>
      </c>
      <c r="E221" s="29">
        <v>0.18</v>
      </c>
      <c r="F221" s="72" t="s">
        <v>769</v>
      </c>
      <c r="G221" s="803">
        <v>191090</v>
      </c>
      <c r="H221" s="790"/>
      <c r="I221" s="175"/>
      <c r="J221" s="175"/>
      <c r="K221" s="175"/>
      <c r="L221" s="175"/>
      <c r="M221" s="175"/>
      <c r="N221" s="175"/>
      <c r="O221" s="175"/>
      <c r="P221" s="175"/>
      <c r="Q221" s="175"/>
      <c r="R221" s="175"/>
      <c r="S221" s="175"/>
      <c r="T221" s="175"/>
      <c r="U221" s="175"/>
      <c r="V221" s="175"/>
      <c r="W221" s="175"/>
      <c r="X221" s="175"/>
      <c r="Y221" s="175"/>
    </row>
    <row r="222" spans="1:25">
      <c r="A222" s="175"/>
      <c r="B222" s="96" t="s">
        <v>770</v>
      </c>
      <c r="C222" s="812" t="s">
        <v>771</v>
      </c>
      <c r="D222" s="198" t="s">
        <v>768</v>
      </c>
      <c r="E222" s="29">
        <v>0.23</v>
      </c>
      <c r="F222" s="72" t="s">
        <v>772</v>
      </c>
      <c r="G222" s="803">
        <v>210260</v>
      </c>
      <c r="H222" s="790"/>
      <c r="I222" s="175"/>
      <c r="J222" s="175"/>
      <c r="K222" s="175"/>
      <c r="L222" s="175"/>
      <c r="M222" s="175"/>
      <c r="N222" s="175"/>
      <c r="O222" s="175"/>
      <c r="P222" s="175"/>
      <c r="Q222" s="175"/>
      <c r="R222" s="175"/>
      <c r="S222" s="175"/>
      <c r="T222" s="175"/>
      <c r="U222" s="175"/>
      <c r="V222" s="175"/>
      <c r="W222" s="175"/>
      <c r="X222" s="175"/>
      <c r="Y222" s="175"/>
    </row>
    <row r="223" spans="1:25">
      <c r="A223" s="175"/>
      <c r="B223" s="96" t="s">
        <v>773</v>
      </c>
      <c r="C223" s="812" t="s">
        <v>774</v>
      </c>
      <c r="D223" s="198" t="s">
        <v>768</v>
      </c>
      <c r="E223" s="29">
        <v>0.25</v>
      </c>
      <c r="F223" s="72" t="s">
        <v>775</v>
      </c>
      <c r="G223" s="803">
        <v>215060</v>
      </c>
      <c r="H223" s="790"/>
      <c r="I223" s="175"/>
      <c r="J223" s="175"/>
      <c r="K223" s="175"/>
      <c r="L223" s="175"/>
      <c r="M223" s="175"/>
      <c r="N223" s="175"/>
      <c r="O223" s="175"/>
      <c r="P223" s="175"/>
      <c r="Q223" s="175"/>
      <c r="R223" s="175"/>
      <c r="S223" s="175"/>
      <c r="T223" s="175"/>
      <c r="U223" s="175"/>
      <c r="V223" s="175"/>
      <c r="W223" s="175"/>
      <c r="X223" s="175"/>
      <c r="Y223" s="175"/>
    </row>
    <row r="224" spans="1:25" ht="15.75">
      <c r="A224" s="175"/>
      <c r="B224" s="192"/>
      <c r="C224" s="811" t="s">
        <v>776</v>
      </c>
      <c r="D224" s="202"/>
      <c r="E224" s="203"/>
      <c r="F224" s="787"/>
      <c r="G224" s="802"/>
      <c r="H224" s="791"/>
      <c r="I224" s="175"/>
      <c r="J224" s="175"/>
      <c r="K224" s="175"/>
      <c r="L224" s="175"/>
      <c r="M224" s="175"/>
      <c r="N224" s="175"/>
      <c r="O224" s="175"/>
      <c r="P224" s="175"/>
      <c r="Q224" s="175"/>
      <c r="R224" s="175"/>
      <c r="S224" s="175"/>
      <c r="T224" s="175"/>
      <c r="U224" s="175"/>
      <c r="V224" s="175"/>
      <c r="W224" s="175"/>
      <c r="X224" s="175"/>
      <c r="Y224" s="175"/>
    </row>
    <row r="225" spans="1:25">
      <c r="A225" s="175"/>
      <c r="B225" s="96" t="s">
        <v>777</v>
      </c>
      <c r="C225" s="812" t="s">
        <v>778</v>
      </c>
      <c r="D225" s="198" t="s">
        <v>188</v>
      </c>
      <c r="E225" s="29">
        <v>0.17</v>
      </c>
      <c r="F225" s="72" t="s">
        <v>779</v>
      </c>
      <c r="G225" s="803">
        <v>113370</v>
      </c>
      <c r="H225" s="790"/>
      <c r="I225" s="175"/>
      <c r="J225" s="175"/>
      <c r="K225" s="175"/>
      <c r="L225" s="175"/>
      <c r="M225" s="175"/>
      <c r="N225" s="175"/>
      <c r="O225" s="175"/>
      <c r="P225" s="175"/>
      <c r="Q225" s="175"/>
      <c r="R225" s="175"/>
      <c r="S225" s="175"/>
      <c r="T225" s="175"/>
      <c r="U225" s="175"/>
      <c r="V225" s="175"/>
      <c r="W225" s="175"/>
      <c r="X225" s="175"/>
      <c r="Y225" s="175"/>
    </row>
    <row r="226" spans="1:25">
      <c r="A226" s="175"/>
      <c r="B226" s="96" t="s">
        <v>780</v>
      </c>
      <c r="C226" s="812" t="s">
        <v>781</v>
      </c>
      <c r="D226" s="198" t="s">
        <v>188</v>
      </c>
      <c r="E226" s="29">
        <v>0.17</v>
      </c>
      <c r="F226" s="72" t="s">
        <v>779</v>
      </c>
      <c r="G226" s="803">
        <v>151250</v>
      </c>
      <c r="H226" s="790"/>
      <c r="I226" s="175"/>
      <c r="J226" s="175"/>
      <c r="K226" s="175"/>
      <c r="L226" s="175"/>
      <c r="M226" s="175"/>
      <c r="N226" s="175"/>
      <c r="O226" s="175"/>
      <c r="P226" s="175"/>
      <c r="Q226" s="175"/>
      <c r="R226" s="175"/>
      <c r="S226" s="175"/>
      <c r="T226" s="175"/>
      <c r="U226" s="175"/>
      <c r="V226" s="175"/>
      <c r="W226" s="175"/>
      <c r="X226" s="175"/>
      <c r="Y226" s="175"/>
    </row>
    <row r="227" spans="1:25">
      <c r="A227" s="175"/>
      <c r="B227" s="96" t="s">
        <v>782</v>
      </c>
      <c r="C227" s="812" t="s">
        <v>783</v>
      </c>
      <c r="D227" s="198" t="s">
        <v>188</v>
      </c>
      <c r="E227" s="29">
        <v>0.25</v>
      </c>
      <c r="F227" s="72" t="s">
        <v>784</v>
      </c>
      <c r="G227" s="803">
        <v>125970</v>
      </c>
      <c r="H227" s="790"/>
      <c r="I227" s="175"/>
      <c r="J227" s="175"/>
      <c r="K227" s="175"/>
      <c r="L227" s="175"/>
      <c r="M227" s="175"/>
      <c r="N227" s="175"/>
      <c r="O227" s="175"/>
      <c r="P227" s="175"/>
      <c r="Q227" s="175"/>
      <c r="R227" s="175"/>
      <c r="S227" s="175"/>
      <c r="T227" s="175"/>
      <c r="U227" s="175"/>
      <c r="V227" s="175"/>
      <c r="W227" s="175"/>
      <c r="X227" s="175"/>
      <c r="Y227" s="175"/>
    </row>
    <row r="228" spans="1:25">
      <c r="A228" s="175"/>
      <c r="B228" s="96" t="s">
        <v>785</v>
      </c>
      <c r="C228" s="812" t="s">
        <v>786</v>
      </c>
      <c r="D228" s="198" t="s">
        <v>188</v>
      </c>
      <c r="E228" s="29">
        <v>0.25</v>
      </c>
      <c r="F228" s="72" t="s">
        <v>784</v>
      </c>
      <c r="G228" s="803">
        <v>168050</v>
      </c>
      <c r="H228" s="790"/>
      <c r="I228" s="175"/>
      <c r="J228" s="175"/>
      <c r="K228" s="175"/>
      <c r="L228" s="175"/>
      <c r="M228" s="175"/>
      <c r="N228" s="175"/>
      <c r="O228" s="175"/>
      <c r="P228" s="175"/>
      <c r="Q228" s="175"/>
      <c r="R228" s="175"/>
      <c r="S228" s="175"/>
      <c r="T228" s="175"/>
      <c r="U228" s="175"/>
      <c r="V228" s="175"/>
      <c r="W228" s="175"/>
      <c r="X228" s="175"/>
      <c r="Y228" s="175"/>
    </row>
    <row r="229" spans="1:25">
      <c r="A229" s="175"/>
      <c r="B229" s="96" t="s">
        <v>787</v>
      </c>
      <c r="C229" s="812" t="s">
        <v>788</v>
      </c>
      <c r="D229" s="198" t="s">
        <v>188</v>
      </c>
      <c r="E229" s="29">
        <v>0.23</v>
      </c>
      <c r="F229" s="72" t="s">
        <v>789</v>
      </c>
      <c r="G229" s="803">
        <v>155930</v>
      </c>
      <c r="H229" s="790"/>
      <c r="I229" s="175"/>
      <c r="J229" s="175"/>
      <c r="K229" s="175"/>
      <c r="L229" s="175"/>
      <c r="M229" s="175"/>
      <c r="N229" s="175"/>
      <c r="O229" s="175"/>
      <c r="P229" s="175"/>
      <c r="Q229" s="175"/>
      <c r="R229" s="175"/>
      <c r="S229" s="175"/>
      <c r="T229" s="175"/>
      <c r="U229" s="175"/>
      <c r="V229" s="175"/>
      <c r="W229" s="175"/>
      <c r="X229" s="175"/>
      <c r="Y229" s="175"/>
    </row>
    <row r="230" spans="1:25">
      <c r="A230" s="175"/>
      <c r="B230" s="96" t="s">
        <v>790</v>
      </c>
      <c r="C230" s="812" t="s">
        <v>791</v>
      </c>
      <c r="D230" s="198" t="s">
        <v>188</v>
      </c>
      <c r="E230" s="29">
        <v>0.35</v>
      </c>
      <c r="F230" s="72" t="s">
        <v>792</v>
      </c>
      <c r="G230" s="803">
        <v>148670</v>
      </c>
      <c r="H230" s="790"/>
      <c r="I230" s="175"/>
      <c r="J230" s="175"/>
      <c r="K230" s="175"/>
      <c r="L230" s="175"/>
      <c r="M230" s="175"/>
      <c r="N230" s="175"/>
      <c r="O230" s="175"/>
      <c r="P230" s="175"/>
      <c r="Q230" s="175"/>
      <c r="R230" s="175"/>
      <c r="S230" s="175"/>
      <c r="T230" s="175"/>
      <c r="U230" s="175"/>
      <c r="V230" s="175"/>
      <c r="W230" s="175"/>
      <c r="X230" s="175"/>
      <c r="Y230" s="175"/>
    </row>
    <row r="231" spans="1:25">
      <c r="A231" s="175"/>
      <c r="B231" s="96" t="s">
        <v>793</v>
      </c>
      <c r="C231" s="812" t="s">
        <v>794</v>
      </c>
      <c r="D231" s="198" t="s">
        <v>188</v>
      </c>
      <c r="E231" s="29">
        <v>0.35</v>
      </c>
      <c r="F231" s="72" t="s">
        <v>792</v>
      </c>
      <c r="G231" s="803">
        <v>194410</v>
      </c>
      <c r="H231" s="790"/>
      <c r="I231" s="175"/>
      <c r="J231" s="175"/>
      <c r="K231" s="175"/>
      <c r="L231" s="175"/>
      <c r="M231" s="175"/>
      <c r="N231" s="175"/>
      <c r="O231" s="175"/>
      <c r="P231" s="175"/>
      <c r="Q231" s="175"/>
      <c r="R231" s="175"/>
      <c r="S231" s="175"/>
      <c r="T231" s="175"/>
      <c r="U231" s="175"/>
      <c r="V231" s="175"/>
      <c r="W231" s="175"/>
      <c r="X231" s="175"/>
      <c r="Y231" s="175"/>
    </row>
    <row r="232" spans="1:25">
      <c r="A232" s="175"/>
      <c r="B232" s="96"/>
      <c r="C232" s="812"/>
      <c r="D232" s="198"/>
      <c r="E232" s="29"/>
      <c r="F232" s="72"/>
      <c r="G232" s="803"/>
      <c r="H232" s="791"/>
      <c r="I232" s="175"/>
      <c r="J232" s="175"/>
      <c r="K232" s="175"/>
      <c r="L232" s="175"/>
      <c r="M232" s="175"/>
      <c r="N232" s="175"/>
      <c r="O232" s="175"/>
      <c r="P232" s="175"/>
      <c r="Q232" s="175"/>
      <c r="R232" s="175"/>
      <c r="S232" s="175"/>
      <c r="T232" s="175"/>
      <c r="U232" s="175"/>
      <c r="V232" s="175"/>
      <c r="W232" s="175"/>
      <c r="X232" s="175"/>
      <c r="Y232" s="175"/>
    </row>
    <row r="233" spans="1:25">
      <c r="A233" s="175"/>
      <c r="B233" s="96" t="s">
        <v>795</v>
      </c>
      <c r="C233" s="812" t="s">
        <v>796</v>
      </c>
      <c r="D233" s="198" t="s">
        <v>797</v>
      </c>
      <c r="E233" s="29">
        <v>0.28000000000000003</v>
      </c>
      <c r="F233" s="72" t="s">
        <v>798</v>
      </c>
      <c r="G233" s="803">
        <v>91470</v>
      </c>
      <c r="H233" s="790"/>
      <c r="I233" s="175"/>
      <c r="J233" s="175"/>
      <c r="K233" s="175"/>
      <c r="L233" s="175"/>
      <c r="M233" s="175"/>
      <c r="N233" s="175"/>
      <c r="O233" s="175"/>
      <c r="P233" s="175"/>
      <c r="Q233" s="175"/>
      <c r="R233" s="175"/>
      <c r="S233" s="175"/>
      <c r="T233" s="175"/>
      <c r="U233" s="175"/>
      <c r="V233" s="175"/>
      <c r="W233" s="175"/>
      <c r="X233" s="175"/>
      <c r="Y233" s="175"/>
    </row>
    <row r="234" spans="1:25">
      <c r="A234" s="175"/>
      <c r="B234" s="96" t="s">
        <v>799</v>
      </c>
      <c r="C234" s="812" t="s">
        <v>800</v>
      </c>
      <c r="D234" s="198" t="s">
        <v>797</v>
      </c>
      <c r="E234" s="29">
        <v>0.28000000000000003</v>
      </c>
      <c r="F234" s="72" t="s">
        <v>798</v>
      </c>
      <c r="G234" s="803">
        <v>133580</v>
      </c>
      <c r="H234" s="790"/>
      <c r="I234" s="175"/>
      <c r="J234" s="175"/>
      <c r="K234" s="175"/>
      <c r="L234" s="175"/>
      <c r="M234" s="175"/>
      <c r="N234" s="175"/>
      <c r="O234" s="175"/>
      <c r="P234" s="175"/>
      <c r="Q234" s="175"/>
      <c r="R234" s="175"/>
      <c r="S234" s="175"/>
      <c r="T234" s="175"/>
      <c r="U234" s="175"/>
      <c r="V234" s="175"/>
      <c r="W234" s="175"/>
      <c r="X234" s="175"/>
      <c r="Y234" s="175"/>
    </row>
    <row r="235" spans="1:25">
      <c r="A235" s="175"/>
      <c r="B235" s="96" t="s">
        <v>801</v>
      </c>
      <c r="C235" s="812" t="s">
        <v>802</v>
      </c>
      <c r="D235" s="198" t="s">
        <v>797</v>
      </c>
      <c r="E235" s="29">
        <v>0.38</v>
      </c>
      <c r="F235" s="72" t="s">
        <v>803</v>
      </c>
      <c r="G235" s="803">
        <v>98730</v>
      </c>
      <c r="H235" s="790"/>
      <c r="I235" s="175"/>
      <c r="J235" s="175"/>
      <c r="K235" s="175"/>
      <c r="L235" s="175"/>
      <c r="M235" s="175"/>
      <c r="N235" s="175"/>
      <c r="O235" s="175"/>
      <c r="P235" s="175"/>
      <c r="Q235" s="175"/>
      <c r="R235" s="175"/>
      <c r="S235" s="175"/>
      <c r="T235" s="175"/>
      <c r="U235" s="175"/>
      <c r="V235" s="175"/>
      <c r="W235" s="175"/>
      <c r="X235" s="175"/>
      <c r="Y235" s="175"/>
    </row>
    <row r="236" spans="1:25">
      <c r="A236" s="175"/>
      <c r="B236" s="96" t="s">
        <v>804</v>
      </c>
      <c r="C236" s="812" t="s">
        <v>805</v>
      </c>
      <c r="D236" s="198" t="s">
        <v>797</v>
      </c>
      <c r="E236" s="29">
        <v>0.38</v>
      </c>
      <c r="F236" s="72" t="s">
        <v>803</v>
      </c>
      <c r="G236" s="803">
        <v>149910</v>
      </c>
      <c r="H236" s="790"/>
      <c r="I236" s="175"/>
      <c r="J236" s="175"/>
      <c r="K236" s="175"/>
      <c r="L236" s="175"/>
      <c r="M236" s="175"/>
      <c r="N236" s="175"/>
      <c r="O236" s="175"/>
      <c r="P236" s="175"/>
      <c r="Q236" s="175"/>
      <c r="R236" s="175"/>
      <c r="S236" s="175"/>
      <c r="T236" s="175"/>
      <c r="U236" s="175"/>
      <c r="V236" s="175"/>
      <c r="W236" s="175"/>
      <c r="X236" s="175"/>
      <c r="Y236" s="175"/>
    </row>
    <row r="237" spans="1:25" ht="15.75">
      <c r="A237" s="175"/>
      <c r="B237" s="192"/>
      <c r="C237" s="811" t="s">
        <v>806</v>
      </c>
      <c r="D237" s="202"/>
      <c r="E237" s="203"/>
      <c r="F237" s="787"/>
      <c r="G237" s="802"/>
      <c r="H237" s="791"/>
      <c r="I237" s="175"/>
      <c r="J237" s="175"/>
      <c r="K237" s="175"/>
      <c r="L237" s="175"/>
      <c r="M237" s="175"/>
      <c r="N237" s="175"/>
      <c r="O237" s="175"/>
      <c r="P237" s="175"/>
      <c r="Q237" s="175"/>
      <c r="R237" s="175"/>
      <c r="S237" s="175"/>
      <c r="T237" s="175"/>
      <c r="U237" s="175"/>
      <c r="V237" s="175"/>
      <c r="W237" s="175"/>
      <c r="X237" s="175"/>
      <c r="Y237" s="175"/>
    </row>
    <row r="238" spans="1:25">
      <c r="A238" s="175"/>
      <c r="B238" s="96" t="s">
        <v>807</v>
      </c>
      <c r="C238" s="812" t="s">
        <v>808</v>
      </c>
      <c r="D238" s="198" t="s">
        <v>188</v>
      </c>
      <c r="E238" s="29">
        <v>0.43</v>
      </c>
      <c r="F238" s="72" t="s">
        <v>809</v>
      </c>
      <c r="G238" s="803">
        <v>125970</v>
      </c>
      <c r="H238" s="790"/>
      <c r="I238" s="175"/>
      <c r="J238" s="175"/>
      <c r="K238" s="175"/>
      <c r="L238" s="175"/>
      <c r="M238" s="175"/>
      <c r="N238" s="175"/>
      <c r="O238" s="175"/>
      <c r="P238" s="175"/>
      <c r="Q238" s="175"/>
      <c r="R238" s="175"/>
      <c r="S238" s="175"/>
      <c r="T238" s="175"/>
      <c r="U238" s="175"/>
      <c r="V238" s="175"/>
      <c r="W238" s="175"/>
      <c r="X238" s="175"/>
      <c r="Y238" s="175"/>
    </row>
    <row r="239" spans="1:25">
      <c r="A239" s="175"/>
      <c r="B239" s="96" t="s">
        <v>810</v>
      </c>
      <c r="C239" s="812" t="s">
        <v>811</v>
      </c>
      <c r="D239" s="198" t="s">
        <v>188</v>
      </c>
      <c r="E239" s="29">
        <v>0.43</v>
      </c>
      <c r="F239" s="72" t="s">
        <v>809</v>
      </c>
      <c r="G239" s="803">
        <v>176480</v>
      </c>
      <c r="H239" s="790"/>
      <c r="I239" s="175"/>
      <c r="J239" s="175"/>
      <c r="K239" s="175"/>
      <c r="L239" s="175"/>
      <c r="M239" s="175"/>
      <c r="N239" s="175"/>
      <c r="O239" s="175"/>
      <c r="P239" s="175"/>
      <c r="Q239" s="175"/>
      <c r="R239" s="175"/>
      <c r="S239" s="175"/>
      <c r="T239" s="175"/>
      <c r="U239" s="175"/>
      <c r="V239" s="175"/>
      <c r="W239" s="175"/>
      <c r="X239" s="175"/>
      <c r="Y239" s="175"/>
    </row>
    <row r="240" spans="1:25">
      <c r="A240" s="175"/>
      <c r="B240" s="96" t="s">
        <v>812</v>
      </c>
      <c r="C240" s="812" t="s">
        <v>813</v>
      </c>
      <c r="D240" s="198" t="s">
        <v>188</v>
      </c>
      <c r="E240" s="29">
        <v>0.6</v>
      </c>
      <c r="F240" s="72" t="s">
        <v>814</v>
      </c>
      <c r="G240" s="803">
        <v>148670</v>
      </c>
      <c r="H240" s="790"/>
      <c r="I240" s="175"/>
      <c r="J240" s="175"/>
      <c r="K240" s="175"/>
      <c r="L240" s="175"/>
      <c r="M240" s="175"/>
      <c r="N240" s="175"/>
      <c r="O240" s="175"/>
      <c r="P240" s="175"/>
      <c r="Q240" s="175"/>
      <c r="R240" s="175"/>
      <c r="S240" s="175"/>
      <c r="T240" s="175"/>
      <c r="U240" s="175"/>
      <c r="V240" s="175"/>
      <c r="W240" s="175"/>
      <c r="X240" s="175"/>
      <c r="Y240" s="175"/>
    </row>
    <row r="241" spans="1:25">
      <c r="A241" s="175"/>
      <c r="B241" s="96" t="s">
        <v>815</v>
      </c>
      <c r="C241" s="812" t="s">
        <v>816</v>
      </c>
      <c r="D241" s="198" t="s">
        <v>188</v>
      </c>
      <c r="E241" s="29">
        <v>0.6</v>
      </c>
      <c r="F241" s="72" t="s">
        <v>814</v>
      </c>
      <c r="G241" s="803">
        <v>204130</v>
      </c>
      <c r="H241" s="790"/>
      <c r="I241" s="175"/>
      <c r="J241" s="175"/>
      <c r="K241" s="175"/>
      <c r="L241" s="175"/>
      <c r="M241" s="175"/>
      <c r="N241" s="175"/>
      <c r="O241" s="175"/>
      <c r="P241" s="175"/>
      <c r="Q241" s="175"/>
      <c r="R241" s="175"/>
      <c r="S241" s="175"/>
      <c r="T241" s="175"/>
      <c r="U241" s="175"/>
      <c r="V241" s="175"/>
      <c r="W241" s="175"/>
      <c r="X241" s="175"/>
      <c r="Y241" s="175"/>
    </row>
    <row r="242" spans="1:25" ht="15.75">
      <c r="A242" s="175"/>
      <c r="B242" s="192"/>
      <c r="C242" s="811" t="s">
        <v>817</v>
      </c>
      <c r="D242" s="202"/>
      <c r="E242" s="203"/>
      <c r="F242" s="787"/>
      <c r="G242" s="802"/>
      <c r="H242" s="791"/>
      <c r="I242" s="175"/>
      <c r="J242" s="175"/>
      <c r="K242" s="175"/>
      <c r="L242" s="175"/>
      <c r="M242" s="175"/>
      <c r="N242" s="175"/>
      <c r="O242" s="175"/>
      <c r="P242" s="175"/>
      <c r="Q242" s="175"/>
      <c r="R242" s="175"/>
      <c r="S242" s="175"/>
      <c r="T242" s="175"/>
      <c r="U242" s="175"/>
      <c r="V242" s="175"/>
      <c r="W242" s="175"/>
      <c r="X242" s="175"/>
      <c r="Y242" s="175"/>
    </row>
    <row r="243" spans="1:25">
      <c r="A243" s="175"/>
      <c r="B243" s="96" t="s">
        <v>818</v>
      </c>
      <c r="C243" s="812" t="s">
        <v>819</v>
      </c>
      <c r="D243" s="198" t="s">
        <v>820</v>
      </c>
      <c r="E243" s="29">
        <v>0.21</v>
      </c>
      <c r="F243" s="72" t="s">
        <v>821</v>
      </c>
      <c r="G243" s="803">
        <v>133310</v>
      </c>
      <c r="H243" s="790"/>
      <c r="I243" s="175"/>
      <c r="J243" s="175"/>
      <c r="K243" s="175"/>
      <c r="L243" s="175"/>
      <c r="M243" s="175"/>
      <c r="N243" s="175"/>
      <c r="O243" s="175"/>
      <c r="P243" s="175"/>
      <c r="Q243" s="175"/>
      <c r="R243" s="175"/>
      <c r="S243" s="175"/>
      <c r="T243" s="175"/>
      <c r="U243" s="175"/>
      <c r="V243" s="175"/>
      <c r="W243" s="175"/>
      <c r="X243" s="175"/>
      <c r="Y243" s="175"/>
    </row>
    <row r="244" spans="1:25">
      <c r="A244" s="175"/>
      <c r="B244" s="96" t="s">
        <v>822</v>
      </c>
      <c r="C244" s="812" t="s">
        <v>823</v>
      </c>
      <c r="D244" s="198" t="s">
        <v>820</v>
      </c>
      <c r="E244" s="29">
        <v>0.21</v>
      </c>
      <c r="F244" s="72" t="s">
        <v>821</v>
      </c>
      <c r="G244" s="803">
        <v>157300</v>
      </c>
      <c r="H244" s="790"/>
      <c r="I244" s="175"/>
      <c r="J244" s="175"/>
      <c r="K244" s="175"/>
      <c r="L244" s="175"/>
      <c r="M244" s="175"/>
      <c r="N244" s="175"/>
      <c r="O244" s="175"/>
      <c r="P244" s="175"/>
      <c r="Q244" s="175"/>
      <c r="R244" s="175"/>
      <c r="S244" s="175"/>
      <c r="T244" s="175"/>
      <c r="U244" s="175"/>
      <c r="V244" s="175"/>
      <c r="W244" s="175"/>
      <c r="X244" s="175"/>
      <c r="Y244" s="175"/>
    </row>
    <row r="245" spans="1:25">
      <c r="A245" s="175"/>
      <c r="B245" s="96" t="s">
        <v>824</v>
      </c>
      <c r="C245" s="812" t="s">
        <v>825</v>
      </c>
      <c r="D245" s="198" t="s">
        <v>820</v>
      </c>
      <c r="E245" s="29">
        <v>0.27</v>
      </c>
      <c r="F245" s="72" t="s">
        <v>826</v>
      </c>
      <c r="G245" s="803">
        <v>148120</v>
      </c>
      <c r="H245" s="790"/>
      <c r="I245" s="175"/>
      <c r="J245" s="175"/>
      <c r="K245" s="175"/>
      <c r="L245" s="175"/>
      <c r="M245" s="175"/>
      <c r="N245" s="175"/>
      <c r="O245" s="175"/>
      <c r="P245" s="175"/>
      <c r="Q245" s="175"/>
      <c r="R245" s="175"/>
      <c r="S245" s="175"/>
      <c r="T245" s="175"/>
      <c r="U245" s="175"/>
      <c r="V245" s="175"/>
      <c r="W245" s="175"/>
      <c r="X245" s="175"/>
      <c r="Y245" s="175"/>
    </row>
    <row r="246" spans="1:25">
      <c r="A246" s="175"/>
      <c r="B246" s="96" t="s">
        <v>827</v>
      </c>
      <c r="C246" s="812" t="s">
        <v>828</v>
      </c>
      <c r="D246" s="198" t="s">
        <v>820</v>
      </c>
      <c r="E246" s="29">
        <v>0.27</v>
      </c>
      <c r="F246" s="72" t="s">
        <v>826</v>
      </c>
      <c r="G246" s="803">
        <v>174780</v>
      </c>
      <c r="H246" s="790"/>
      <c r="I246" s="175"/>
      <c r="J246" s="175"/>
      <c r="K246" s="175"/>
      <c r="L246" s="175"/>
      <c r="M246" s="175"/>
      <c r="N246" s="175"/>
      <c r="O246" s="175"/>
      <c r="P246" s="175"/>
      <c r="Q246" s="175"/>
      <c r="R246" s="175"/>
      <c r="S246" s="175"/>
      <c r="T246" s="175"/>
      <c r="U246" s="175"/>
      <c r="V246" s="175"/>
      <c r="W246" s="175"/>
      <c r="X246" s="175"/>
      <c r="Y246" s="175"/>
    </row>
    <row r="247" spans="1:25">
      <c r="A247" s="175"/>
      <c r="B247" s="96" t="s">
        <v>829</v>
      </c>
      <c r="C247" s="812" t="s">
        <v>830</v>
      </c>
      <c r="D247" s="198" t="s">
        <v>820</v>
      </c>
      <c r="E247" s="29">
        <v>0.37</v>
      </c>
      <c r="F247" s="72" t="s">
        <v>831</v>
      </c>
      <c r="G247" s="803">
        <v>170530</v>
      </c>
      <c r="H247" s="790"/>
      <c r="I247" s="175"/>
      <c r="J247" s="175"/>
      <c r="K247" s="175"/>
      <c r="L247" s="175"/>
      <c r="M247" s="175"/>
      <c r="N247" s="175"/>
      <c r="O247" s="175"/>
      <c r="P247" s="175"/>
      <c r="Q247" s="175"/>
      <c r="R247" s="175"/>
      <c r="S247" s="175"/>
      <c r="T247" s="175"/>
      <c r="U247" s="175"/>
      <c r="V247" s="175"/>
      <c r="W247" s="175"/>
      <c r="X247" s="175"/>
      <c r="Y247" s="175"/>
    </row>
    <row r="248" spans="1:25">
      <c r="A248" s="175"/>
      <c r="B248" s="96" t="s">
        <v>832</v>
      </c>
      <c r="C248" s="812" t="s">
        <v>833</v>
      </c>
      <c r="D248" s="198" t="s">
        <v>820</v>
      </c>
      <c r="E248" s="29">
        <v>0.37</v>
      </c>
      <c r="F248" s="72" t="s">
        <v>831</v>
      </c>
      <c r="G248" s="803">
        <v>190250</v>
      </c>
      <c r="H248" s="790"/>
      <c r="I248" s="175"/>
      <c r="J248" s="175"/>
      <c r="K248" s="175"/>
      <c r="L248" s="175"/>
      <c r="M248" s="175"/>
      <c r="N248" s="175"/>
      <c r="O248" s="175"/>
      <c r="P248" s="175"/>
      <c r="Q248" s="175"/>
      <c r="R248" s="175"/>
      <c r="S248" s="175"/>
      <c r="T248" s="175"/>
      <c r="U248" s="175"/>
      <c r="V248" s="175"/>
      <c r="W248" s="175"/>
      <c r="X248" s="175"/>
      <c r="Y248" s="175"/>
    </row>
    <row r="249" spans="1:25">
      <c r="A249" s="175"/>
      <c r="B249" s="96"/>
      <c r="C249" s="812"/>
      <c r="D249" s="198"/>
      <c r="E249" s="29"/>
      <c r="F249" s="72"/>
      <c r="G249" s="803"/>
      <c r="H249" s="791"/>
      <c r="I249" s="175"/>
      <c r="J249" s="175"/>
      <c r="K249" s="175"/>
      <c r="L249" s="175"/>
      <c r="M249" s="175"/>
      <c r="N249" s="175"/>
      <c r="O249" s="175"/>
      <c r="P249" s="175"/>
      <c r="Q249" s="175"/>
      <c r="R249" s="175"/>
      <c r="S249" s="175"/>
      <c r="T249" s="175"/>
      <c r="U249" s="175"/>
      <c r="V249" s="175"/>
      <c r="W249" s="175"/>
      <c r="X249" s="175"/>
      <c r="Y249" s="175"/>
    </row>
    <row r="250" spans="1:25">
      <c r="A250" s="175"/>
      <c r="B250" s="96" t="s">
        <v>834</v>
      </c>
      <c r="C250" s="812" t="s">
        <v>835</v>
      </c>
      <c r="D250" s="198" t="s">
        <v>820</v>
      </c>
      <c r="E250" s="29">
        <v>0.27</v>
      </c>
      <c r="F250" s="72" t="s">
        <v>784</v>
      </c>
      <c r="G250" s="803">
        <v>141160</v>
      </c>
      <c r="H250" s="790"/>
      <c r="I250" s="175"/>
      <c r="J250" s="175"/>
      <c r="K250" s="175"/>
      <c r="L250" s="175"/>
      <c r="M250" s="175"/>
      <c r="N250" s="175"/>
      <c r="O250" s="175"/>
      <c r="P250" s="175"/>
      <c r="Q250" s="175"/>
      <c r="R250" s="175"/>
      <c r="S250" s="175"/>
      <c r="T250" s="175"/>
      <c r="U250" s="175"/>
      <c r="V250" s="175"/>
      <c r="W250" s="175"/>
      <c r="X250" s="175"/>
      <c r="Y250" s="175"/>
    </row>
    <row r="251" spans="1:25">
      <c r="A251" s="175"/>
      <c r="B251" s="96" t="s">
        <v>836</v>
      </c>
      <c r="C251" s="812" t="s">
        <v>837</v>
      </c>
      <c r="D251" s="198" t="s">
        <v>820</v>
      </c>
      <c r="E251" s="29">
        <v>0.27</v>
      </c>
      <c r="F251" s="72" t="s">
        <v>784</v>
      </c>
      <c r="G251" s="803">
        <v>149770</v>
      </c>
      <c r="H251" s="790"/>
      <c r="I251" s="175"/>
      <c r="J251" s="175"/>
      <c r="K251" s="175"/>
      <c r="L251" s="175"/>
      <c r="M251" s="175"/>
      <c r="N251" s="175"/>
      <c r="O251" s="175"/>
      <c r="P251" s="175"/>
      <c r="Q251" s="175"/>
      <c r="R251" s="175"/>
      <c r="S251" s="175"/>
      <c r="T251" s="175"/>
      <c r="U251" s="175"/>
      <c r="V251" s="175"/>
      <c r="W251" s="175"/>
      <c r="X251" s="175"/>
      <c r="Y251" s="175"/>
    </row>
    <row r="252" spans="1:25">
      <c r="A252" s="175"/>
      <c r="B252" s="96" t="s">
        <v>838</v>
      </c>
      <c r="C252" s="812" t="s">
        <v>839</v>
      </c>
      <c r="D252" s="198" t="s">
        <v>820</v>
      </c>
      <c r="E252" s="29">
        <v>0.37</v>
      </c>
      <c r="F252" s="72" t="s">
        <v>792</v>
      </c>
      <c r="G252" s="803">
        <v>158990</v>
      </c>
      <c r="H252" s="790"/>
      <c r="I252" s="175"/>
      <c r="J252" s="175"/>
      <c r="K252" s="175"/>
      <c r="L252" s="175"/>
      <c r="M252" s="175"/>
      <c r="N252" s="175"/>
      <c r="O252" s="175"/>
      <c r="P252" s="175"/>
      <c r="Q252" s="175"/>
      <c r="R252" s="175"/>
      <c r="S252" s="175"/>
      <c r="T252" s="175"/>
      <c r="U252" s="175"/>
      <c r="V252" s="175"/>
      <c r="W252" s="175"/>
      <c r="X252" s="175"/>
      <c r="Y252" s="175"/>
    </row>
    <row r="253" spans="1:25">
      <c r="A253" s="175"/>
      <c r="B253" s="96" t="s">
        <v>840</v>
      </c>
      <c r="C253" s="812" t="s">
        <v>841</v>
      </c>
      <c r="D253" s="198" t="s">
        <v>820</v>
      </c>
      <c r="E253" s="29">
        <v>0.37</v>
      </c>
      <c r="F253" s="72" t="s">
        <v>792</v>
      </c>
      <c r="G253" s="803">
        <v>168880</v>
      </c>
      <c r="H253" s="790"/>
      <c r="I253" s="175"/>
      <c r="J253" s="175"/>
      <c r="K253" s="175"/>
      <c r="L253" s="175"/>
      <c r="M253" s="175"/>
      <c r="N253" s="175"/>
      <c r="O253" s="175"/>
      <c r="P253" s="175"/>
      <c r="Q253" s="175"/>
      <c r="R253" s="175"/>
      <c r="S253" s="175"/>
      <c r="T253" s="175"/>
      <c r="U253" s="175"/>
      <c r="V253" s="175"/>
      <c r="W253" s="175"/>
      <c r="X253" s="175"/>
      <c r="Y253" s="175"/>
    </row>
    <row r="254" spans="1:25" ht="15.75">
      <c r="A254" s="175"/>
      <c r="B254" s="192"/>
      <c r="C254" s="811" t="s">
        <v>842</v>
      </c>
      <c r="D254" s="202"/>
      <c r="E254" s="203"/>
      <c r="F254" s="787"/>
      <c r="G254" s="802"/>
      <c r="H254" s="791"/>
      <c r="I254" s="175"/>
      <c r="J254" s="175"/>
      <c r="K254" s="175"/>
      <c r="L254" s="175"/>
      <c r="M254" s="175"/>
      <c r="N254" s="175"/>
      <c r="O254" s="175"/>
      <c r="P254" s="175"/>
      <c r="Q254" s="175"/>
      <c r="R254" s="175"/>
      <c r="S254" s="175"/>
      <c r="T254" s="175"/>
      <c r="U254" s="175"/>
      <c r="V254" s="175"/>
      <c r="W254" s="175"/>
      <c r="X254" s="175"/>
      <c r="Y254" s="175"/>
    </row>
    <row r="255" spans="1:25">
      <c r="A255" s="175"/>
      <c r="B255" s="96"/>
      <c r="C255" s="812"/>
      <c r="D255" s="198"/>
      <c r="E255" s="29"/>
      <c r="F255" s="72"/>
      <c r="G255" s="803"/>
      <c r="H255" s="791"/>
      <c r="I255" s="175"/>
      <c r="J255" s="175"/>
      <c r="K255" s="175"/>
      <c r="L255" s="175"/>
      <c r="M255" s="175"/>
      <c r="N255" s="175"/>
      <c r="O255" s="175"/>
      <c r="P255" s="175"/>
      <c r="Q255" s="175"/>
      <c r="R255" s="175"/>
      <c r="S255" s="175"/>
      <c r="T255" s="175"/>
      <c r="U255" s="175"/>
      <c r="V255" s="175"/>
      <c r="W255" s="175"/>
      <c r="X255" s="175"/>
      <c r="Y255" s="175"/>
    </row>
    <row r="256" spans="1:25" ht="25.5">
      <c r="A256" s="175"/>
      <c r="B256" s="96" t="s">
        <v>843</v>
      </c>
      <c r="C256" s="812" t="s">
        <v>844</v>
      </c>
      <c r="D256" s="198" t="s">
        <v>188</v>
      </c>
      <c r="E256" s="29">
        <v>0.22</v>
      </c>
      <c r="F256" s="72" t="s">
        <v>845</v>
      </c>
      <c r="G256" s="803">
        <v>155960</v>
      </c>
      <c r="H256" s="790"/>
      <c r="I256" s="175"/>
      <c r="J256" s="175"/>
      <c r="K256" s="175"/>
      <c r="L256" s="175"/>
      <c r="M256" s="175"/>
      <c r="N256" s="175"/>
      <c r="O256" s="175"/>
      <c r="P256" s="175"/>
      <c r="Q256" s="175"/>
      <c r="R256" s="175"/>
      <c r="S256" s="175"/>
      <c r="T256" s="175"/>
      <c r="U256" s="175"/>
      <c r="V256" s="175"/>
      <c r="W256" s="175"/>
      <c r="X256" s="175"/>
      <c r="Y256" s="175"/>
    </row>
    <row r="257" spans="1:25" ht="25.5">
      <c r="A257" s="175"/>
      <c r="B257" s="96" t="s">
        <v>846</v>
      </c>
      <c r="C257" s="812" t="s">
        <v>847</v>
      </c>
      <c r="D257" s="198" t="s">
        <v>188</v>
      </c>
      <c r="E257" s="29">
        <v>0.22</v>
      </c>
      <c r="F257" s="72" t="s">
        <v>845</v>
      </c>
      <c r="G257" s="803">
        <v>180550</v>
      </c>
      <c r="H257" s="790"/>
      <c r="I257" s="175"/>
      <c r="J257" s="175"/>
      <c r="K257" s="175"/>
      <c r="L257" s="175"/>
      <c r="M257" s="175"/>
      <c r="N257" s="175"/>
      <c r="O257" s="175"/>
      <c r="P257" s="175"/>
      <c r="Q257" s="175"/>
      <c r="R257" s="175"/>
      <c r="S257" s="175"/>
      <c r="T257" s="175"/>
      <c r="U257" s="175"/>
      <c r="V257" s="175"/>
      <c r="W257" s="175"/>
      <c r="X257" s="175"/>
      <c r="Y257" s="175"/>
    </row>
    <row r="258" spans="1:25">
      <c r="A258" s="175"/>
      <c r="B258" s="96"/>
      <c r="C258" s="812"/>
      <c r="D258" s="198"/>
      <c r="E258" s="29"/>
      <c r="F258" s="72"/>
      <c r="G258" s="803"/>
      <c r="H258" s="791"/>
      <c r="I258" s="175"/>
      <c r="J258" s="175"/>
      <c r="K258" s="175"/>
      <c r="L258" s="175"/>
      <c r="M258" s="175"/>
      <c r="N258" s="175"/>
      <c r="O258" s="175"/>
      <c r="P258" s="175"/>
      <c r="Q258" s="175"/>
      <c r="R258" s="175"/>
      <c r="S258" s="175"/>
      <c r="T258" s="175"/>
      <c r="U258" s="175"/>
      <c r="V258" s="175"/>
      <c r="W258" s="175"/>
      <c r="X258" s="175"/>
      <c r="Y258" s="175"/>
    </row>
    <row r="259" spans="1:25" ht="15.75">
      <c r="A259" s="175"/>
      <c r="B259" s="192"/>
      <c r="C259" s="811" t="s">
        <v>848</v>
      </c>
      <c r="D259" s="202"/>
      <c r="E259" s="203"/>
      <c r="F259" s="787"/>
      <c r="G259" s="802"/>
      <c r="H259" s="791"/>
      <c r="I259" s="175"/>
      <c r="J259" s="175"/>
      <c r="K259" s="175"/>
      <c r="L259" s="175"/>
      <c r="M259" s="175"/>
      <c r="N259" s="175"/>
      <c r="O259" s="175"/>
      <c r="P259" s="175"/>
      <c r="Q259" s="175"/>
      <c r="R259" s="175"/>
      <c r="S259" s="175"/>
      <c r="T259" s="175"/>
      <c r="U259" s="175"/>
      <c r="V259" s="175"/>
      <c r="W259" s="175"/>
      <c r="X259" s="175"/>
      <c r="Y259" s="175"/>
    </row>
    <row r="260" spans="1:25">
      <c r="A260" s="175"/>
      <c r="B260" s="96"/>
      <c r="C260" s="812"/>
      <c r="D260" s="198"/>
      <c r="E260" s="29"/>
      <c r="F260" s="72"/>
      <c r="G260" s="803"/>
      <c r="H260" s="791"/>
      <c r="I260" s="175"/>
      <c r="J260" s="175"/>
      <c r="K260" s="175"/>
      <c r="L260" s="175"/>
      <c r="M260" s="175"/>
      <c r="N260" s="175"/>
      <c r="O260" s="175"/>
      <c r="P260" s="175"/>
      <c r="Q260" s="175"/>
      <c r="R260" s="175"/>
      <c r="S260" s="175"/>
      <c r="T260" s="175"/>
      <c r="U260" s="175"/>
      <c r="V260" s="175"/>
      <c r="W260" s="175"/>
      <c r="X260" s="175"/>
      <c r="Y260" s="175"/>
    </row>
    <row r="261" spans="1:25">
      <c r="A261" s="175"/>
      <c r="B261" s="96" t="s">
        <v>849</v>
      </c>
      <c r="C261" s="812" t="s">
        <v>850</v>
      </c>
      <c r="D261" s="198" t="s">
        <v>820</v>
      </c>
      <c r="E261" s="29">
        <v>0.14000000000000001</v>
      </c>
      <c r="F261" s="72" t="s">
        <v>851</v>
      </c>
      <c r="G261" s="803">
        <v>149490</v>
      </c>
      <c r="H261" s="790"/>
      <c r="I261" s="175"/>
      <c r="J261" s="175"/>
      <c r="K261" s="175"/>
      <c r="L261" s="175"/>
      <c r="M261" s="175"/>
      <c r="N261" s="175"/>
      <c r="O261" s="175"/>
      <c r="P261" s="175"/>
      <c r="Q261" s="175"/>
      <c r="R261" s="175"/>
      <c r="S261" s="175"/>
      <c r="T261" s="175"/>
      <c r="U261" s="175"/>
      <c r="V261" s="175"/>
      <c r="W261" s="175"/>
      <c r="X261" s="175"/>
      <c r="Y261" s="175"/>
    </row>
    <row r="262" spans="1:25">
      <c r="A262" s="175"/>
      <c r="B262" s="96" t="s">
        <v>852</v>
      </c>
      <c r="C262" s="812" t="s">
        <v>853</v>
      </c>
      <c r="D262" s="198" t="s">
        <v>820</v>
      </c>
      <c r="E262" s="29">
        <v>0.14000000000000001</v>
      </c>
      <c r="F262" s="72" t="s">
        <v>851</v>
      </c>
      <c r="G262" s="803">
        <v>166330</v>
      </c>
      <c r="H262" s="790"/>
      <c r="I262" s="175"/>
      <c r="J262" s="175"/>
      <c r="K262" s="175"/>
      <c r="L262" s="175"/>
      <c r="M262" s="175"/>
      <c r="N262" s="175"/>
      <c r="O262" s="175"/>
      <c r="P262" s="175"/>
      <c r="Q262" s="175"/>
      <c r="R262" s="175"/>
      <c r="S262" s="175"/>
      <c r="T262" s="175"/>
      <c r="U262" s="175"/>
      <c r="V262" s="175"/>
      <c r="W262" s="175"/>
      <c r="X262" s="175"/>
      <c r="Y262" s="175"/>
    </row>
    <row r="263" spans="1:25">
      <c r="A263" s="175"/>
      <c r="B263" s="96"/>
      <c r="C263" s="812"/>
      <c r="D263" s="198"/>
      <c r="E263" s="29"/>
      <c r="F263" s="72"/>
      <c r="G263" s="803"/>
      <c r="H263" s="791"/>
      <c r="I263" s="175"/>
      <c r="J263" s="175"/>
      <c r="K263" s="175"/>
      <c r="L263" s="175"/>
      <c r="M263" s="175"/>
      <c r="N263" s="175"/>
      <c r="O263" s="175"/>
      <c r="P263" s="175"/>
      <c r="Q263" s="175"/>
      <c r="R263" s="175"/>
      <c r="S263" s="175"/>
      <c r="T263" s="175"/>
      <c r="U263" s="175"/>
      <c r="V263" s="175"/>
      <c r="W263" s="175"/>
      <c r="X263" s="175"/>
      <c r="Y263" s="175"/>
    </row>
    <row r="264" spans="1:25" ht="15.75">
      <c r="A264" s="175"/>
      <c r="B264" s="192"/>
      <c r="C264" s="811" t="s">
        <v>854</v>
      </c>
      <c r="D264" s="202"/>
      <c r="E264" s="203"/>
      <c r="F264" s="787"/>
      <c r="G264" s="802"/>
      <c r="H264" s="791"/>
      <c r="I264" s="175"/>
      <c r="J264" s="175"/>
      <c r="K264" s="175"/>
      <c r="L264" s="175"/>
      <c r="M264" s="175"/>
      <c r="N264" s="175"/>
      <c r="O264" s="175"/>
      <c r="P264" s="175"/>
      <c r="Q264" s="175"/>
      <c r="R264" s="175"/>
      <c r="S264" s="175"/>
      <c r="T264" s="175"/>
      <c r="U264" s="175"/>
      <c r="V264" s="175"/>
      <c r="W264" s="175"/>
      <c r="X264" s="175"/>
      <c r="Y264" s="175"/>
    </row>
    <row r="265" spans="1:25">
      <c r="A265" s="175"/>
      <c r="B265" s="96"/>
      <c r="C265" s="812"/>
      <c r="D265" s="198"/>
      <c r="E265" s="29"/>
      <c r="F265" s="72"/>
      <c r="G265" s="803"/>
      <c r="H265" s="791"/>
      <c r="I265" s="175"/>
      <c r="J265" s="175"/>
      <c r="K265" s="175"/>
      <c r="L265" s="175"/>
      <c r="M265" s="175"/>
      <c r="N265" s="175"/>
      <c r="O265" s="175"/>
      <c r="P265" s="175"/>
      <c r="Q265" s="175"/>
      <c r="R265" s="175"/>
      <c r="S265" s="175"/>
      <c r="T265" s="175"/>
      <c r="U265" s="175"/>
      <c r="V265" s="175"/>
      <c r="W265" s="175"/>
      <c r="X265" s="175"/>
      <c r="Y265" s="175"/>
    </row>
    <row r="266" spans="1:25">
      <c r="A266" s="175"/>
      <c r="B266" s="96" t="s">
        <v>855</v>
      </c>
      <c r="C266" s="812" t="s">
        <v>856</v>
      </c>
      <c r="D266" s="198" t="s">
        <v>820</v>
      </c>
      <c r="E266" s="29">
        <v>0.18</v>
      </c>
      <c r="F266" s="72" t="s">
        <v>857</v>
      </c>
      <c r="G266" s="803">
        <v>124640</v>
      </c>
      <c r="H266" s="790"/>
      <c r="I266" s="175"/>
      <c r="J266" s="175"/>
      <c r="K266" s="175"/>
      <c r="L266" s="175"/>
      <c r="M266" s="175"/>
      <c r="N266" s="175"/>
      <c r="O266" s="175"/>
      <c r="P266" s="175"/>
      <c r="Q266" s="175"/>
      <c r="R266" s="175"/>
      <c r="S266" s="175"/>
      <c r="T266" s="175"/>
      <c r="U266" s="175"/>
      <c r="V266" s="175"/>
      <c r="W266" s="175"/>
      <c r="X266" s="175"/>
      <c r="Y266" s="175"/>
    </row>
    <row r="267" spans="1:25">
      <c r="A267" s="175"/>
      <c r="B267" s="96" t="s">
        <v>858</v>
      </c>
      <c r="C267" s="812" t="s">
        <v>859</v>
      </c>
      <c r="D267" s="198" t="s">
        <v>820</v>
      </c>
      <c r="E267" s="29">
        <v>0.18</v>
      </c>
      <c r="F267" s="72" t="s">
        <v>857</v>
      </c>
      <c r="G267" s="803">
        <v>128540</v>
      </c>
      <c r="H267" s="790"/>
      <c r="I267" s="175"/>
      <c r="J267" s="175"/>
      <c r="K267" s="175"/>
      <c r="L267" s="175"/>
      <c r="M267" s="175"/>
      <c r="N267" s="175"/>
      <c r="O267" s="175"/>
      <c r="P267" s="175"/>
      <c r="Q267" s="175"/>
      <c r="R267" s="175"/>
      <c r="S267" s="175"/>
      <c r="T267" s="175"/>
      <c r="U267" s="175"/>
      <c r="V267" s="175"/>
      <c r="W267" s="175"/>
      <c r="X267" s="175"/>
      <c r="Y267" s="175"/>
    </row>
    <row r="268" spans="1:25">
      <c r="A268" s="175"/>
      <c r="B268" s="96"/>
      <c r="C268" s="812"/>
      <c r="D268" s="198"/>
      <c r="E268" s="29"/>
      <c r="F268" s="72"/>
      <c r="G268" s="803"/>
      <c r="H268" s="791"/>
      <c r="I268" s="175"/>
      <c r="J268" s="175"/>
      <c r="K268" s="175"/>
      <c r="L268" s="175"/>
      <c r="M268" s="175"/>
      <c r="N268" s="175"/>
      <c r="O268" s="175"/>
      <c r="P268" s="175"/>
      <c r="Q268" s="175"/>
      <c r="R268" s="175"/>
      <c r="S268" s="175"/>
      <c r="T268" s="175"/>
      <c r="U268" s="175"/>
      <c r="V268" s="175"/>
      <c r="W268" s="175"/>
      <c r="X268" s="175"/>
      <c r="Y268" s="175"/>
    </row>
    <row r="269" spans="1:25" ht="15.75">
      <c r="A269" s="175"/>
      <c r="B269" s="192"/>
      <c r="C269" s="811" t="s">
        <v>860</v>
      </c>
      <c r="D269" s="202"/>
      <c r="E269" s="203"/>
      <c r="F269" s="787"/>
      <c r="G269" s="802"/>
      <c r="H269" s="791"/>
      <c r="I269" s="175"/>
      <c r="J269" s="175"/>
      <c r="K269" s="175"/>
      <c r="L269" s="175"/>
      <c r="M269" s="175"/>
      <c r="N269" s="175"/>
      <c r="O269" s="175"/>
      <c r="P269" s="175"/>
      <c r="Q269" s="175"/>
      <c r="R269" s="175"/>
      <c r="S269" s="175"/>
      <c r="T269" s="175"/>
      <c r="U269" s="175"/>
      <c r="V269" s="175"/>
      <c r="W269" s="175"/>
      <c r="X269" s="175"/>
      <c r="Y269" s="175"/>
    </row>
    <row r="270" spans="1:25">
      <c r="A270" s="175"/>
      <c r="B270" s="96"/>
      <c r="C270" s="812"/>
      <c r="D270" s="198"/>
      <c r="E270" s="29"/>
      <c r="F270" s="72"/>
      <c r="G270" s="803"/>
      <c r="H270" s="791"/>
      <c r="I270" s="175"/>
      <c r="J270" s="175"/>
      <c r="K270" s="175"/>
      <c r="L270" s="175"/>
      <c r="M270" s="175"/>
      <c r="N270" s="175"/>
      <c r="O270" s="175"/>
      <c r="P270" s="175"/>
      <c r="Q270" s="175"/>
      <c r="R270" s="175"/>
      <c r="S270" s="175"/>
      <c r="T270" s="175"/>
      <c r="U270" s="175"/>
      <c r="V270" s="175"/>
      <c r="W270" s="175"/>
      <c r="X270" s="175"/>
      <c r="Y270" s="175"/>
    </row>
    <row r="271" spans="1:25">
      <c r="A271" s="175"/>
      <c r="B271" s="96" t="s">
        <v>861</v>
      </c>
      <c r="C271" s="812" t="s">
        <v>862</v>
      </c>
      <c r="D271" s="198" t="s">
        <v>797</v>
      </c>
      <c r="E271" s="29">
        <v>0.5</v>
      </c>
      <c r="F271" s="72" t="s">
        <v>863</v>
      </c>
      <c r="G271" s="803">
        <v>199290</v>
      </c>
      <c r="H271" s="790"/>
      <c r="I271" s="175"/>
      <c r="J271" s="175"/>
      <c r="K271" s="175"/>
      <c r="L271" s="175"/>
      <c r="M271" s="175"/>
      <c r="N271" s="175"/>
      <c r="O271" s="175"/>
      <c r="P271" s="175"/>
      <c r="Q271" s="175"/>
      <c r="R271" s="175"/>
      <c r="S271" s="175"/>
      <c r="T271" s="175"/>
      <c r="U271" s="175"/>
      <c r="V271" s="175"/>
      <c r="W271" s="175"/>
      <c r="X271" s="175"/>
      <c r="Y271" s="175"/>
    </row>
    <row r="272" spans="1:25">
      <c r="A272" s="175"/>
      <c r="B272" s="96"/>
      <c r="C272" s="812"/>
      <c r="D272" s="198"/>
      <c r="E272" s="29"/>
      <c r="F272" s="72"/>
      <c r="G272" s="803"/>
      <c r="H272" s="791"/>
      <c r="I272" s="175"/>
      <c r="J272" s="175"/>
      <c r="K272" s="175"/>
      <c r="L272" s="175"/>
      <c r="M272" s="175"/>
      <c r="N272" s="175"/>
      <c r="O272" s="175"/>
      <c r="P272" s="175"/>
      <c r="Q272" s="175"/>
      <c r="R272" s="175"/>
      <c r="S272" s="175"/>
      <c r="T272" s="175"/>
      <c r="U272" s="175"/>
      <c r="V272" s="175"/>
      <c r="W272" s="175"/>
      <c r="X272" s="175"/>
      <c r="Y272" s="175"/>
    </row>
    <row r="273" spans="1:25" ht="15.75">
      <c r="A273" s="175"/>
      <c r="B273" s="192"/>
      <c r="C273" s="811" t="s">
        <v>864</v>
      </c>
      <c r="D273" s="202"/>
      <c r="E273" s="203"/>
      <c r="F273" s="787"/>
      <c r="G273" s="802"/>
      <c r="H273" s="791"/>
      <c r="I273" s="175"/>
      <c r="J273" s="175"/>
      <c r="K273" s="175"/>
      <c r="L273" s="175"/>
      <c r="M273" s="175"/>
      <c r="N273" s="175"/>
      <c r="O273" s="175"/>
      <c r="P273" s="175"/>
      <c r="Q273" s="175"/>
      <c r="R273" s="175"/>
      <c r="S273" s="175"/>
      <c r="T273" s="175"/>
      <c r="U273" s="175"/>
      <c r="V273" s="175"/>
      <c r="W273" s="175"/>
      <c r="X273" s="175"/>
      <c r="Y273" s="175"/>
    </row>
    <row r="274" spans="1:25">
      <c r="A274" s="175"/>
      <c r="B274" s="96"/>
      <c r="C274" s="812"/>
      <c r="D274" s="198"/>
      <c r="E274" s="29"/>
      <c r="F274" s="72"/>
      <c r="G274" s="803"/>
      <c r="H274" s="791"/>
      <c r="I274" s="175"/>
      <c r="J274" s="175"/>
      <c r="K274" s="175"/>
      <c r="L274" s="175"/>
      <c r="M274" s="175"/>
      <c r="N274" s="175"/>
      <c r="O274" s="175"/>
      <c r="P274" s="175"/>
      <c r="Q274" s="175"/>
      <c r="R274" s="175"/>
      <c r="S274" s="175"/>
      <c r="T274" s="175"/>
      <c r="U274" s="175"/>
      <c r="V274" s="175"/>
      <c r="W274" s="175"/>
      <c r="X274" s="175"/>
      <c r="Y274" s="175"/>
    </row>
    <row r="275" spans="1:25">
      <c r="A275" s="175"/>
      <c r="B275" s="96" t="s">
        <v>865</v>
      </c>
      <c r="C275" s="812" t="s">
        <v>866</v>
      </c>
      <c r="D275" s="198" t="s">
        <v>867</v>
      </c>
      <c r="E275" s="29">
        <v>0.22</v>
      </c>
      <c r="F275" s="72" t="s">
        <v>868</v>
      </c>
      <c r="G275" s="803">
        <v>134210</v>
      </c>
      <c r="H275" s="790"/>
      <c r="I275" s="175"/>
      <c r="J275" s="175"/>
      <c r="K275" s="175"/>
      <c r="L275" s="175"/>
      <c r="M275" s="175"/>
      <c r="N275" s="175"/>
      <c r="O275" s="175"/>
      <c r="P275" s="175"/>
      <c r="Q275" s="175"/>
      <c r="R275" s="175"/>
      <c r="S275" s="175"/>
      <c r="T275" s="175"/>
      <c r="U275" s="175"/>
      <c r="V275" s="175"/>
      <c r="W275" s="175"/>
      <c r="X275" s="175"/>
      <c r="Y275" s="175"/>
    </row>
    <row r="276" spans="1:25">
      <c r="A276" s="175"/>
      <c r="B276" s="96" t="s">
        <v>869</v>
      </c>
      <c r="C276" s="812" t="s">
        <v>870</v>
      </c>
      <c r="D276" s="198" t="s">
        <v>867</v>
      </c>
      <c r="E276" s="29">
        <v>0.34</v>
      </c>
      <c r="F276" s="72" t="s">
        <v>868</v>
      </c>
      <c r="G276" s="803">
        <v>136410</v>
      </c>
      <c r="H276" s="790"/>
      <c r="I276" s="175"/>
      <c r="J276" s="175"/>
      <c r="K276" s="175"/>
      <c r="L276" s="175"/>
      <c r="M276" s="175"/>
      <c r="N276" s="175"/>
      <c r="O276" s="175"/>
      <c r="P276" s="175"/>
      <c r="Q276" s="175"/>
      <c r="R276" s="175"/>
      <c r="S276" s="175"/>
      <c r="T276" s="175"/>
      <c r="U276" s="175"/>
      <c r="V276" s="175"/>
      <c r="W276" s="175"/>
      <c r="X276" s="175"/>
      <c r="Y276" s="175"/>
    </row>
    <row r="277" spans="1:25">
      <c r="A277" s="175"/>
      <c r="B277" s="96"/>
      <c r="C277" s="812"/>
      <c r="D277" s="198"/>
      <c r="E277" s="29"/>
      <c r="F277" s="72"/>
      <c r="G277" s="803"/>
      <c r="H277" s="791"/>
      <c r="I277" s="175"/>
      <c r="J277" s="175"/>
      <c r="K277" s="175"/>
      <c r="L277" s="175"/>
      <c r="M277" s="175"/>
      <c r="N277" s="175"/>
      <c r="O277" s="175"/>
      <c r="P277" s="175"/>
      <c r="Q277" s="175"/>
      <c r="R277" s="175"/>
      <c r="S277" s="175"/>
      <c r="T277" s="175"/>
      <c r="U277" s="175"/>
      <c r="V277" s="175"/>
      <c r="W277" s="175"/>
      <c r="X277" s="175"/>
      <c r="Y277" s="175"/>
    </row>
    <row r="278" spans="1:25" ht="15.75">
      <c r="A278" s="175"/>
      <c r="B278" s="192"/>
      <c r="C278" s="811" t="s">
        <v>871</v>
      </c>
      <c r="D278" s="202"/>
      <c r="E278" s="203"/>
      <c r="F278" s="787"/>
      <c r="G278" s="802"/>
      <c r="H278" s="791"/>
      <c r="I278" s="175"/>
      <c r="J278" s="175"/>
      <c r="K278" s="175"/>
      <c r="L278" s="175"/>
      <c r="M278" s="175"/>
      <c r="N278" s="175"/>
      <c r="O278" s="175"/>
      <c r="P278" s="175"/>
      <c r="Q278" s="175"/>
      <c r="R278" s="175"/>
      <c r="S278" s="175"/>
      <c r="T278" s="175"/>
      <c r="U278" s="175"/>
      <c r="V278" s="175"/>
      <c r="W278" s="175"/>
      <c r="X278" s="175"/>
      <c r="Y278" s="175"/>
    </row>
    <row r="279" spans="1:25">
      <c r="A279" s="175"/>
      <c r="B279" s="96" t="s">
        <v>872</v>
      </c>
      <c r="C279" s="812" t="s">
        <v>873</v>
      </c>
      <c r="D279" s="198"/>
      <c r="E279" s="29"/>
      <c r="F279" s="72" t="s">
        <v>874</v>
      </c>
      <c r="G279" s="803">
        <v>110640</v>
      </c>
      <c r="H279" s="790"/>
      <c r="I279" s="175"/>
      <c r="J279" s="175"/>
      <c r="K279" s="175"/>
      <c r="L279" s="175"/>
      <c r="M279" s="175"/>
      <c r="N279" s="175"/>
      <c r="O279" s="175"/>
      <c r="P279" s="175"/>
      <c r="Q279" s="175"/>
      <c r="R279" s="175"/>
      <c r="S279" s="175"/>
      <c r="T279" s="175"/>
      <c r="U279" s="175"/>
      <c r="V279" s="175"/>
      <c r="W279" s="175"/>
      <c r="X279" s="175"/>
      <c r="Y279" s="175"/>
    </row>
    <row r="280" spans="1:25">
      <c r="A280" s="175"/>
      <c r="B280" s="96" t="s">
        <v>875</v>
      </c>
      <c r="C280" s="812" t="s">
        <v>876</v>
      </c>
      <c r="D280" s="198"/>
      <c r="E280" s="29"/>
      <c r="F280" s="72" t="s">
        <v>874</v>
      </c>
      <c r="G280" s="803">
        <v>132090</v>
      </c>
      <c r="H280" s="790"/>
      <c r="I280" s="175"/>
      <c r="J280" s="175"/>
      <c r="K280" s="175"/>
      <c r="L280" s="175"/>
      <c r="M280" s="175"/>
      <c r="N280" s="175"/>
      <c r="O280" s="175"/>
      <c r="P280" s="175"/>
      <c r="Q280" s="175"/>
      <c r="R280" s="175"/>
      <c r="S280" s="175"/>
      <c r="T280" s="175"/>
      <c r="U280" s="175"/>
      <c r="V280" s="175"/>
      <c r="W280" s="175"/>
      <c r="X280" s="175"/>
      <c r="Y280" s="175"/>
    </row>
    <row r="281" spans="1:25">
      <c r="A281" s="175"/>
      <c r="B281" s="96" t="s">
        <v>877</v>
      </c>
      <c r="C281" s="812" t="s">
        <v>878</v>
      </c>
      <c r="D281" s="198"/>
      <c r="E281" s="29"/>
      <c r="F281" s="72" t="s">
        <v>879</v>
      </c>
      <c r="G281" s="803">
        <v>125940</v>
      </c>
      <c r="H281" s="790"/>
      <c r="I281" s="175"/>
      <c r="J281" s="175"/>
      <c r="K281" s="175"/>
      <c r="L281" s="175"/>
      <c r="M281" s="175"/>
      <c r="N281" s="175"/>
      <c r="O281" s="175"/>
      <c r="P281" s="175"/>
      <c r="Q281" s="175"/>
      <c r="R281" s="175"/>
      <c r="S281" s="175"/>
      <c r="T281" s="175"/>
      <c r="U281" s="175"/>
      <c r="V281" s="175"/>
      <c r="W281" s="175"/>
      <c r="X281" s="175"/>
      <c r="Y281" s="175"/>
    </row>
    <row r="282" spans="1:25">
      <c r="A282" s="175"/>
      <c r="B282" s="96" t="s">
        <v>880</v>
      </c>
      <c r="C282" s="812" t="s">
        <v>881</v>
      </c>
      <c r="D282" s="198"/>
      <c r="E282" s="29"/>
      <c r="F282" s="72" t="s">
        <v>879</v>
      </c>
      <c r="G282" s="803">
        <v>151440</v>
      </c>
      <c r="H282" s="790"/>
      <c r="I282" s="175"/>
      <c r="J282" s="175"/>
      <c r="K282" s="175"/>
      <c r="L282" s="175"/>
      <c r="M282" s="175"/>
      <c r="N282" s="175"/>
      <c r="O282" s="175"/>
      <c r="P282" s="175"/>
      <c r="Q282" s="175"/>
      <c r="R282" s="175"/>
      <c r="S282" s="175"/>
      <c r="T282" s="175"/>
      <c r="U282" s="175"/>
      <c r="V282" s="175"/>
      <c r="W282" s="175"/>
      <c r="X282" s="175"/>
      <c r="Y282" s="175"/>
    </row>
    <row r="283" spans="1:25">
      <c r="A283" s="175"/>
      <c r="B283" s="96"/>
      <c r="C283" s="812"/>
      <c r="D283" s="198"/>
      <c r="E283" s="29"/>
      <c r="F283" s="72"/>
      <c r="G283" s="803"/>
      <c r="H283" s="791"/>
      <c r="I283" s="175"/>
      <c r="J283" s="175"/>
      <c r="K283" s="175"/>
      <c r="L283" s="175"/>
      <c r="M283" s="175"/>
      <c r="N283" s="175"/>
      <c r="O283" s="175"/>
      <c r="P283" s="175"/>
      <c r="Q283" s="175"/>
      <c r="R283" s="175"/>
      <c r="S283" s="175"/>
      <c r="T283" s="175"/>
      <c r="U283" s="175"/>
      <c r="V283" s="175"/>
      <c r="W283" s="175"/>
      <c r="X283" s="175"/>
      <c r="Y283" s="175"/>
    </row>
    <row r="284" spans="1:25">
      <c r="A284" s="175"/>
      <c r="B284" s="96" t="s">
        <v>882</v>
      </c>
      <c r="C284" s="812" t="s">
        <v>883</v>
      </c>
      <c r="D284" s="198"/>
      <c r="E284" s="29"/>
      <c r="F284" s="72" t="s">
        <v>851</v>
      </c>
      <c r="G284" s="803">
        <v>43200</v>
      </c>
      <c r="H284" s="790"/>
      <c r="I284" s="175"/>
      <c r="J284" s="175"/>
      <c r="K284" s="175"/>
      <c r="L284" s="175"/>
      <c r="M284" s="175"/>
      <c r="N284" s="175"/>
      <c r="O284" s="175"/>
      <c r="P284" s="175"/>
      <c r="Q284" s="175"/>
      <c r="R284" s="175"/>
      <c r="S284" s="175"/>
      <c r="T284" s="175"/>
      <c r="U284" s="175"/>
      <c r="V284" s="175"/>
      <c r="W284" s="175"/>
      <c r="X284" s="175"/>
      <c r="Y284" s="175"/>
    </row>
    <row r="285" spans="1:25">
      <c r="A285" s="175"/>
      <c r="B285" s="96" t="s">
        <v>884</v>
      </c>
      <c r="C285" s="812" t="s">
        <v>885</v>
      </c>
      <c r="D285" s="198"/>
      <c r="E285" s="29"/>
      <c r="F285" s="72" t="s">
        <v>851</v>
      </c>
      <c r="G285" s="803">
        <v>62790</v>
      </c>
      <c r="H285" s="790"/>
      <c r="I285" s="175"/>
      <c r="J285" s="175"/>
      <c r="K285" s="175"/>
      <c r="L285" s="175"/>
      <c r="M285" s="175"/>
      <c r="N285" s="175"/>
      <c r="O285" s="175"/>
      <c r="P285" s="175"/>
      <c r="Q285" s="175"/>
      <c r="R285" s="175"/>
      <c r="S285" s="175"/>
      <c r="T285" s="175"/>
      <c r="U285" s="175"/>
      <c r="V285" s="175"/>
      <c r="W285" s="175"/>
      <c r="X285" s="175"/>
      <c r="Y285" s="175"/>
    </row>
    <row r="286" spans="1:25" ht="15.75">
      <c r="A286" s="175"/>
      <c r="B286" s="192"/>
      <c r="C286" s="811" t="s">
        <v>886</v>
      </c>
      <c r="D286" s="202"/>
      <c r="E286" s="203"/>
      <c r="F286" s="787"/>
      <c r="G286" s="802"/>
      <c r="H286" s="791"/>
      <c r="I286" s="175"/>
      <c r="J286" s="175"/>
      <c r="K286" s="175"/>
      <c r="L286" s="175"/>
      <c r="M286" s="175"/>
      <c r="N286" s="175"/>
      <c r="O286" s="175"/>
      <c r="P286" s="175"/>
      <c r="Q286" s="175"/>
      <c r="R286" s="175"/>
      <c r="S286" s="175"/>
      <c r="T286" s="175"/>
      <c r="U286" s="175"/>
      <c r="V286" s="175"/>
      <c r="W286" s="175"/>
      <c r="X286" s="175"/>
      <c r="Y286" s="175"/>
    </row>
    <row r="287" spans="1:25">
      <c r="A287" s="175"/>
      <c r="B287" s="207" t="s">
        <v>887</v>
      </c>
      <c r="C287" s="812" t="s">
        <v>888</v>
      </c>
      <c r="D287" s="198" t="s">
        <v>188</v>
      </c>
      <c r="E287" s="29"/>
      <c r="F287" s="72" t="s">
        <v>889</v>
      </c>
      <c r="G287" s="803">
        <v>217790</v>
      </c>
      <c r="H287" s="790"/>
      <c r="I287" s="175"/>
      <c r="J287" s="175"/>
      <c r="K287" s="175"/>
      <c r="L287" s="175"/>
      <c r="M287" s="175"/>
      <c r="N287" s="175"/>
      <c r="O287" s="175"/>
      <c r="P287" s="175"/>
      <c r="Q287" s="175"/>
      <c r="R287" s="175"/>
      <c r="S287" s="175"/>
      <c r="T287" s="175"/>
      <c r="U287" s="175"/>
      <c r="V287" s="175"/>
      <c r="W287" s="175"/>
      <c r="X287" s="175"/>
      <c r="Y287" s="175"/>
    </row>
    <row r="288" spans="1:25">
      <c r="A288" s="175"/>
      <c r="B288" s="207" t="s">
        <v>890</v>
      </c>
      <c r="C288" s="812" t="s">
        <v>891</v>
      </c>
      <c r="D288" s="198" t="s">
        <v>188</v>
      </c>
      <c r="E288" s="29"/>
      <c r="F288" s="72" t="s">
        <v>892</v>
      </c>
      <c r="G288" s="803">
        <v>254080</v>
      </c>
      <c r="H288" s="790"/>
      <c r="I288" s="175"/>
      <c r="J288" s="175"/>
      <c r="K288" s="175"/>
      <c r="L288" s="175"/>
      <c r="M288" s="175"/>
      <c r="N288" s="175"/>
      <c r="O288" s="175"/>
      <c r="P288" s="175"/>
      <c r="Q288" s="175"/>
      <c r="R288" s="175"/>
      <c r="S288" s="175"/>
      <c r="T288" s="175"/>
      <c r="U288" s="175"/>
      <c r="V288" s="175"/>
      <c r="W288" s="175"/>
      <c r="X288" s="175"/>
      <c r="Y288" s="175"/>
    </row>
    <row r="289" spans="1:25">
      <c r="A289" s="175"/>
      <c r="B289" s="207" t="s">
        <v>893</v>
      </c>
      <c r="C289" s="812" t="s">
        <v>894</v>
      </c>
      <c r="D289" s="198" t="s">
        <v>895</v>
      </c>
      <c r="E289" s="29"/>
      <c r="F289" s="72" t="s">
        <v>889</v>
      </c>
      <c r="G289" s="803">
        <v>208710</v>
      </c>
      <c r="H289" s="790"/>
      <c r="I289" s="175"/>
      <c r="J289" s="175"/>
      <c r="K289" s="175"/>
      <c r="L289" s="175"/>
      <c r="M289" s="175"/>
      <c r="N289" s="175"/>
      <c r="O289" s="175"/>
      <c r="P289" s="175"/>
      <c r="Q289" s="175"/>
      <c r="R289" s="175"/>
      <c r="S289" s="175"/>
      <c r="T289" s="175"/>
      <c r="U289" s="175"/>
      <c r="V289" s="175"/>
      <c r="W289" s="175"/>
      <c r="X289" s="175"/>
      <c r="Y289" s="175"/>
    </row>
    <row r="290" spans="1:25">
      <c r="A290" s="175"/>
      <c r="B290" s="207" t="s">
        <v>896</v>
      </c>
      <c r="C290" s="812" t="s">
        <v>897</v>
      </c>
      <c r="D290" s="198" t="s">
        <v>895</v>
      </c>
      <c r="E290" s="29"/>
      <c r="F290" s="72" t="s">
        <v>892</v>
      </c>
      <c r="G290" s="803">
        <v>245010</v>
      </c>
      <c r="H290" s="790"/>
      <c r="I290" s="175"/>
      <c r="J290" s="175"/>
      <c r="K290" s="175"/>
      <c r="L290" s="175"/>
      <c r="M290" s="175"/>
      <c r="N290" s="175"/>
      <c r="O290" s="175"/>
      <c r="P290" s="175"/>
      <c r="Q290" s="175"/>
      <c r="R290" s="175"/>
      <c r="S290" s="175"/>
      <c r="T290" s="175"/>
      <c r="U290" s="175"/>
      <c r="V290" s="175"/>
      <c r="W290" s="175"/>
      <c r="X290" s="175"/>
      <c r="Y290" s="175"/>
    </row>
    <row r="291" spans="1:25">
      <c r="A291" s="175"/>
      <c r="B291" s="201"/>
      <c r="C291" s="810"/>
      <c r="D291" s="174"/>
      <c r="E291" s="175"/>
      <c r="F291" s="175"/>
      <c r="G291" s="176"/>
      <c r="H291" s="76"/>
      <c r="I291" s="175"/>
      <c r="J291" s="175"/>
      <c r="K291" s="175"/>
      <c r="L291" s="175"/>
      <c r="M291" s="175"/>
      <c r="N291" s="175"/>
      <c r="O291" s="175"/>
      <c r="P291" s="175"/>
      <c r="Q291" s="175"/>
      <c r="R291" s="175"/>
      <c r="S291" s="175"/>
      <c r="T291" s="175"/>
      <c r="U291" s="175"/>
      <c r="V291" s="175"/>
      <c r="W291" s="175"/>
      <c r="X291" s="175"/>
      <c r="Y291" s="175"/>
    </row>
    <row r="292" spans="1:25" ht="25.5">
      <c r="A292" s="175"/>
      <c r="B292" s="208" t="s">
        <v>898</v>
      </c>
      <c r="C292" s="208" t="s">
        <v>899</v>
      </c>
      <c r="D292" s="208" t="s">
        <v>193</v>
      </c>
      <c r="E292" s="209" t="s">
        <v>204</v>
      </c>
      <c r="F292" s="209" t="s">
        <v>900</v>
      </c>
      <c r="G292" s="210" t="s">
        <v>901</v>
      </c>
      <c r="H292" s="823" t="s">
        <v>205</v>
      </c>
      <c r="I292" s="826" t="s">
        <v>7763</v>
      </c>
      <c r="J292" s="822"/>
      <c r="K292" s="175"/>
      <c r="L292" s="175"/>
      <c r="M292" s="175"/>
      <c r="N292" s="175"/>
      <c r="O292" s="175"/>
      <c r="P292" s="175"/>
      <c r="Q292" s="175"/>
      <c r="R292" s="175"/>
      <c r="S292" s="175"/>
      <c r="T292" s="175"/>
      <c r="U292" s="175"/>
      <c r="V292" s="175"/>
      <c r="W292" s="175"/>
      <c r="X292" s="175"/>
      <c r="Y292" s="175"/>
    </row>
    <row r="293" spans="1:25" ht="15.75">
      <c r="A293" s="175"/>
      <c r="B293" s="192"/>
      <c r="C293" s="811" t="s">
        <v>902</v>
      </c>
      <c r="D293" s="189"/>
      <c r="E293" s="202"/>
      <c r="F293" s="203"/>
      <c r="G293" s="211"/>
      <c r="H293" s="787"/>
      <c r="I293" s="802"/>
      <c r="J293" s="791"/>
      <c r="K293" s="175"/>
      <c r="L293" s="175"/>
      <c r="M293" s="175"/>
      <c r="N293" s="175"/>
      <c r="O293" s="175"/>
      <c r="P293" s="175"/>
      <c r="Q293" s="175"/>
      <c r="R293" s="175"/>
      <c r="S293" s="175"/>
      <c r="T293" s="175"/>
      <c r="U293" s="175"/>
      <c r="V293" s="175"/>
      <c r="W293" s="175"/>
      <c r="X293" s="175"/>
      <c r="Y293" s="175"/>
    </row>
    <row r="294" spans="1:25">
      <c r="A294" s="175"/>
      <c r="B294" s="212"/>
      <c r="C294" s="812"/>
      <c r="D294" s="194"/>
      <c r="E294" s="213"/>
      <c r="F294" s="213"/>
      <c r="G294" s="214"/>
      <c r="H294" s="824"/>
      <c r="I294" s="827"/>
      <c r="J294" s="791"/>
      <c r="K294" s="175"/>
      <c r="L294" s="175"/>
      <c r="M294" s="175"/>
      <c r="N294" s="175"/>
      <c r="O294" s="175"/>
      <c r="P294" s="175"/>
      <c r="Q294" s="175"/>
      <c r="R294" s="175"/>
      <c r="S294" s="175"/>
      <c r="T294" s="175"/>
      <c r="U294" s="175"/>
      <c r="V294" s="175"/>
      <c r="W294" s="175"/>
      <c r="X294" s="175"/>
      <c r="Y294" s="175"/>
    </row>
    <row r="295" spans="1:25">
      <c r="A295" s="175"/>
      <c r="B295" s="212" t="s">
        <v>903</v>
      </c>
      <c r="C295" s="812" t="s">
        <v>904</v>
      </c>
      <c r="D295" s="194"/>
      <c r="E295" s="213" t="s">
        <v>905</v>
      </c>
      <c r="F295" s="213">
        <v>0.4</v>
      </c>
      <c r="G295" s="214">
        <v>2</v>
      </c>
      <c r="H295" s="824" t="s">
        <v>906</v>
      </c>
      <c r="I295" s="827">
        <v>79200</v>
      </c>
      <c r="J295" s="790"/>
      <c r="K295" s="175"/>
      <c r="L295" s="175"/>
      <c r="M295" s="175"/>
      <c r="N295" s="175"/>
      <c r="O295" s="175"/>
      <c r="P295" s="175"/>
      <c r="Q295" s="175"/>
      <c r="R295" s="175"/>
      <c r="S295" s="175"/>
      <c r="T295" s="175"/>
      <c r="U295" s="175"/>
      <c r="V295" s="175"/>
      <c r="W295" s="175"/>
      <c r="X295" s="175"/>
      <c r="Y295" s="175"/>
    </row>
    <row r="296" spans="1:25">
      <c r="A296" s="175"/>
      <c r="B296" s="212" t="s">
        <v>907</v>
      </c>
      <c r="C296" s="812" t="s">
        <v>908</v>
      </c>
      <c r="D296" s="194"/>
      <c r="E296" s="213" t="s">
        <v>905</v>
      </c>
      <c r="F296" s="213">
        <v>0.52</v>
      </c>
      <c r="G296" s="214">
        <v>3</v>
      </c>
      <c r="H296" s="824" t="s">
        <v>909</v>
      </c>
      <c r="I296" s="827">
        <v>89800</v>
      </c>
      <c r="J296" s="790"/>
      <c r="K296" s="175"/>
      <c r="L296" s="175"/>
      <c r="M296" s="175"/>
      <c r="N296" s="175"/>
      <c r="O296" s="175"/>
      <c r="P296" s="175"/>
      <c r="Q296" s="175"/>
      <c r="R296" s="175"/>
      <c r="S296" s="175"/>
      <c r="T296" s="175"/>
      <c r="U296" s="175"/>
      <c r="V296" s="175"/>
      <c r="W296" s="175"/>
      <c r="X296" s="175"/>
      <c r="Y296" s="175"/>
    </row>
    <row r="297" spans="1:25">
      <c r="A297" s="175"/>
      <c r="B297" s="212"/>
      <c r="C297" s="812"/>
      <c r="D297" s="194"/>
      <c r="E297" s="213"/>
      <c r="F297" s="213"/>
      <c r="G297" s="214"/>
      <c r="H297" s="824"/>
      <c r="I297" s="827"/>
      <c r="J297" s="791"/>
      <c r="K297" s="175"/>
      <c r="L297" s="175"/>
      <c r="M297" s="175"/>
      <c r="N297" s="175"/>
      <c r="O297" s="175"/>
      <c r="P297" s="175"/>
      <c r="Q297" s="175"/>
      <c r="R297" s="175"/>
      <c r="S297" s="175"/>
      <c r="T297" s="175"/>
      <c r="U297" s="175"/>
      <c r="V297" s="175"/>
      <c r="W297" s="175"/>
      <c r="X297" s="175"/>
      <c r="Y297" s="175"/>
    </row>
    <row r="298" spans="1:25" ht="15.75">
      <c r="A298" s="175"/>
      <c r="B298" s="216"/>
      <c r="C298" s="811" t="s">
        <v>910</v>
      </c>
      <c r="D298" s="189"/>
      <c r="E298" s="202"/>
      <c r="F298" s="203"/>
      <c r="G298" s="211"/>
      <c r="H298" s="787"/>
      <c r="I298" s="802"/>
      <c r="J298" s="791"/>
      <c r="K298" s="175"/>
      <c r="L298" s="175"/>
      <c r="M298" s="175"/>
      <c r="N298" s="175"/>
      <c r="O298" s="175"/>
      <c r="P298" s="175"/>
      <c r="Q298" s="175"/>
      <c r="R298" s="175"/>
      <c r="S298" s="175"/>
      <c r="T298" s="175"/>
      <c r="U298" s="175"/>
      <c r="V298" s="175"/>
      <c r="W298" s="175"/>
      <c r="X298" s="175"/>
      <c r="Y298" s="175"/>
    </row>
    <row r="299" spans="1:25">
      <c r="A299" s="175"/>
      <c r="B299" s="212"/>
      <c r="C299" s="812"/>
      <c r="D299" s="194"/>
      <c r="E299" s="213"/>
      <c r="F299" s="213"/>
      <c r="G299" s="214"/>
      <c r="H299" s="824"/>
      <c r="I299" s="827"/>
      <c r="J299" s="791"/>
      <c r="K299" s="175"/>
      <c r="L299" s="175"/>
      <c r="M299" s="175"/>
      <c r="N299" s="175"/>
      <c r="O299" s="175"/>
      <c r="P299" s="175"/>
      <c r="Q299" s="175"/>
      <c r="R299" s="175"/>
      <c r="S299" s="175"/>
      <c r="T299" s="175"/>
      <c r="U299" s="175"/>
      <c r="V299" s="175"/>
      <c r="W299" s="175"/>
      <c r="X299" s="175"/>
      <c r="Y299" s="175"/>
    </row>
    <row r="300" spans="1:25">
      <c r="A300" s="175"/>
      <c r="B300" s="212" t="s">
        <v>911</v>
      </c>
      <c r="C300" s="812" t="s">
        <v>912</v>
      </c>
      <c r="D300" s="194"/>
      <c r="E300" s="213" t="s">
        <v>895</v>
      </c>
      <c r="F300" s="213">
        <v>1</v>
      </c>
      <c r="G300" s="214">
        <v>4</v>
      </c>
      <c r="H300" s="824" t="s">
        <v>913</v>
      </c>
      <c r="I300" s="827">
        <v>102302</v>
      </c>
      <c r="J300" s="790"/>
      <c r="K300" s="175"/>
      <c r="L300" s="175"/>
      <c r="M300" s="175"/>
      <c r="N300" s="175"/>
      <c r="O300" s="175"/>
      <c r="P300" s="175"/>
      <c r="Q300" s="175"/>
      <c r="R300" s="175"/>
      <c r="S300" s="175"/>
      <c r="T300" s="175"/>
      <c r="U300" s="175"/>
      <c r="V300" s="175"/>
      <c r="W300" s="175"/>
      <c r="X300" s="175"/>
      <c r="Y300" s="175"/>
    </row>
    <row r="301" spans="1:25">
      <c r="A301" s="175"/>
      <c r="B301" s="212" t="s">
        <v>914</v>
      </c>
      <c r="C301" s="812" t="s">
        <v>915</v>
      </c>
      <c r="D301" s="194"/>
      <c r="E301" s="213" t="s">
        <v>895</v>
      </c>
      <c r="F301" s="213">
        <v>1.4</v>
      </c>
      <c r="G301" s="214">
        <v>4</v>
      </c>
      <c r="H301" s="824" t="s">
        <v>916</v>
      </c>
      <c r="I301" s="827">
        <v>115406</v>
      </c>
      <c r="J301" s="790"/>
      <c r="K301" s="175"/>
      <c r="L301" s="175"/>
      <c r="M301" s="175"/>
      <c r="N301" s="175"/>
      <c r="O301" s="175"/>
      <c r="P301" s="175"/>
      <c r="Q301" s="175"/>
      <c r="R301" s="175"/>
      <c r="S301" s="175"/>
      <c r="T301" s="175"/>
      <c r="U301" s="175"/>
      <c r="V301" s="175"/>
      <c r="W301" s="175"/>
      <c r="X301" s="175"/>
      <c r="Y301" s="175"/>
    </row>
    <row r="302" spans="1:25">
      <c r="A302" s="175"/>
      <c r="B302" s="212" t="s">
        <v>917</v>
      </c>
      <c r="C302" s="812" t="s">
        <v>918</v>
      </c>
      <c r="D302" s="194"/>
      <c r="E302" s="213" t="s">
        <v>895</v>
      </c>
      <c r="F302" s="213">
        <v>1.84</v>
      </c>
      <c r="G302" s="214">
        <v>4</v>
      </c>
      <c r="H302" s="824" t="s">
        <v>919</v>
      </c>
      <c r="I302" s="827">
        <v>129528</v>
      </c>
      <c r="J302" s="790"/>
      <c r="K302" s="175"/>
      <c r="L302" s="175"/>
      <c r="M302" s="175"/>
      <c r="N302" s="175"/>
      <c r="O302" s="175"/>
      <c r="P302" s="175"/>
      <c r="Q302" s="175"/>
      <c r="R302" s="175"/>
      <c r="S302" s="175"/>
      <c r="T302" s="175"/>
      <c r="U302" s="175"/>
      <c r="V302" s="175"/>
      <c r="W302" s="175"/>
      <c r="X302" s="175"/>
      <c r="Y302" s="175"/>
    </row>
    <row r="303" spans="1:25">
      <c r="A303" s="175"/>
      <c r="B303" s="212" t="s">
        <v>920</v>
      </c>
      <c r="C303" s="812" t="s">
        <v>921</v>
      </c>
      <c r="D303" s="194"/>
      <c r="E303" s="213" t="s">
        <v>895</v>
      </c>
      <c r="F303" s="213">
        <v>2.2400000000000002</v>
      </c>
      <c r="G303" s="214">
        <v>4</v>
      </c>
      <c r="H303" s="824" t="s">
        <v>922</v>
      </c>
      <c r="I303" s="827">
        <v>146402</v>
      </c>
      <c r="J303" s="790"/>
      <c r="K303" s="175"/>
      <c r="L303" s="175"/>
      <c r="M303" s="175"/>
      <c r="N303" s="175"/>
      <c r="O303" s="175"/>
      <c r="P303" s="175"/>
      <c r="Q303" s="175"/>
      <c r="R303" s="175"/>
      <c r="S303" s="175"/>
      <c r="T303" s="175"/>
      <c r="U303" s="175"/>
      <c r="V303" s="175"/>
      <c r="W303" s="175"/>
      <c r="X303" s="175"/>
      <c r="Y303" s="175"/>
    </row>
    <row r="304" spans="1:25">
      <c r="A304" s="175"/>
      <c r="B304" s="212" t="s">
        <v>923</v>
      </c>
      <c r="C304" s="812" t="s">
        <v>924</v>
      </c>
      <c r="D304" s="194"/>
      <c r="E304" s="213" t="s">
        <v>895</v>
      </c>
      <c r="F304" s="213">
        <v>3</v>
      </c>
      <c r="G304" s="214">
        <v>4</v>
      </c>
      <c r="H304" s="824" t="s">
        <v>925</v>
      </c>
      <c r="I304" s="827">
        <v>175224</v>
      </c>
      <c r="J304" s="790"/>
      <c r="K304" s="175"/>
      <c r="L304" s="175"/>
      <c r="M304" s="175"/>
      <c r="N304" s="175"/>
      <c r="O304" s="175"/>
      <c r="P304" s="175"/>
      <c r="Q304" s="175"/>
      <c r="R304" s="175"/>
      <c r="S304" s="175"/>
      <c r="T304" s="175"/>
      <c r="U304" s="175"/>
      <c r="V304" s="175"/>
      <c r="W304" s="175"/>
      <c r="X304" s="175"/>
      <c r="Y304" s="175"/>
    </row>
    <row r="305" spans="1:25">
      <c r="A305" s="175"/>
      <c r="B305" s="212" t="s">
        <v>926</v>
      </c>
      <c r="C305" s="812" t="s">
        <v>927</v>
      </c>
      <c r="D305" s="194"/>
      <c r="E305" s="213" t="s">
        <v>895</v>
      </c>
      <c r="F305" s="213">
        <v>3.68</v>
      </c>
      <c r="G305" s="214">
        <v>8</v>
      </c>
      <c r="H305" s="824" t="s">
        <v>928</v>
      </c>
      <c r="I305" s="827">
        <v>202703</v>
      </c>
      <c r="J305" s="790"/>
      <c r="K305" s="175"/>
      <c r="L305" s="175"/>
      <c r="M305" s="175"/>
      <c r="N305" s="175"/>
      <c r="O305" s="175"/>
      <c r="P305" s="175"/>
      <c r="Q305" s="175"/>
      <c r="R305" s="175"/>
      <c r="S305" s="175"/>
      <c r="T305" s="175"/>
      <c r="U305" s="175"/>
      <c r="V305" s="175"/>
      <c r="W305" s="175"/>
      <c r="X305" s="175"/>
      <c r="Y305" s="175"/>
    </row>
    <row r="306" spans="1:25">
      <c r="A306" s="175"/>
      <c r="B306" s="212"/>
      <c r="C306" s="812"/>
      <c r="D306" s="194"/>
      <c r="E306" s="213"/>
      <c r="F306" s="213"/>
      <c r="G306" s="214"/>
      <c r="H306" s="824"/>
      <c r="I306" s="827"/>
      <c r="J306" s="791"/>
      <c r="K306" s="175"/>
      <c r="L306" s="175"/>
      <c r="M306" s="175"/>
      <c r="N306" s="175"/>
      <c r="O306" s="175"/>
      <c r="P306" s="175"/>
      <c r="Q306" s="175"/>
      <c r="R306" s="175"/>
      <c r="S306" s="175"/>
      <c r="T306" s="175"/>
      <c r="U306" s="175"/>
      <c r="V306" s="175"/>
      <c r="W306" s="175"/>
      <c r="X306" s="175"/>
      <c r="Y306" s="175"/>
    </row>
    <row r="307" spans="1:25">
      <c r="A307" s="175"/>
      <c r="B307" s="212" t="s">
        <v>929</v>
      </c>
      <c r="C307" s="812" t="s">
        <v>930</v>
      </c>
      <c r="D307" s="194"/>
      <c r="E307" s="213" t="s">
        <v>931</v>
      </c>
      <c r="F307" s="213">
        <v>0.2</v>
      </c>
      <c r="G307" s="214"/>
      <c r="H307" s="824" t="s">
        <v>932</v>
      </c>
      <c r="I307" s="827">
        <v>93690</v>
      </c>
      <c r="J307" s="790"/>
      <c r="K307" s="175"/>
      <c r="L307" s="175"/>
      <c r="M307" s="175"/>
      <c r="N307" s="175"/>
      <c r="O307" s="175"/>
      <c r="P307" s="175"/>
      <c r="Q307" s="175"/>
      <c r="R307" s="175"/>
      <c r="S307" s="175"/>
      <c r="T307" s="175"/>
      <c r="U307" s="175"/>
      <c r="V307" s="175"/>
      <c r="W307" s="175"/>
      <c r="X307" s="175"/>
      <c r="Y307" s="175"/>
    </row>
    <row r="308" spans="1:25">
      <c r="A308" s="175"/>
      <c r="B308" s="212" t="s">
        <v>933</v>
      </c>
      <c r="C308" s="812" t="s">
        <v>934</v>
      </c>
      <c r="D308" s="194"/>
      <c r="E308" s="213" t="s">
        <v>905</v>
      </c>
      <c r="F308" s="213">
        <v>0.7</v>
      </c>
      <c r="G308" s="214">
        <v>3</v>
      </c>
      <c r="H308" s="824" t="s">
        <v>935</v>
      </c>
      <c r="I308" s="827">
        <v>174100</v>
      </c>
      <c r="J308" s="790"/>
      <c r="K308" s="175"/>
      <c r="L308" s="175"/>
      <c r="M308" s="175"/>
      <c r="N308" s="175"/>
      <c r="O308" s="175"/>
      <c r="P308" s="175"/>
      <c r="Q308" s="175"/>
      <c r="R308" s="175"/>
      <c r="S308" s="175"/>
      <c r="T308" s="175"/>
      <c r="U308" s="175"/>
      <c r="V308" s="175"/>
      <c r="W308" s="175"/>
      <c r="X308" s="175"/>
      <c r="Y308" s="175"/>
    </row>
    <row r="309" spans="1:25">
      <c r="A309" s="175"/>
      <c r="B309" s="212"/>
      <c r="C309" s="812"/>
      <c r="D309" s="194"/>
      <c r="E309" s="213"/>
      <c r="F309" s="213"/>
      <c r="G309" s="214"/>
      <c r="H309" s="824"/>
      <c r="I309" s="827"/>
      <c r="J309" s="791"/>
      <c r="K309" s="175"/>
      <c r="L309" s="175"/>
      <c r="M309" s="175"/>
      <c r="N309" s="175"/>
      <c r="O309" s="175"/>
      <c r="P309" s="175"/>
      <c r="Q309" s="175"/>
      <c r="R309" s="175"/>
      <c r="S309" s="175"/>
      <c r="T309" s="175"/>
      <c r="U309" s="175"/>
      <c r="V309" s="175"/>
      <c r="W309" s="175"/>
      <c r="X309" s="175"/>
      <c r="Y309" s="175"/>
    </row>
    <row r="310" spans="1:25" ht="15.75">
      <c r="A310" s="175"/>
      <c r="B310" s="216"/>
      <c r="C310" s="811" t="s">
        <v>936</v>
      </c>
      <c r="D310" s="189"/>
      <c r="E310" s="202"/>
      <c r="F310" s="203"/>
      <c r="G310" s="211"/>
      <c r="H310" s="787"/>
      <c r="I310" s="802"/>
      <c r="J310" s="791"/>
      <c r="K310" s="175"/>
      <c r="L310" s="175"/>
      <c r="M310" s="175"/>
      <c r="N310" s="175"/>
      <c r="O310" s="175"/>
      <c r="P310" s="175"/>
      <c r="Q310" s="175"/>
      <c r="R310" s="175"/>
      <c r="S310" s="175"/>
      <c r="T310" s="175"/>
      <c r="U310" s="175"/>
      <c r="V310" s="175"/>
      <c r="W310" s="175"/>
      <c r="X310" s="175"/>
      <c r="Y310" s="175"/>
    </row>
    <row r="311" spans="1:25">
      <c r="A311" s="175"/>
      <c r="B311" s="212"/>
      <c r="C311" s="812"/>
      <c r="D311" s="194"/>
      <c r="E311" s="213"/>
      <c r="F311" s="213"/>
      <c r="G311" s="214"/>
      <c r="H311" s="824"/>
      <c r="I311" s="827"/>
      <c r="J311" s="791"/>
      <c r="K311" s="175"/>
      <c r="L311" s="175"/>
      <c r="M311" s="175"/>
      <c r="N311" s="175"/>
      <c r="O311" s="175"/>
      <c r="P311" s="175"/>
      <c r="Q311" s="175"/>
      <c r="R311" s="175"/>
      <c r="S311" s="175"/>
      <c r="T311" s="175"/>
      <c r="U311" s="175"/>
      <c r="V311" s="175"/>
      <c r="W311" s="175"/>
      <c r="X311" s="175"/>
      <c r="Y311" s="175"/>
    </row>
    <row r="312" spans="1:25">
      <c r="A312" s="175"/>
      <c r="B312" s="212" t="s">
        <v>937</v>
      </c>
      <c r="C312" s="812" t="s">
        <v>938</v>
      </c>
      <c r="D312" s="194"/>
      <c r="E312" s="213" t="s">
        <v>895</v>
      </c>
      <c r="F312" s="213">
        <v>1</v>
      </c>
      <c r="G312" s="214">
        <v>4</v>
      </c>
      <c r="H312" s="824" t="s">
        <v>939</v>
      </c>
      <c r="I312" s="827">
        <v>102302</v>
      </c>
      <c r="J312" s="790"/>
      <c r="K312" s="175"/>
      <c r="L312" s="175"/>
      <c r="M312" s="175"/>
      <c r="N312" s="175"/>
      <c r="O312" s="175"/>
      <c r="P312" s="175"/>
      <c r="Q312" s="175"/>
      <c r="R312" s="175"/>
      <c r="S312" s="175"/>
      <c r="T312" s="175"/>
      <c r="U312" s="175"/>
      <c r="V312" s="175"/>
      <c r="W312" s="175"/>
      <c r="X312" s="175"/>
      <c r="Y312" s="175"/>
    </row>
    <row r="313" spans="1:25">
      <c r="A313" s="175"/>
      <c r="B313" s="212" t="s">
        <v>940</v>
      </c>
      <c r="C313" s="812" t="s">
        <v>941</v>
      </c>
      <c r="D313" s="194"/>
      <c r="E313" s="213" t="s">
        <v>895</v>
      </c>
      <c r="F313" s="213">
        <v>1.4</v>
      </c>
      <c r="G313" s="214">
        <v>4</v>
      </c>
      <c r="H313" s="824" t="s">
        <v>942</v>
      </c>
      <c r="I313" s="827">
        <v>115406</v>
      </c>
      <c r="J313" s="790"/>
      <c r="K313" s="175"/>
      <c r="L313" s="175"/>
      <c r="M313" s="175"/>
      <c r="N313" s="175"/>
      <c r="O313" s="175"/>
      <c r="P313" s="175"/>
      <c r="Q313" s="175"/>
      <c r="R313" s="175"/>
      <c r="S313" s="175"/>
      <c r="T313" s="175"/>
      <c r="U313" s="175"/>
      <c r="V313" s="175"/>
      <c r="W313" s="175"/>
      <c r="X313" s="175"/>
      <c r="Y313" s="175"/>
    </row>
    <row r="314" spans="1:25">
      <c r="A314" s="175"/>
      <c r="B314" s="212" t="s">
        <v>943</v>
      </c>
      <c r="C314" s="812" t="s">
        <v>944</v>
      </c>
      <c r="D314" s="194"/>
      <c r="E314" s="213" t="s">
        <v>895</v>
      </c>
      <c r="F314" s="213">
        <v>1.84</v>
      </c>
      <c r="G314" s="214">
        <v>4</v>
      </c>
      <c r="H314" s="824" t="s">
        <v>945</v>
      </c>
      <c r="I314" s="827">
        <v>129528</v>
      </c>
      <c r="J314" s="790"/>
      <c r="K314" s="175"/>
      <c r="L314" s="175"/>
      <c r="M314" s="175"/>
      <c r="N314" s="175"/>
      <c r="O314" s="175"/>
      <c r="P314" s="175"/>
      <c r="Q314" s="175"/>
      <c r="R314" s="175"/>
      <c r="S314" s="175"/>
      <c r="T314" s="175"/>
      <c r="U314" s="175"/>
      <c r="V314" s="175"/>
      <c r="W314" s="175"/>
      <c r="X314" s="175"/>
      <c r="Y314" s="175"/>
    </row>
    <row r="315" spans="1:25">
      <c r="A315" s="175"/>
      <c r="B315" s="212" t="s">
        <v>946</v>
      </c>
      <c r="C315" s="812" t="s">
        <v>947</v>
      </c>
      <c r="D315" s="194"/>
      <c r="E315" s="213" t="s">
        <v>895</v>
      </c>
      <c r="F315" s="213">
        <v>2.2400000000000002</v>
      </c>
      <c r="G315" s="214">
        <v>4</v>
      </c>
      <c r="H315" s="824" t="s">
        <v>948</v>
      </c>
      <c r="I315" s="827">
        <v>146402</v>
      </c>
      <c r="J315" s="790"/>
      <c r="K315" s="175"/>
      <c r="L315" s="175"/>
      <c r="M315" s="175"/>
      <c r="N315" s="175"/>
      <c r="O315" s="175"/>
      <c r="P315" s="175"/>
      <c r="Q315" s="175"/>
      <c r="R315" s="175"/>
      <c r="S315" s="175"/>
      <c r="T315" s="175"/>
      <c r="U315" s="175"/>
      <c r="V315" s="175"/>
      <c r="W315" s="175"/>
      <c r="X315" s="175"/>
      <c r="Y315" s="175"/>
    </row>
    <row r="316" spans="1:25">
      <c r="A316" s="175"/>
      <c r="B316" s="212" t="s">
        <v>949</v>
      </c>
      <c r="C316" s="812" t="s">
        <v>950</v>
      </c>
      <c r="D316" s="194"/>
      <c r="E316" s="213" t="s">
        <v>895</v>
      </c>
      <c r="F316" s="213">
        <v>3</v>
      </c>
      <c r="G316" s="214">
        <v>4</v>
      </c>
      <c r="H316" s="824" t="s">
        <v>951</v>
      </c>
      <c r="I316" s="827">
        <v>175224</v>
      </c>
      <c r="J316" s="790"/>
      <c r="K316" s="175"/>
      <c r="L316" s="175"/>
      <c r="M316" s="175"/>
      <c r="N316" s="175"/>
      <c r="O316" s="175"/>
      <c r="P316" s="175"/>
      <c r="Q316" s="175"/>
      <c r="R316" s="175"/>
      <c r="S316" s="175"/>
      <c r="T316" s="175"/>
      <c r="U316" s="175"/>
      <c r="V316" s="175"/>
      <c r="W316" s="175"/>
      <c r="X316" s="175"/>
      <c r="Y316" s="175"/>
    </row>
    <row r="317" spans="1:25">
      <c r="A317" s="175"/>
      <c r="B317" s="212" t="s">
        <v>952</v>
      </c>
      <c r="C317" s="812" t="s">
        <v>953</v>
      </c>
      <c r="D317" s="194"/>
      <c r="E317" s="213" t="s">
        <v>895</v>
      </c>
      <c r="F317" s="213">
        <v>3.68</v>
      </c>
      <c r="G317" s="214">
        <v>8</v>
      </c>
      <c r="H317" s="824" t="s">
        <v>954</v>
      </c>
      <c r="I317" s="827">
        <v>202703</v>
      </c>
      <c r="J317" s="790"/>
      <c r="K317" s="175"/>
      <c r="L317" s="175"/>
      <c r="M317" s="175"/>
      <c r="N317" s="175"/>
      <c r="O317" s="175"/>
      <c r="P317" s="175"/>
      <c r="Q317" s="175"/>
      <c r="R317" s="175"/>
      <c r="S317" s="175"/>
      <c r="T317" s="175"/>
      <c r="U317" s="175"/>
      <c r="V317" s="175"/>
      <c r="W317" s="175"/>
      <c r="X317" s="175"/>
      <c r="Y317" s="175"/>
    </row>
    <row r="318" spans="1:25">
      <c r="A318" s="175"/>
      <c r="B318" s="212"/>
      <c r="C318" s="812"/>
      <c r="D318" s="194"/>
      <c r="E318" s="213"/>
      <c r="F318" s="213"/>
      <c r="G318" s="214"/>
      <c r="H318" s="824"/>
      <c r="I318" s="827"/>
      <c r="J318" s="791"/>
      <c r="K318" s="175"/>
      <c r="L318" s="175"/>
      <c r="M318" s="175"/>
      <c r="N318" s="175"/>
      <c r="O318" s="175"/>
      <c r="P318" s="175"/>
      <c r="Q318" s="175"/>
      <c r="R318" s="175"/>
      <c r="S318" s="175"/>
      <c r="T318" s="175"/>
      <c r="U318" s="175"/>
      <c r="V318" s="175"/>
      <c r="W318" s="175"/>
      <c r="X318" s="175"/>
      <c r="Y318" s="175"/>
    </row>
    <row r="319" spans="1:25" ht="15.75">
      <c r="A319" s="175"/>
      <c r="B319" s="216"/>
      <c r="C319" s="811" t="s">
        <v>955</v>
      </c>
      <c r="D319" s="189"/>
      <c r="E319" s="202"/>
      <c r="F319" s="203"/>
      <c r="G319" s="211"/>
      <c r="H319" s="787"/>
      <c r="I319" s="802"/>
      <c r="J319" s="791"/>
      <c r="K319" s="175"/>
      <c r="L319" s="175"/>
      <c r="M319" s="175"/>
      <c r="N319" s="175"/>
      <c r="O319" s="175"/>
      <c r="P319" s="175"/>
      <c r="Q319" s="175"/>
      <c r="R319" s="175"/>
      <c r="S319" s="175"/>
      <c r="T319" s="175"/>
      <c r="U319" s="175"/>
      <c r="V319" s="175"/>
      <c r="W319" s="175"/>
      <c r="X319" s="175"/>
      <c r="Y319" s="175"/>
    </row>
    <row r="320" spans="1:25" ht="15.75">
      <c r="A320" s="175"/>
      <c r="B320" s="216"/>
      <c r="C320" s="815" t="s">
        <v>956</v>
      </c>
      <c r="D320" s="189"/>
      <c r="E320" s="202"/>
      <c r="F320" s="203"/>
      <c r="G320" s="211"/>
      <c r="H320" s="787"/>
      <c r="I320" s="802"/>
      <c r="J320" s="791"/>
      <c r="K320" s="175"/>
      <c r="L320" s="175"/>
      <c r="M320" s="175"/>
      <c r="N320" s="175"/>
      <c r="O320" s="175"/>
      <c r="P320" s="175"/>
      <c r="Q320" s="175"/>
      <c r="R320" s="175"/>
      <c r="S320" s="175"/>
      <c r="T320" s="175"/>
      <c r="U320" s="175"/>
      <c r="V320" s="175"/>
      <c r="W320" s="175"/>
      <c r="X320" s="175"/>
      <c r="Y320" s="175"/>
    </row>
    <row r="321" spans="1:25">
      <c r="A321" s="175"/>
      <c r="B321" s="212" t="s">
        <v>957</v>
      </c>
      <c r="C321" s="978" t="s">
        <v>958</v>
      </c>
      <c r="D321" s="194" t="s">
        <v>959</v>
      </c>
      <c r="E321" s="213" t="s">
        <v>895</v>
      </c>
      <c r="F321" s="213">
        <v>3.85</v>
      </c>
      <c r="G321" s="214">
        <v>5</v>
      </c>
      <c r="H321" s="824" t="s">
        <v>960</v>
      </c>
      <c r="I321" s="827">
        <v>170280</v>
      </c>
      <c r="J321" s="790"/>
      <c r="K321" s="175"/>
      <c r="L321" s="175"/>
      <c r="M321" s="175"/>
      <c r="N321" s="175"/>
      <c r="O321" s="175"/>
      <c r="P321" s="175"/>
      <c r="Q321" s="175"/>
      <c r="R321" s="175"/>
      <c r="S321" s="175"/>
      <c r="T321" s="175"/>
      <c r="U321" s="175"/>
      <c r="V321" s="175"/>
      <c r="W321" s="175"/>
      <c r="X321" s="175"/>
      <c r="Y321" s="175"/>
    </row>
    <row r="322" spans="1:25">
      <c r="A322" s="175"/>
      <c r="B322" s="212" t="s">
        <v>961</v>
      </c>
      <c r="C322" s="979"/>
      <c r="D322" s="194" t="s">
        <v>962</v>
      </c>
      <c r="E322" s="213" t="s">
        <v>895</v>
      </c>
      <c r="F322" s="213">
        <v>3.85</v>
      </c>
      <c r="G322" s="214">
        <v>5</v>
      </c>
      <c r="H322" s="824" t="s">
        <v>960</v>
      </c>
      <c r="I322" s="827">
        <v>170280</v>
      </c>
      <c r="J322" s="790"/>
      <c r="K322" s="175"/>
      <c r="L322" s="175"/>
      <c r="M322" s="175"/>
      <c r="N322" s="175"/>
      <c r="O322" s="175"/>
      <c r="P322" s="175"/>
      <c r="Q322" s="175"/>
      <c r="R322" s="175"/>
      <c r="S322" s="175"/>
      <c r="T322" s="175"/>
      <c r="U322" s="175"/>
      <c r="V322" s="175"/>
      <c r="W322" s="175"/>
      <c r="X322" s="175"/>
      <c r="Y322" s="175"/>
    </row>
    <row r="323" spans="1:25">
      <c r="A323" s="175"/>
      <c r="B323" s="212" t="s">
        <v>963</v>
      </c>
      <c r="C323" s="980"/>
      <c r="D323" s="194" t="s">
        <v>190</v>
      </c>
      <c r="E323" s="213" t="s">
        <v>895</v>
      </c>
      <c r="F323" s="213">
        <v>3.85</v>
      </c>
      <c r="G323" s="214">
        <v>5</v>
      </c>
      <c r="H323" s="824" t="s">
        <v>964</v>
      </c>
      <c r="I323" s="827">
        <v>150480</v>
      </c>
      <c r="J323" s="790"/>
      <c r="K323" s="175"/>
      <c r="L323" s="175"/>
      <c r="M323" s="175"/>
      <c r="N323" s="175"/>
      <c r="O323" s="175"/>
      <c r="P323" s="175"/>
      <c r="Q323" s="175"/>
      <c r="R323" s="175"/>
      <c r="S323" s="175"/>
      <c r="T323" s="175"/>
      <c r="U323" s="175"/>
      <c r="V323" s="175"/>
      <c r="W323" s="175"/>
      <c r="X323" s="175"/>
      <c r="Y323" s="175"/>
    </row>
    <row r="324" spans="1:25">
      <c r="A324" s="175"/>
      <c r="B324" s="212" t="s">
        <v>965</v>
      </c>
      <c r="C324" s="978" t="s">
        <v>966</v>
      </c>
      <c r="D324" s="194" t="s">
        <v>959</v>
      </c>
      <c r="E324" s="213" t="s">
        <v>895</v>
      </c>
      <c r="F324" s="213">
        <v>5.72</v>
      </c>
      <c r="G324" s="214">
        <v>10</v>
      </c>
      <c r="H324" s="824" t="s">
        <v>967</v>
      </c>
      <c r="I324" s="827">
        <v>212420</v>
      </c>
      <c r="J324" s="790"/>
      <c r="K324" s="175"/>
      <c r="L324" s="175"/>
      <c r="M324" s="175"/>
      <c r="N324" s="175"/>
      <c r="O324" s="175"/>
      <c r="P324" s="175"/>
      <c r="Q324" s="175"/>
      <c r="R324" s="175"/>
      <c r="S324" s="175"/>
      <c r="T324" s="175"/>
      <c r="U324" s="175"/>
      <c r="V324" s="175"/>
      <c r="W324" s="175"/>
      <c r="X324" s="175"/>
      <c r="Y324" s="175"/>
    </row>
    <row r="325" spans="1:25">
      <c r="A325" s="175"/>
      <c r="B325" s="212" t="s">
        <v>968</v>
      </c>
      <c r="C325" s="979"/>
      <c r="D325" s="194" t="s">
        <v>962</v>
      </c>
      <c r="E325" s="213" t="s">
        <v>895</v>
      </c>
      <c r="F325" s="213">
        <v>5.72</v>
      </c>
      <c r="G325" s="214">
        <v>10</v>
      </c>
      <c r="H325" s="824" t="s">
        <v>967</v>
      </c>
      <c r="I325" s="827">
        <v>212420</v>
      </c>
      <c r="J325" s="790"/>
      <c r="K325" s="175"/>
      <c r="L325" s="175"/>
      <c r="M325" s="175"/>
      <c r="N325" s="175"/>
      <c r="O325" s="175"/>
      <c r="P325" s="175"/>
      <c r="Q325" s="175"/>
      <c r="R325" s="175"/>
      <c r="S325" s="175"/>
      <c r="T325" s="175"/>
      <c r="U325" s="175"/>
      <c r="V325" s="175"/>
      <c r="W325" s="175"/>
      <c r="X325" s="175"/>
      <c r="Y325" s="175"/>
    </row>
    <row r="326" spans="1:25">
      <c r="A326" s="175"/>
      <c r="B326" s="212" t="s">
        <v>969</v>
      </c>
      <c r="C326" s="980"/>
      <c r="D326" s="194" t="s">
        <v>190</v>
      </c>
      <c r="E326" s="213" t="s">
        <v>895</v>
      </c>
      <c r="F326" s="213">
        <v>5.72</v>
      </c>
      <c r="G326" s="214">
        <v>10</v>
      </c>
      <c r="H326" s="824" t="s">
        <v>970</v>
      </c>
      <c r="I326" s="827">
        <v>192620</v>
      </c>
      <c r="J326" s="790"/>
      <c r="K326" s="175"/>
      <c r="L326" s="175"/>
      <c r="M326" s="175"/>
      <c r="N326" s="175"/>
      <c r="O326" s="175"/>
      <c r="P326" s="175"/>
      <c r="Q326" s="175"/>
      <c r="R326" s="175"/>
      <c r="S326" s="175"/>
      <c r="T326" s="175"/>
      <c r="U326" s="175"/>
      <c r="V326" s="175"/>
      <c r="W326" s="175"/>
      <c r="X326" s="175"/>
      <c r="Y326" s="175"/>
    </row>
    <row r="327" spans="1:25">
      <c r="A327" s="175"/>
      <c r="B327" s="212" t="s">
        <v>971</v>
      </c>
      <c r="C327" s="978" t="s">
        <v>972</v>
      </c>
      <c r="D327" s="194" t="s">
        <v>959</v>
      </c>
      <c r="E327" s="213" t="s">
        <v>895</v>
      </c>
      <c r="F327" s="213">
        <v>7.7</v>
      </c>
      <c r="G327" s="214">
        <v>10</v>
      </c>
      <c r="H327" s="824" t="s">
        <v>973</v>
      </c>
      <c r="I327" s="827">
        <v>298190</v>
      </c>
      <c r="J327" s="790"/>
      <c r="K327" s="175"/>
      <c r="L327" s="175"/>
      <c r="M327" s="175"/>
      <c r="N327" s="175"/>
      <c r="O327" s="175"/>
      <c r="P327" s="175"/>
      <c r="Q327" s="175"/>
      <c r="R327" s="175"/>
      <c r="S327" s="175"/>
      <c r="T327" s="175"/>
      <c r="U327" s="175"/>
      <c r="V327" s="175"/>
      <c r="W327" s="175"/>
      <c r="X327" s="175"/>
      <c r="Y327" s="175"/>
    </row>
    <row r="328" spans="1:25">
      <c r="A328" s="175"/>
      <c r="B328" s="212" t="s">
        <v>974</v>
      </c>
      <c r="C328" s="979"/>
      <c r="D328" s="194" t="s">
        <v>962</v>
      </c>
      <c r="E328" s="213" t="s">
        <v>895</v>
      </c>
      <c r="F328" s="213">
        <v>7.7</v>
      </c>
      <c r="G328" s="214">
        <v>10</v>
      </c>
      <c r="H328" s="824" t="s">
        <v>973</v>
      </c>
      <c r="I328" s="827">
        <v>298190</v>
      </c>
      <c r="J328" s="790"/>
      <c r="K328" s="175"/>
      <c r="L328" s="175"/>
      <c r="M328" s="175"/>
      <c r="N328" s="175"/>
      <c r="O328" s="175"/>
      <c r="P328" s="175"/>
      <c r="Q328" s="175"/>
      <c r="R328" s="175"/>
      <c r="S328" s="175"/>
      <c r="T328" s="175"/>
      <c r="U328" s="175"/>
      <c r="V328" s="175"/>
      <c r="W328" s="175"/>
      <c r="X328" s="175"/>
      <c r="Y328" s="175"/>
    </row>
    <row r="329" spans="1:25">
      <c r="A329" s="175"/>
      <c r="B329" s="217"/>
      <c r="C329" s="980"/>
      <c r="D329" s="194" t="s">
        <v>190</v>
      </c>
      <c r="E329" s="213" t="s">
        <v>895</v>
      </c>
      <c r="F329" s="213">
        <v>7.7</v>
      </c>
      <c r="G329" s="214">
        <v>10</v>
      </c>
      <c r="H329" s="824" t="s">
        <v>975</v>
      </c>
      <c r="I329" s="827">
        <v>278390</v>
      </c>
      <c r="J329" s="790"/>
      <c r="K329" s="175"/>
      <c r="L329" s="175"/>
      <c r="M329" s="175"/>
      <c r="N329" s="175"/>
      <c r="O329" s="175"/>
      <c r="P329" s="175"/>
      <c r="Q329" s="175"/>
      <c r="R329" s="175"/>
      <c r="S329" s="175"/>
      <c r="T329" s="175"/>
      <c r="U329" s="175"/>
      <c r="V329" s="175"/>
      <c r="W329" s="175"/>
      <c r="X329" s="175"/>
      <c r="Y329" s="175"/>
    </row>
    <row r="330" spans="1:25" ht="15.75">
      <c r="A330" s="175"/>
      <c r="B330" s="216"/>
      <c r="C330" s="815" t="s">
        <v>976</v>
      </c>
      <c r="D330" s="189"/>
      <c r="E330" s="202"/>
      <c r="F330" s="203"/>
      <c r="G330" s="211"/>
      <c r="H330" s="787"/>
      <c r="I330" s="802"/>
      <c r="J330" s="791"/>
      <c r="K330" s="175"/>
      <c r="L330" s="175"/>
      <c r="M330" s="175"/>
      <c r="N330" s="175"/>
      <c r="O330" s="175"/>
      <c r="P330" s="175"/>
      <c r="Q330" s="175"/>
      <c r="R330" s="175"/>
      <c r="S330" s="175"/>
      <c r="T330" s="175"/>
      <c r="U330" s="175"/>
      <c r="V330" s="175"/>
      <c r="W330" s="175"/>
      <c r="X330" s="175"/>
      <c r="Y330" s="175"/>
    </row>
    <row r="331" spans="1:25" ht="15">
      <c r="A331" s="175"/>
      <c r="B331" s="212" t="s">
        <v>977</v>
      </c>
      <c r="C331" s="981" t="s">
        <v>978</v>
      </c>
      <c r="D331" s="218" t="s">
        <v>959</v>
      </c>
      <c r="E331" s="213" t="s">
        <v>979</v>
      </c>
      <c r="F331" s="213">
        <v>3.85</v>
      </c>
      <c r="G331" s="214">
        <v>5</v>
      </c>
      <c r="H331" s="824" t="s">
        <v>960</v>
      </c>
      <c r="I331" s="827">
        <v>178860</v>
      </c>
      <c r="J331" s="790"/>
      <c r="K331" s="175"/>
      <c r="L331" s="175"/>
      <c r="M331" s="175"/>
      <c r="N331" s="175"/>
      <c r="O331" s="175"/>
      <c r="P331" s="175"/>
      <c r="Q331" s="175"/>
      <c r="R331" s="175"/>
      <c r="S331" s="175"/>
      <c r="T331" s="175"/>
      <c r="U331" s="175"/>
      <c r="V331" s="175"/>
      <c r="W331" s="175"/>
      <c r="X331" s="175"/>
      <c r="Y331" s="175"/>
    </row>
    <row r="332" spans="1:25" ht="15">
      <c r="A332" s="175"/>
      <c r="B332" s="212" t="s">
        <v>980</v>
      </c>
      <c r="C332" s="982"/>
      <c r="D332" s="218" t="s">
        <v>962</v>
      </c>
      <c r="E332" s="213" t="s">
        <v>979</v>
      </c>
      <c r="F332" s="213">
        <v>3.85</v>
      </c>
      <c r="G332" s="214">
        <v>5</v>
      </c>
      <c r="H332" s="824" t="s">
        <v>960</v>
      </c>
      <c r="I332" s="827">
        <v>178860</v>
      </c>
      <c r="J332" s="790"/>
      <c r="K332" s="175"/>
      <c r="L332" s="175"/>
      <c r="M332" s="175"/>
      <c r="N332" s="175"/>
      <c r="O332" s="175"/>
      <c r="P332" s="175"/>
      <c r="Q332" s="175"/>
      <c r="R332" s="175"/>
      <c r="S332" s="175"/>
      <c r="T332" s="175"/>
      <c r="U332" s="175"/>
      <c r="V332" s="175"/>
      <c r="W332" s="175"/>
      <c r="X332" s="175"/>
      <c r="Y332" s="175"/>
    </row>
    <row r="333" spans="1:25" ht="15">
      <c r="A333" s="175"/>
      <c r="B333" s="212" t="s">
        <v>981</v>
      </c>
      <c r="C333" s="983"/>
      <c r="D333" s="218" t="s">
        <v>190</v>
      </c>
      <c r="E333" s="213" t="s">
        <v>979</v>
      </c>
      <c r="F333" s="213">
        <v>3.85</v>
      </c>
      <c r="G333" s="214">
        <v>5</v>
      </c>
      <c r="H333" s="824" t="s">
        <v>964</v>
      </c>
      <c r="I333" s="827">
        <v>159060</v>
      </c>
      <c r="J333" s="790"/>
      <c r="K333" s="175"/>
      <c r="L333" s="175"/>
      <c r="M333" s="175"/>
      <c r="N333" s="175"/>
      <c r="O333" s="175"/>
      <c r="P333" s="175"/>
      <c r="Q333" s="175"/>
      <c r="R333" s="175"/>
      <c r="S333" s="175"/>
      <c r="T333" s="175"/>
      <c r="U333" s="175"/>
      <c r="V333" s="175"/>
      <c r="W333" s="175"/>
      <c r="X333" s="175"/>
      <c r="Y333" s="175"/>
    </row>
    <row r="334" spans="1:25" ht="15">
      <c r="A334" s="175"/>
      <c r="B334" s="212" t="s">
        <v>982</v>
      </c>
      <c r="C334" s="981" t="s">
        <v>983</v>
      </c>
      <c r="D334" s="218" t="s">
        <v>959</v>
      </c>
      <c r="E334" s="213" t="s">
        <v>979</v>
      </c>
      <c r="F334" s="213">
        <v>5.72</v>
      </c>
      <c r="G334" s="214">
        <v>10</v>
      </c>
      <c r="H334" s="824" t="s">
        <v>967</v>
      </c>
      <c r="I334" s="827">
        <v>226580</v>
      </c>
      <c r="J334" s="790"/>
      <c r="K334" s="175"/>
      <c r="L334" s="175"/>
      <c r="M334" s="175"/>
      <c r="N334" s="175"/>
      <c r="O334" s="175"/>
      <c r="P334" s="175"/>
      <c r="Q334" s="175"/>
      <c r="R334" s="175"/>
      <c r="S334" s="175"/>
      <c r="T334" s="175"/>
      <c r="U334" s="175"/>
      <c r="V334" s="175"/>
      <c r="W334" s="175"/>
      <c r="X334" s="175"/>
      <c r="Y334" s="175"/>
    </row>
    <row r="335" spans="1:25" ht="15">
      <c r="A335" s="175"/>
      <c r="B335" s="212" t="s">
        <v>984</v>
      </c>
      <c r="C335" s="982"/>
      <c r="D335" s="218" t="s">
        <v>962</v>
      </c>
      <c r="E335" s="213" t="s">
        <v>979</v>
      </c>
      <c r="F335" s="213">
        <v>5.72</v>
      </c>
      <c r="G335" s="214">
        <v>10</v>
      </c>
      <c r="H335" s="824" t="s">
        <v>967</v>
      </c>
      <c r="I335" s="827">
        <v>226580</v>
      </c>
      <c r="J335" s="790"/>
      <c r="K335" s="175"/>
      <c r="L335" s="175"/>
      <c r="M335" s="175"/>
      <c r="N335" s="175"/>
      <c r="O335" s="175"/>
      <c r="P335" s="175"/>
      <c r="Q335" s="175"/>
      <c r="R335" s="175"/>
      <c r="S335" s="175"/>
      <c r="T335" s="175"/>
      <c r="U335" s="175"/>
      <c r="V335" s="175"/>
      <c r="W335" s="175"/>
      <c r="X335" s="175"/>
      <c r="Y335" s="175"/>
    </row>
    <row r="336" spans="1:25" ht="15">
      <c r="A336" s="175"/>
      <c r="B336" s="212" t="s">
        <v>985</v>
      </c>
      <c r="C336" s="983"/>
      <c r="D336" s="218" t="s">
        <v>190</v>
      </c>
      <c r="E336" s="213" t="s">
        <v>979</v>
      </c>
      <c r="F336" s="213">
        <v>5.72</v>
      </c>
      <c r="G336" s="214">
        <v>10</v>
      </c>
      <c r="H336" s="824" t="s">
        <v>970</v>
      </c>
      <c r="I336" s="827">
        <v>206780</v>
      </c>
      <c r="J336" s="790"/>
      <c r="K336" s="175"/>
      <c r="L336" s="175"/>
      <c r="M336" s="175"/>
      <c r="N336" s="175"/>
      <c r="O336" s="175"/>
      <c r="P336" s="175"/>
      <c r="Q336" s="175"/>
      <c r="R336" s="175"/>
      <c r="S336" s="175"/>
      <c r="T336" s="175"/>
      <c r="U336" s="175"/>
      <c r="V336" s="175"/>
      <c r="W336" s="175"/>
      <c r="X336" s="175"/>
      <c r="Y336" s="175"/>
    </row>
    <row r="337" spans="1:25" ht="15">
      <c r="A337" s="175"/>
      <c r="B337" s="217" t="s">
        <v>986</v>
      </c>
      <c r="C337" s="981" t="s">
        <v>987</v>
      </c>
      <c r="D337" s="218" t="s">
        <v>959</v>
      </c>
      <c r="E337" s="213" t="s">
        <v>979</v>
      </c>
      <c r="F337" s="213">
        <v>7.7</v>
      </c>
      <c r="G337" s="214">
        <v>10</v>
      </c>
      <c r="H337" s="824" t="s">
        <v>973</v>
      </c>
      <c r="I337" s="827">
        <v>325200</v>
      </c>
      <c r="J337" s="790"/>
      <c r="K337" s="175"/>
      <c r="L337" s="175"/>
      <c r="M337" s="175"/>
      <c r="N337" s="175"/>
      <c r="O337" s="175"/>
      <c r="P337" s="175"/>
      <c r="Q337" s="175"/>
      <c r="R337" s="175"/>
      <c r="S337" s="175"/>
      <c r="T337" s="175"/>
      <c r="U337" s="175"/>
      <c r="V337" s="175"/>
      <c r="W337" s="175"/>
      <c r="X337" s="175"/>
      <c r="Y337" s="175"/>
    </row>
    <row r="338" spans="1:25" ht="15">
      <c r="A338" s="175"/>
      <c r="B338" s="217" t="s">
        <v>988</v>
      </c>
      <c r="C338" s="982"/>
      <c r="D338" s="218" t="s">
        <v>962</v>
      </c>
      <c r="E338" s="213" t="s">
        <v>979</v>
      </c>
      <c r="F338" s="213">
        <v>7.7</v>
      </c>
      <c r="G338" s="214">
        <v>10</v>
      </c>
      <c r="H338" s="824" t="s">
        <v>973</v>
      </c>
      <c r="I338" s="827">
        <v>325200</v>
      </c>
      <c r="J338" s="790"/>
      <c r="K338" s="175"/>
      <c r="L338" s="175"/>
      <c r="M338" s="175"/>
      <c r="N338" s="175"/>
      <c r="O338" s="175"/>
      <c r="P338" s="175"/>
      <c r="Q338" s="175"/>
      <c r="R338" s="175"/>
      <c r="S338" s="175"/>
      <c r="T338" s="175"/>
      <c r="U338" s="175"/>
      <c r="V338" s="175"/>
      <c r="W338" s="175"/>
      <c r="X338" s="175"/>
      <c r="Y338" s="175"/>
    </row>
    <row r="339" spans="1:25" ht="15">
      <c r="A339" s="175"/>
      <c r="B339" s="217"/>
      <c r="C339" s="983"/>
      <c r="D339" s="218" t="s">
        <v>190</v>
      </c>
      <c r="E339" s="213" t="s">
        <v>979</v>
      </c>
      <c r="F339" s="213">
        <v>7.7</v>
      </c>
      <c r="G339" s="214">
        <v>10</v>
      </c>
      <c r="H339" s="824" t="s">
        <v>975</v>
      </c>
      <c r="I339" s="827">
        <v>305400</v>
      </c>
      <c r="J339" s="790"/>
      <c r="K339" s="175"/>
      <c r="L339" s="175"/>
      <c r="M339" s="175"/>
      <c r="N339" s="175"/>
      <c r="O339" s="175"/>
      <c r="P339" s="175"/>
      <c r="Q339" s="175"/>
      <c r="R339" s="175"/>
      <c r="S339" s="175"/>
      <c r="T339" s="175"/>
      <c r="U339" s="175"/>
      <c r="V339" s="175"/>
      <c r="W339" s="175"/>
      <c r="X339" s="175"/>
      <c r="Y339" s="175"/>
    </row>
    <row r="340" spans="1:25" ht="15.75">
      <c r="A340" s="175"/>
      <c r="B340" s="216"/>
      <c r="C340" s="815" t="s">
        <v>989</v>
      </c>
      <c r="D340" s="189"/>
      <c r="E340" s="202"/>
      <c r="F340" s="203"/>
      <c r="G340" s="211"/>
      <c r="H340" s="787"/>
      <c r="I340" s="802"/>
      <c r="J340" s="791"/>
      <c r="K340" s="175"/>
      <c r="L340" s="175"/>
      <c r="M340" s="175"/>
      <c r="N340" s="175"/>
      <c r="O340" s="175"/>
      <c r="P340" s="175"/>
      <c r="Q340" s="175"/>
      <c r="R340" s="175"/>
      <c r="S340" s="175"/>
      <c r="T340" s="175"/>
      <c r="U340" s="175"/>
      <c r="V340" s="175"/>
      <c r="W340" s="175"/>
      <c r="X340" s="175"/>
      <c r="Y340" s="175"/>
    </row>
    <row r="341" spans="1:25" ht="15">
      <c r="A341" s="175"/>
      <c r="B341" s="212" t="s">
        <v>990</v>
      </c>
      <c r="C341" s="981" t="s">
        <v>991</v>
      </c>
      <c r="D341" s="218" t="s">
        <v>959</v>
      </c>
      <c r="E341" s="213" t="s">
        <v>979</v>
      </c>
      <c r="F341" s="213">
        <v>3.85</v>
      </c>
      <c r="G341" s="214">
        <v>5</v>
      </c>
      <c r="H341" s="824" t="s">
        <v>992</v>
      </c>
      <c r="I341" s="827">
        <v>186780</v>
      </c>
      <c r="J341" s="790"/>
      <c r="K341" s="175"/>
      <c r="L341" s="175"/>
      <c r="M341" s="175"/>
      <c r="N341" s="175"/>
      <c r="O341" s="175"/>
      <c r="P341" s="175"/>
      <c r="Q341" s="175"/>
      <c r="R341" s="175"/>
      <c r="S341" s="175"/>
      <c r="T341" s="175"/>
      <c r="U341" s="175"/>
      <c r="V341" s="175"/>
      <c r="W341" s="175"/>
      <c r="X341" s="175"/>
      <c r="Y341" s="175"/>
    </row>
    <row r="342" spans="1:25" ht="15">
      <c r="A342" s="175"/>
      <c r="B342" s="217" t="s">
        <v>993</v>
      </c>
      <c r="C342" s="982"/>
      <c r="D342" s="218" t="s">
        <v>962</v>
      </c>
      <c r="E342" s="213" t="s">
        <v>979</v>
      </c>
      <c r="F342" s="213">
        <v>3.85</v>
      </c>
      <c r="G342" s="214">
        <v>5</v>
      </c>
      <c r="H342" s="824" t="s">
        <v>992</v>
      </c>
      <c r="I342" s="827">
        <v>186780</v>
      </c>
      <c r="J342" s="790"/>
      <c r="K342" s="175"/>
      <c r="L342" s="175"/>
      <c r="M342" s="175"/>
      <c r="N342" s="175"/>
      <c r="O342" s="175"/>
      <c r="P342" s="175"/>
      <c r="Q342" s="175"/>
      <c r="R342" s="175"/>
      <c r="S342" s="175"/>
      <c r="T342" s="175"/>
      <c r="U342" s="175"/>
      <c r="V342" s="175"/>
      <c r="W342" s="175"/>
      <c r="X342" s="175"/>
      <c r="Y342" s="175"/>
    </row>
    <row r="343" spans="1:25" ht="15">
      <c r="A343" s="175"/>
      <c r="B343" s="212" t="s">
        <v>994</v>
      </c>
      <c r="C343" s="983"/>
      <c r="D343" s="218" t="s">
        <v>190</v>
      </c>
      <c r="E343" s="213" t="s">
        <v>979</v>
      </c>
      <c r="F343" s="213">
        <v>3.85</v>
      </c>
      <c r="G343" s="214">
        <v>5</v>
      </c>
      <c r="H343" s="824" t="s">
        <v>995</v>
      </c>
      <c r="I343" s="827">
        <v>166980</v>
      </c>
      <c r="J343" s="790"/>
      <c r="K343" s="175"/>
      <c r="L343" s="175"/>
      <c r="M343" s="175"/>
      <c r="N343" s="175"/>
      <c r="O343" s="175"/>
      <c r="P343" s="175"/>
      <c r="Q343" s="175"/>
      <c r="R343" s="175"/>
      <c r="S343" s="175"/>
      <c r="T343" s="175"/>
      <c r="U343" s="175"/>
      <c r="V343" s="175"/>
      <c r="W343" s="175"/>
      <c r="X343" s="175"/>
      <c r="Y343" s="175"/>
    </row>
    <row r="344" spans="1:25" ht="15">
      <c r="A344" s="175"/>
      <c r="B344" s="212" t="s">
        <v>996</v>
      </c>
      <c r="C344" s="981" t="s">
        <v>997</v>
      </c>
      <c r="D344" s="218" t="s">
        <v>959</v>
      </c>
      <c r="E344" s="213" t="s">
        <v>979</v>
      </c>
      <c r="F344" s="213">
        <v>5.72</v>
      </c>
      <c r="G344" s="214">
        <v>10</v>
      </c>
      <c r="H344" s="824" t="s">
        <v>998</v>
      </c>
      <c r="I344" s="827">
        <v>233540</v>
      </c>
      <c r="J344" s="790"/>
      <c r="K344" s="175"/>
      <c r="L344" s="175"/>
      <c r="M344" s="175"/>
      <c r="N344" s="175"/>
      <c r="O344" s="175"/>
      <c r="P344" s="175"/>
      <c r="Q344" s="175"/>
      <c r="R344" s="175"/>
      <c r="S344" s="175"/>
      <c r="T344" s="175"/>
      <c r="U344" s="175"/>
      <c r="V344" s="175"/>
      <c r="W344" s="175"/>
      <c r="X344" s="175"/>
      <c r="Y344" s="175"/>
    </row>
    <row r="345" spans="1:25" ht="15">
      <c r="A345" s="175"/>
      <c r="B345" s="217" t="s">
        <v>999</v>
      </c>
      <c r="C345" s="982"/>
      <c r="D345" s="218" t="s">
        <v>962</v>
      </c>
      <c r="E345" s="213" t="s">
        <v>979</v>
      </c>
      <c r="F345" s="213">
        <v>5.72</v>
      </c>
      <c r="G345" s="214">
        <v>10</v>
      </c>
      <c r="H345" s="824" t="s">
        <v>998</v>
      </c>
      <c r="I345" s="827">
        <v>233540</v>
      </c>
      <c r="J345" s="790"/>
      <c r="K345" s="175"/>
      <c r="L345" s="175"/>
      <c r="M345" s="175"/>
      <c r="N345" s="175"/>
      <c r="O345" s="175"/>
      <c r="P345" s="175"/>
      <c r="Q345" s="175"/>
      <c r="R345" s="175"/>
      <c r="S345" s="175"/>
      <c r="T345" s="175"/>
      <c r="U345" s="175"/>
      <c r="V345" s="175"/>
      <c r="W345" s="175"/>
      <c r="X345" s="175"/>
      <c r="Y345" s="175"/>
    </row>
    <row r="346" spans="1:25" ht="15">
      <c r="A346" s="175"/>
      <c r="B346" s="212" t="s">
        <v>1000</v>
      </c>
      <c r="C346" s="983"/>
      <c r="D346" s="218" t="s">
        <v>190</v>
      </c>
      <c r="E346" s="213" t="s">
        <v>979</v>
      </c>
      <c r="F346" s="213">
        <v>5.72</v>
      </c>
      <c r="G346" s="214">
        <v>10</v>
      </c>
      <c r="H346" s="824" t="s">
        <v>1001</v>
      </c>
      <c r="I346" s="827">
        <v>213740</v>
      </c>
      <c r="J346" s="790"/>
      <c r="K346" s="175"/>
      <c r="L346" s="175"/>
      <c r="M346" s="175"/>
      <c r="N346" s="175"/>
      <c r="O346" s="175"/>
      <c r="P346" s="175"/>
      <c r="Q346" s="175"/>
      <c r="R346" s="175"/>
      <c r="S346" s="175"/>
      <c r="T346" s="175"/>
      <c r="U346" s="175"/>
      <c r="V346" s="175"/>
      <c r="W346" s="175"/>
      <c r="X346" s="175"/>
      <c r="Y346" s="175"/>
    </row>
    <row r="347" spans="1:25" ht="15">
      <c r="A347" s="175"/>
      <c r="B347" s="212" t="s">
        <v>1002</v>
      </c>
      <c r="C347" s="981" t="s">
        <v>1003</v>
      </c>
      <c r="D347" s="218" t="s">
        <v>959</v>
      </c>
      <c r="E347" s="213" t="s">
        <v>979</v>
      </c>
      <c r="F347" s="213">
        <v>7.7</v>
      </c>
      <c r="G347" s="214">
        <v>10</v>
      </c>
      <c r="H347" s="824" t="s">
        <v>1004</v>
      </c>
      <c r="I347" s="827">
        <v>337070</v>
      </c>
      <c r="J347" s="790"/>
      <c r="K347" s="175"/>
      <c r="L347" s="175"/>
      <c r="M347" s="175"/>
      <c r="N347" s="175"/>
      <c r="O347" s="175"/>
      <c r="P347" s="175"/>
      <c r="Q347" s="175"/>
      <c r="R347" s="175"/>
      <c r="S347" s="175"/>
      <c r="T347" s="175"/>
      <c r="U347" s="175"/>
      <c r="V347" s="175"/>
      <c r="W347" s="175"/>
      <c r="X347" s="175"/>
      <c r="Y347" s="175"/>
    </row>
    <row r="348" spans="1:25" ht="15">
      <c r="A348" s="175"/>
      <c r="B348" s="217" t="s">
        <v>1005</v>
      </c>
      <c r="C348" s="982"/>
      <c r="D348" s="218" t="s">
        <v>962</v>
      </c>
      <c r="E348" s="213" t="s">
        <v>979</v>
      </c>
      <c r="F348" s="213">
        <v>7.7</v>
      </c>
      <c r="G348" s="214">
        <v>10</v>
      </c>
      <c r="H348" s="824" t="s">
        <v>1004</v>
      </c>
      <c r="I348" s="827">
        <v>337070</v>
      </c>
      <c r="J348" s="790"/>
      <c r="K348" s="175"/>
      <c r="L348" s="175"/>
      <c r="M348" s="175"/>
      <c r="N348" s="175"/>
      <c r="O348" s="175"/>
      <c r="P348" s="175"/>
      <c r="Q348" s="175"/>
      <c r="R348" s="175"/>
      <c r="S348" s="175"/>
      <c r="T348" s="175"/>
      <c r="U348" s="175"/>
      <c r="V348" s="175"/>
      <c r="W348" s="175"/>
      <c r="X348" s="175"/>
      <c r="Y348" s="175"/>
    </row>
    <row r="349" spans="1:25" ht="15">
      <c r="A349" s="175"/>
      <c r="B349" s="217"/>
      <c r="C349" s="983"/>
      <c r="D349" s="218" t="s">
        <v>190</v>
      </c>
      <c r="E349" s="213" t="s">
        <v>979</v>
      </c>
      <c r="F349" s="213">
        <v>7.7</v>
      </c>
      <c r="G349" s="214">
        <v>10</v>
      </c>
      <c r="H349" s="824" t="s">
        <v>1006</v>
      </c>
      <c r="I349" s="827">
        <v>317270</v>
      </c>
      <c r="J349" s="790"/>
      <c r="K349" s="175"/>
      <c r="L349" s="175"/>
      <c r="M349" s="175"/>
      <c r="N349" s="175"/>
      <c r="O349" s="175"/>
      <c r="P349" s="175"/>
      <c r="Q349" s="175"/>
      <c r="R349" s="175"/>
      <c r="S349" s="175"/>
      <c r="T349" s="175"/>
      <c r="U349" s="175"/>
      <c r="V349" s="175"/>
      <c r="W349" s="175"/>
      <c r="X349" s="175"/>
      <c r="Y349" s="175"/>
    </row>
    <row r="350" spans="1:25" ht="15.75">
      <c r="A350" s="175"/>
      <c r="B350" s="216"/>
      <c r="C350" s="815" t="s">
        <v>1007</v>
      </c>
      <c r="D350" s="189"/>
      <c r="E350" s="202"/>
      <c r="F350" s="203"/>
      <c r="G350" s="211"/>
      <c r="H350" s="787"/>
      <c r="I350" s="802"/>
      <c r="J350" s="791"/>
      <c r="K350" s="175"/>
      <c r="L350" s="175"/>
      <c r="M350" s="175"/>
      <c r="N350" s="175"/>
      <c r="O350" s="175"/>
      <c r="P350" s="175"/>
      <c r="Q350" s="175"/>
      <c r="R350" s="175"/>
      <c r="S350" s="175"/>
      <c r="T350" s="175"/>
      <c r="U350" s="175"/>
      <c r="V350" s="175"/>
      <c r="W350" s="175"/>
      <c r="X350" s="175"/>
      <c r="Y350" s="175"/>
    </row>
    <row r="351" spans="1:25" ht="15">
      <c r="A351" s="175"/>
      <c r="B351" s="212" t="s">
        <v>1008</v>
      </c>
      <c r="C351" s="816" t="s">
        <v>1009</v>
      </c>
      <c r="D351" s="218" t="s">
        <v>1010</v>
      </c>
      <c r="E351" s="213"/>
      <c r="F351" s="213"/>
      <c r="G351" s="214"/>
      <c r="H351" s="824"/>
      <c r="I351" s="827">
        <v>9900</v>
      </c>
      <c r="J351" s="790"/>
      <c r="K351" s="175"/>
      <c r="L351" s="175"/>
      <c r="M351" s="175"/>
      <c r="N351" s="175"/>
      <c r="O351" s="175"/>
      <c r="P351" s="175"/>
      <c r="Q351" s="175"/>
      <c r="R351" s="175"/>
      <c r="S351" s="175"/>
      <c r="T351" s="175"/>
      <c r="U351" s="175"/>
      <c r="V351" s="175"/>
      <c r="W351" s="175"/>
      <c r="X351" s="175"/>
      <c r="Y351" s="175"/>
    </row>
    <row r="352" spans="1:25" ht="15">
      <c r="A352" s="175"/>
      <c r="B352" s="212" t="s">
        <v>1011</v>
      </c>
      <c r="C352" s="816" t="s">
        <v>1012</v>
      </c>
      <c r="D352" s="218" t="s">
        <v>1010</v>
      </c>
      <c r="E352" s="213"/>
      <c r="F352" s="213"/>
      <c r="G352" s="214"/>
      <c r="H352" s="824"/>
      <c r="I352" s="827">
        <v>9900</v>
      </c>
      <c r="J352" s="790"/>
      <c r="K352" s="175"/>
      <c r="L352" s="175"/>
      <c r="M352" s="175"/>
      <c r="N352" s="175"/>
      <c r="O352" s="175"/>
      <c r="P352" s="175"/>
      <c r="Q352" s="175"/>
      <c r="R352" s="175"/>
      <c r="S352" s="175"/>
      <c r="T352" s="175"/>
      <c r="U352" s="175"/>
      <c r="V352" s="175"/>
      <c r="W352" s="175"/>
      <c r="X352" s="175"/>
      <c r="Y352" s="175"/>
    </row>
    <row r="353" spans="1:25" ht="15">
      <c r="A353" s="175"/>
      <c r="B353" s="212" t="s">
        <v>1013</v>
      </c>
      <c r="C353" s="816" t="s">
        <v>1014</v>
      </c>
      <c r="D353" s="218" t="s">
        <v>1010</v>
      </c>
      <c r="E353" s="213"/>
      <c r="F353" s="213"/>
      <c r="G353" s="214"/>
      <c r="H353" s="824"/>
      <c r="I353" s="827">
        <v>9900</v>
      </c>
      <c r="J353" s="790"/>
      <c r="K353" s="175"/>
      <c r="L353" s="175"/>
      <c r="M353" s="175"/>
      <c r="N353" s="175"/>
      <c r="O353" s="175"/>
      <c r="P353" s="175"/>
      <c r="Q353" s="175"/>
      <c r="R353" s="175"/>
      <c r="S353" s="175"/>
      <c r="T353" s="175"/>
      <c r="U353" s="175"/>
      <c r="V353" s="175"/>
      <c r="W353" s="175"/>
      <c r="X353" s="175"/>
      <c r="Y353" s="175"/>
    </row>
    <row r="354" spans="1:25" ht="15">
      <c r="A354" s="175"/>
      <c r="B354" s="212" t="s">
        <v>1015</v>
      </c>
      <c r="C354" s="816" t="s">
        <v>1016</v>
      </c>
      <c r="D354" s="218" t="s">
        <v>1010</v>
      </c>
      <c r="E354" s="213"/>
      <c r="F354" s="213"/>
      <c r="G354" s="214"/>
      <c r="H354" s="824"/>
      <c r="I354" s="827">
        <v>9900</v>
      </c>
      <c r="J354" s="790"/>
      <c r="K354" s="175"/>
      <c r="L354" s="175"/>
      <c r="M354" s="175"/>
      <c r="N354" s="175"/>
      <c r="O354" s="175"/>
      <c r="P354" s="175"/>
      <c r="Q354" s="175"/>
      <c r="R354" s="175"/>
      <c r="S354" s="175"/>
      <c r="T354" s="175"/>
      <c r="U354" s="175"/>
      <c r="V354" s="175"/>
      <c r="W354" s="175"/>
      <c r="X354" s="175"/>
      <c r="Y354" s="175"/>
    </row>
    <row r="355" spans="1:25" ht="15">
      <c r="A355" s="175"/>
      <c r="B355" s="212" t="s">
        <v>1017</v>
      </c>
      <c r="C355" s="816" t="s">
        <v>1018</v>
      </c>
      <c r="D355" s="218" t="s">
        <v>1010</v>
      </c>
      <c r="E355" s="213"/>
      <c r="F355" s="213"/>
      <c r="G355" s="214"/>
      <c r="H355" s="824"/>
      <c r="I355" s="827">
        <v>9900</v>
      </c>
      <c r="J355" s="790"/>
      <c r="K355" s="175"/>
      <c r="L355" s="175"/>
      <c r="M355" s="175"/>
      <c r="N355" s="175"/>
      <c r="O355" s="175"/>
      <c r="P355" s="175"/>
      <c r="Q355" s="175"/>
      <c r="R355" s="175"/>
      <c r="S355" s="175"/>
      <c r="T355" s="175"/>
      <c r="U355" s="175"/>
      <c r="V355" s="175"/>
      <c r="W355" s="175"/>
      <c r="X355" s="175"/>
      <c r="Y355" s="175"/>
    </row>
    <row r="356" spans="1:25" ht="15">
      <c r="A356" s="175"/>
      <c r="B356" s="212" t="s">
        <v>1019</v>
      </c>
      <c r="C356" s="816" t="s">
        <v>1020</v>
      </c>
      <c r="D356" s="218" t="s">
        <v>1010</v>
      </c>
      <c r="E356" s="213"/>
      <c r="F356" s="213"/>
      <c r="G356" s="214"/>
      <c r="H356" s="824"/>
      <c r="I356" s="827">
        <v>9900</v>
      </c>
      <c r="J356" s="790"/>
      <c r="K356" s="175"/>
      <c r="L356" s="175"/>
      <c r="M356" s="175"/>
      <c r="N356" s="175"/>
      <c r="O356" s="175"/>
      <c r="P356" s="175"/>
      <c r="Q356" s="175"/>
      <c r="R356" s="175"/>
      <c r="S356" s="175"/>
      <c r="T356" s="175"/>
      <c r="U356" s="175"/>
      <c r="V356" s="175"/>
      <c r="W356" s="175"/>
      <c r="X356" s="175"/>
      <c r="Y356" s="175"/>
    </row>
    <row r="357" spans="1:25" ht="15">
      <c r="A357" s="175"/>
      <c r="B357" s="212" t="s">
        <v>1021</v>
      </c>
      <c r="C357" s="816" t="s">
        <v>1022</v>
      </c>
      <c r="D357" s="218" t="s">
        <v>1010</v>
      </c>
      <c r="E357" s="213"/>
      <c r="F357" s="213"/>
      <c r="G357" s="214"/>
      <c r="H357" s="824"/>
      <c r="I357" s="827">
        <v>9900</v>
      </c>
      <c r="J357" s="790"/>
      <c r="K357" s="175"/>
      <c r="L357" s="175"/>
      <c r="M357" s="175"/>
      <c r="N357" s="175"/>
      <c r="O357" s="175"/>
      <c r="P357" s="175"/>
      <c r="Q357" s="175"/>
      <c r="R357" s="175"/>
      <c r="S357" s="175"/>
      <c r="T357" s="175"/>
      <c r="U357" s="175"/>
      <c r="V357" s="175"/>
      <c r="W357" s="175"/>
      <c r="X357" s="175"/>
      <c r="Y357" s="175"/>
    </row>
    <row r="358" spans="1:25" ht="15">
      <c r="A358" s="175"/>
      <c r="B358" s="212" t="s">
        <v>1023</v>
      </c>
      <c r="C358" s="816" t="s">
        <v>1024</v>
      </c>
      <c r="D358" s="218" t="s">
        <v>1010</v>
      </c>
      <c r="E358" s="213"/>
      <c r="F358" s="213"/>
      <c r="G358" s="214"/>
      <c r="H358" s="824"/>
      <c r="I358" s="827">
        <v>9900</v>
      </c>
      <c r="J358" s="790"/>
      <c r="K358" s="175"/>
      <c r="L358" s="175"/>
      <c r="M358" s="175"/>
      <c r="N358" s="175"/>
      <c r="O358" s="175"/>
      <c r="P358" s="175"/>
      <c r="Q358" s="175"/>
      <c r="R358" s="175"/>
      <c r="S358" s="175"/>
      <c r="T358" s="175"/>
      <c r="U358" s="175"/>
      <c r="V358" s="175"/>
      <c r="W358" s="175"/>
      <c r="X358" s="175"/>
      <c r="Y358" s="175"/>
    </row>
    <row r="359" spans="1:25" ht="15">
      <c r="A359" s="175"/>
      <c r="B359" s="212" t="s">
        <v>1025</v>
      </c>
      <c r="C359" s="816" t="s">
        <v>1026</v>
      </c>
      <c r="D359" s="218"/>
      <c r="E359" s="213"/>
      <c r="F359" s="213"/>
      <c r="G359" s="214"/>
      <c r="H359" s="824"/>
      <c r="I359" s="827">
        <v>13200</v>
      </c>
      <c r="J359" s="790"/>
      <c r="K359" s="175"/>
      <c r="L359" s="175"/>
      <c r="M359" s="175"/>
      <c r="N359" s="175"/>
      <c r="O359" s="175"/>
      <c r="P359" s="175"/>
      <c r="Q359" s="175"/>
      <c r="R359" s="175"/>
      <c r="S359" s="175"/>
      <c r="T359" s="175"/>
      <c r="U359" s="175"/>
      <c r="V359" s="175"/>
      <c r="W359" s="175"/>
      <c r="X359" s="175"/>
      <c r="Y359" s="175"/>
    </row>
    <row r="360" spans="1:25" ht="15">
      <c r="A360" s="175"/>
      <c r="B360" s="212" t="s">
        <v>1027</v>
      </c>
      <c r="C360" s="816" t="s">
        <v>1028</v>
      </c>
      <c r="D360" s="218"/>
      <c r="E360" s="213"/>
      <c r="F360" s="213"/>
      <c r="G360" s="214"/>
      <c r="H360" s="824"/>
      <c r="I360" s="827">
        <v>13200</v>
      </c>
      <c r="J360" s="790"/>
      <c r="K360" s="175"/>
      <c r="L360" s="175"/>
      <c r="M360" s="175"/>
      <c r="N360" s="175"/>
      <c r="O360" s="175"/>
      <c r="P360" s="175"/>
      <c r="Q360" s="175"/>
      <c r="R360" s="175"/>
      <c r="S360" s="175"/>
      <c r="T360" s="175"/>
      <c r="U360" s="175"/>
      <c r="V360" s="175"/>
      <c r="W360" s="175"/>
      <c r="X360" s="175"/>
      <c r="Y360" s="175"/>
    </row>
    <row r="361" spans="1:25" ht="15">
      <c r="A361" s="175"/>
      <c r="B361" s="212" t="s">
        <v>1029</v>
      </c>
      <c r="C361" s="816" t="s">
        <v>1030</v>
      </c>
      <c r="D361" s="218"/>
      <c r="E361" s="213"/>
      <c r="F361" s="213"/>
      <c r="G361" s="214"/>
      <c r="H361" s="824"/>
      <c r="I361" s="827">
        <v>13200</v>
      </c>
      <c r="J361" s="790"/>
      <c r="K361" s="175"/>
      <c r="L361" s="175"/>
      <c r="M361" s="175"/>
      <c r="N361" s="175"/>
      <c r="O361" s="175"/>
      <c r="P361" s="175"/>
      <c r="Q361" s="175"/>
      <c r="R361" s="175"/>
      <c r="S361" s="175"/>
      <c r="T361" s="175"/>
      <c r="U361" s="175"/>
      <c r="V361" s="175"/>
      <c r="W361" s="175"/>
      <c r="X361" s="175"/>
      <c r="Y361" s="175"/>
    </row>
    <row r="362" spans="1:25" ht="15">
      <c r="A362" s="175"/>
      <c r="B362" s="212" t="s">
        <v>1031</v>
      </c>
      <c r="C362" s="816" t="s">
        <v>1032</v>
      </c>
      <c r="D362" s="218"/>
      <c r="E362" s="213"/>
      <c r="F362" s="213"/>
      <c r="G362" s="214"/>
      <c r="H362" s="824"/>
      <c r="I362" s="827">
        <v>13200</v>
      </c>
      <c r="J362" s="790"/>
      <c r="K362" s="175"/>
      <c r="L362" s="175"/>
      <c r="M362" s="175"/>
      <c r="N362" s="175"/>
      <c r="O362" s="175"/>
      <c r="P362" s="175"/>
      <c r="Q362" s="175"/>
      <c r="R362" s="175"/>
      <c r="S362" s="175"/>
      <c r="T362" s="175"/>
      <c r="U362" s="175"/>
      <c r="V362" s="175"/>
      <c r="W362" s="175"/>
      <c r="X362" s="175"/>
      <c r="Y362" s="175"/>
    </row>
    <row r="363" spans="1:25" ht="15">
      <c r="A363" s="175"/>
      <c r="B363" s="212" t="s">
        <v>1033</v>
      </c>
      <c r="C363" s="816" t="s">
        <v>1034</v>
      </c>
      <c r="D363" s="218"/>
      <c r="E363" s="213"/>
      <c r="F363" s="213"/>
      <c r="G363" s="214"/>
      <c r="H363" s="824"/>
      <c r="I363" s="827">
        <v>13200</v>
      </c>
      <c r="J363" s="790"/>
      <c r="K363" s="175"/>
      <c r="L363" s="175"/>
      <c r="M363" s="175"/>
      <c r="N363" s="175"/>
      <c r="O363" s="175"/>
      <c r="P363" s="175"/>
      <c r="Q363" s="175"/>
      <c r="R363" s="175"/>
      <c r="S363" s="175"/>
      <c r="T363" s="175"/>
      <c r="U363" s="175"/>
      <c r="V363" s="175"/>
      <c r="W363" s="175"/>
      <c r="X363" s="175"/>
      <c r="Y363" s="175"/>
    </row>
    <row r="364" spans="1:25" ht="15">
      <c r="A364" s="175"/>
      <c r="B364" s="212" t="s">
        <v>1035</v>
      </c>
      <c r="C364" s="816" t="s">
        <v>1036</v>
      </c>
      <c r="D364" s="218"/>
      <c r="E364" s="213"/>
      <c r="F364" s="213"/>
      <c r="G364" s="214"/>
      <c r="H364" s="824"/>
      <c r="I364" s="827">
        <v>13200</v>
      </c>
      <c r="J364" s="790"/>
      <c r="K364" s="175"/>
      <c r="L364" s="175"/>
      <c r="M364" s="175"/>
      <c r="N364" s="175"/>
      <c r="O364" s="175"/>
      <c r="P364" s="175"/>
      <c r="Q364" s="175"/>
      <c r="R364" s="175"/>
      <c r="S364" s="175"/>
      <c r="T364" s="175"/>
      <c r="U364" s="175"/>
      <c r="V364" s="175"/>
      <c r="W364" s="175"/>
      <c r="X364" s="175"/>
      <c r="Y364" s="175"/>
    </row>
    <row r="365" spans="1:25" ht="15">
      <c r="A365" s="175"/>
      <c r="B365" s="212" t="s">
        <v>1037</v>
      </c>
      <c r="C365" s="816" t="s">
        <v>1038</v>
      </c>
      <c r="D365" s="218"/>
      <c r="E365" s="213"/>
      <c r="F365" s="213"/>
      <c r="G365" s="214"/>
      <c r="H365" s="824"/>
      <c r="I365" s="827">
        <v>13200</v>
      </c>
      <c r="J365" s="790"/>
      <c r="K365" s="175"/>
      <c r="L365" s="175"/>
      <c r="M365" s="175"/>
      <c r="N365" s="175"/>
      <c r="O365" s="175"/>
      <c r="P365" s="175"/>
      <c r="Q365" s="175"/>
      <c r="R365" s="175"/>
      <c r="S365" s="175"/>
      <c r="T365" s="175"/>
      <c r="U365" s="175"/>
      <c r="V365" s="175"/>
      <c r="W365" s="175"/>
      <c r="X365" s="175"/>
      <c r="Y365" s="175"/>
    </row>
    <row r="366" spans="1:25" ht="15">
      <c r="A366" s="175"/>
      <c r="B366" s="212" t="s">
        <v>1039</v>
      </c>
      <c r="C366" s="816" t="s">
        <v>1040</v>
      </c>
      <c r="D366" s="218"/>
      <c r="E366" s="213"/>
      <c r="F366" s="213"/>
      <c r="G366" s="214"/>
      <c r="H366" s="824"/>
      <c r="I366" s="827">
        <v>13200</v>
      </c>
      <c r="J366" s="790"/>
      <c r="K366" s="175"/>
      <c r="L366" s="175"/>
      <c r="M366" s="175"/>
      <c r="N366" s="175"/>
      <c r="O366" s="175"/>
      <c r="P366" s="175"/>
      <c r="Q366" s="175"/>
      <c r="R366" s="175"/>
      <c r="S366" s="175"/>
      <c r="T366" s="175"/>
      <c r="U366" s="175"/>
      <c r="V366" s="175"/>
      <c r="W366" s="175"/>
      <c r="X366" s="175"/>
      <c r="Y366" s="175"/>
    </row>
    <row r="367" spans="1:25" ht="15">
      <c r="A367" s="175"/>
      <c r="B367" s="212"/>
      <c r="C367" s="816"/>
      <c r="D367" s="218"/>
      <c r="E367" s="213"/>
      <c r="F367" s="213"/>
      <c r="G367" s="214"/>
      <c r="H367" s="824"/>
      <c r="I367" s="827"/>
      <c r="J367" s="791"/>
      <c r="K367" s="175"/>
      <c r="L367" s="175"/>
      <c r="M367" s="175"/>
      <c r="N367" s="175"/>
      <c r="O367" s="175"/>
      <c r="P367" s="175"/>
      <c r="Q367" s="175"/>
      <c r="R367" s="175"/>
      <c r="S367" s="175"/>
      <c r="T367" s="175"/>
      <c r="U367" s="175"/>
      <c r="V367" s="175"/>
      <c r="W367" s="175"/>
      <c r="X367" s="175"/>
      <c r="Y367" s="175"/>
    </row>
    <row r="368" spans="1:25" ht="15">
      <c r="A368" s="175"/>
      <c r="B368" s="212" t="s">
        <v>1041</v>
      </c>
      <c r="C368" s="816" t="s">
        <v>1042</v>
      </c>
      <c r="D368" s="218"/>
      <c r="E368" s="213"/>
      <c r="F368" s="213"/>
      <c r="G368" s="214"/>
      <c r="H368" s="824"/>
      <c r="I368" s="827">
        <v>2100</v>
      </c>
      <c r="J368" s="790"/>
      <c r="K368" s="175"/>
      <c r="L368" s="175"/>
      <c r="M368" s="175"/>
      <c r="N368" s="175"/>
      <c r="O368" s="175"/>
      <c r="P368" s="175"/>
      <c r="Q368" s="175"/>
      <c r="R368" s="175"/>
      <c r="S368" s="175"/>
      <c r="T368" s="175"/>
      <c r="U368" s="175"/>
      <c r="V368" s="175"/>
      <c r="W368" s="175"/>
      <c r="X368" s="175"/>
      <c r="Y368" s="175"/>
    </row>
    <row r="369" spans="1:25" ht="15">
      <c r="A369" s="175"/>
      <c r="B369" s="212" t="s">
        <v>1043</v>
      </c>
      <c r="C369" s="816" t="s">
        <v>1044</v>
      </c>
      <c r="D369" s="218"/>
      <c r="E369" s="213"/>
      <c r="F369" s="213"/>
      <c r="G369" s="214"/>
      <c r="H369" s="824"/>
      <c r="I369" s="827">
        <v>6640</v>
      </c>
      <c r="J369" s="790"/>
      <c r="K369" s="175"/>
      <c r="L369" s="175"/>
      <c r="M369" s="175"/>
      <c r="N369" s="175"/>
      <c r="O369" s="175"/>
      <c r="P369" s="175"/>
      <c r="Q369" s="175"/>
      <c r="R369" s="175"/>
      <c r="S369" s="175"/>
      <c r="T369" s="175"/>
      <c r="U369" s="175"/>
      <c r="V369" s="175"/>
      <c r="W369" s="175"/>
      <c r="X369" s="175"/>
      <c r="Y369" s="175"/>
    </row>
    <row r="370" spans="1:25" ht="15">
      <c r="A370" s="175"/>
      <c r="B370" s="212" t="s">
        <v>1045</v>
      </c>
      <c r="C370" s="816" t="s">
        <v>1046</v>
      </c>
      <c r="D370" s="218"/>
      <c r="E370" s="213"/>
      <c r="F370" s="213"/>
      <c r="G370" s="214"/>
      <c r="H370" s="824"/>
      <c r="I370" s="827">
        <v>8660</v>
      </c>
      <c r="J370" s="790"/>
      <c r="K370" s="175"/>
      <c r="L370" s="175"/>
      <c r="M370" s="175"/>
      <c r="N370" s="175"/>
      <c r="O370" s="175"/>
      <c r="P370" s="175"/>
      <c r="Q370" s="175"/>
      <c r="R370" s="175"/>
      <c r="S370" s="175"/>
      <c r="T370" s="175"/>
      <c r="U370" s="175"/>
      <c r="V370" s="175"/>
      <c r="W370" s="175"/>
      <c r="X370" s="175"/>
      <c r="Y370" s="175"/>
    </row>
    <row r="371" spans="1:25" ht="15">
      <c r="A371" s="175"/>
      <c r="B371" s="212" t="s">
        <v>1047</v>
      </c>
      <c r="C371" s="816" t="s">
        <v>1048</v>
      </c>
      <c r="D371" s="218"/>
      <c r="E371" s="213"/>
      <c r="F371" s="213"/>
      <c r="G371" s="214"/>
      <c r="H371" s="824"/>
      <c r="I371" s="827">
        <v>57170</v>
      </c>
      <c r="J371" s="790"/>
      <c r="K371" s="175"/>
      <c r="L371" s="175"/>
      <c r="M371" s="175"/>
      <c r="N371" s="175"/>
      <c r="O371" s="175"/>
      <c r="P371" s="175"/>
      <c r="Q371" s="175"/>
      <c r="R371" s="175"/>
      <c r="S371" s="175"/>
      <c r="T371" s="175"/>
      <c r="U371" s="175"/>
      <c r="V371" s="175"/>
      <c r="W371" s="175"/>
      <c r="X371" s="175"/>
      <c r="Y371" s="175"/>
    </row>
    <row r="372" spans="1:25" ht="15">
      <c r="A372" s="175"/>
      <c r="B372" s="212" t="s">
        <v>1049</v>
      </c>
      <c r="C372" s="816" t="s">
        <v>1050</v>
      </c>
      <c r="D372" s="218"/>
      <c r="E372" s="213"/>
      <c r="F372" s="213"/>
      <c r="G372" s="214"/>
      <c r="H372" s="824"/>
      <c r="I372" s="827">
        <v>66700</v>
      </c>
      <c r="J372" s="790"/>
      <c r="K372" s="175"/>
      <c r="L372" s="175"/>
      <c r="M372" s="175"/>
      <c r="N372" s="175"/>
      <c r="O372" s="175"/>
      <c r="P372" s="175"/>
      <c r="Q372" s="175"/>
      <c r="R372" s="175"/>
      <c r="S372" s="175"/>
      <c r="T372" s="175"/>
      <c r="U372" s="175"/>
      <c r="V372" s="175"/>
      <c r="W372" s="175"/>
      <c r="X372" s="175"/>
      <c r="Y372" s="175"/>
    </row>
    <row r="373" spans="1:25" ht="15">
      <c r="A373" s="175"/>
      <c r="B373" s="212"/>
      <c r="C373" s="816" t="s">
        <v>1051</v>
      </c>
      <c r="D373" s="218"/>
      <c r="E373" s="213"/>
      <c r="F373" s="213"/>
      <c r="G373" s="214"/>
      <c r="H373" s="824"/>
      <c r="I373" s="827">
        <v>14850</v>
      </c>
      <c r="J373" s="790"/>
      <c r="K373" s="175"/>
      <c r="L373" s="175"/>
      <c r="M373" s="175"/>
      <c r="N373" s="175"/>
      <c r="O373" s="175"/>
      <c r="P373" s="175"/>
      <c r="Q373" s="175"/>
      <c r="R373" s="175"/>
      <c r="S373" s="175"/>
      <c r="T373" s="175"/>
      <c r="U373" s="175"/>
      <c r="V373" s="175"/>
      <c r="W373" s="175"/>
      <c r="X373" s="175"/>
      <c r="Y373" s="175"/>
    </row>
    <row r="374" spans="1:25" ht="15">
      <c r="A374" s="175"/>
      <c r="B374" s="212" t="s">
        <v>1052</v>
      </c>
      <c r="C374" s="816" t="s">
        <v>1053</v>
      </c>
      <c r="D374" s="218"/>
      <c r="E374" s="213"/>
      <c r="F374" s="213"/>
      <c r="G374" s="214"/>
      <c r="H374" s="824"/>
      <c r="I374" s="827">
        <v>11590</v>
      </c>
      <c r="J374" s="790"/>
      <c r="K374" s="175"/>
      <c r="L374" s="175"/>
      <c r="M374" s="175"/>
      <c r="N374" s="175"/>
      <c r="O374" s="175"/>
      <c r="P374" s="175"/>
      <c r="Q374" s="175"/>
      <c r="R374" s="175"/>
      <c r="S374" s="175"/>
      <c r="T374" s="175"/>
      <c r="U374" s="175"/>
      <c r="V374" s="175"/>
      <c r="W374" s="175"/>
      <c r="X374" s="175"/>
      <c r="Y374" s="175"/>
    </row>
    <row r="375" spans="1:25" ht="15">
      <c r="A375" s="175"/>
      <c r="B375" s="212" t="s">
        <v>1054</v>
      </c>
      <c r="C375" s="816" t="s">
        <v>1055</v>
      </c>
      <c r="D375" s="218"/>
      <c r="E375" s="213"/>
      <c r="F375" s="213"/>
      <c r="G375" s="214"/>
      <c r="H375" s="824"/>
      <c r="I375" s="827">
        <v>6600</v>
      </c>
      <c r="J375" s="790"/>
      <c r="K375" s="175"/>
      <c r="L375" s="175"/>
      <c r="M375" s="175"/>
      <c r="N375" s="175"/>
      <c r="O375" s="175"/>
      <c r="P375" s="175"/>
      <c r="Q375" s="175"/>
      <c r="R375" s="175"/>
      <c r="S375" s="175"/>
      <c r="T375" s="175"/>
      <c r="U375" s="175"/>
      <c r="V375" s="175"/>
      <c r="W375" s="175"/>
      <c r="X375" s="175"/>
      <c r="Y375" s="175"/>
    </row>
    <row r="376" spans="1:25" ht="15">
      <c r="A376" s="175"/>
      <c r="B376" s="212" t="s">
        <v>1056</v>
      </c>
      <c r="C376" s="816" t="s">
        <v>1057</v>
      </c>
      <c r="D376" s="218"/>
      <c r="E376" s="213"/>
      <c r="F376" s="213"/>
      <c r="G376" s="214"/>
      <c r="H376" s="824"/>
      <c r="I376" s="827">
        <v>6970</v>
      </c>
      <c r="J376" s="790"/>
      <c r="K376" s="175"/>
      <c r="L376" s="175"/>
      <c r="M376" s="175"/>
      <c r="N376" s="175"/>
      <c r="O376" s="175"/>
      <c r="P376" s="175"/>
      <c r="Q376" s="175"/>
      <c r="R376" s="175"/>
      <c r="S376" s="175"/>
      <c r="T376" s="175"/>
      <c r="U376" s="175"/>
      <c r="V376" s="175"/>
      <c r="W376" s="175"/>
      <c r="X376" s="175"/>
      <c r="Y376" s="175"/>
    </row>
    <row r="377" spans="1:25" ht="15">
      <c r="A377" s="175"/>
      <c r="B377" s="212"/>
      <c r="C377" s="816"/>
      <c r="D377" s="218"/>
      <c r="E377" s="213"/>
      <c r="F377" s="213"/>
      <c r="G377" s="214"/>
      <c r="H377" s="824"/>
      <c r="I377" s="827"/>
      <c r="J377" s="791"/>
      <c r="K377" s="175"/>
      <c r="L377" s="175"/>
      <c r="M377" s="175"/>
      <c r="N377" s="175"/>
      <c r="O377" s="175"/>
      <c r="P377" s="175"/>
      <c r="Q377" s="175"/>
      <c r="R377" s="175"/>
      <c r="S377" s="175"/>
      <c r="T377" s="175"/>
      <c r="U377" s="175"/>
      <c r="V377" s="175"/>
      <c r="W377" s="175"/>
      <c r="X377" s="175"/>
      <c r="Y377" s="175"/>
    </row>
    <row r="378" spans="1:25" ht="15">
      <c r="A378" s="175"/>
      <c r="B378" s="212" t="s">
        <v>1058</v>
      </c>
      <c r="C378" s="816" t="s">
        <v>1059</v>
      </c>
      <c r="D378" s="218"/>
      <c r="E378" s="213"/>
      <c r="F378" s="213"/>
      <c r="G378" s="214"/>
      <c r="H378" s="824"/>
      <c r="I378" s="827">
        <v>1880</v>
      </c>
      <c r="J378" s="790"/>
      <c r="K378" s="175"/>
      <c r="L378" s="175"/>
      <c r="M378" s="175"/>
      <c r="N378" s="175"/>
      <c r="O378" s="175"/>
      <c r="P378" s="175"/>
      <c r="Q378" s="175"/>
      <c r="R378" s="175"/>
      <c r="S378" s="175"/>
      <c r="T378" s="175"/>
      <c r="U378" s="175"/>
      <c r="V378" s="175"/>
      <c r="W378" s="175"/>
      <c r="X378" s="175"/>
      <c r="Y378" s="175"/>
    </row>
    <row r="379" spans="1:25" ht="15">
      <c r="A379" s="175"/>
      <c r="B379" s="212" t="s">
        <v>1060</v>
      </c>
      <c r="C379" s="816" t="s">
        <v>1061</v>
      </c>
      <c r="D379" s="218"/>
      <c r="E379" s="213"/>
      <c r="F379" s="213"/>
      <c r="G379" s="214"/>
      <c r="H379" s="824"/>
      <c r="I379" s="827">
        <v>1880</v>
      </c>
      <c r="J379" s="790"/>
      <c r="K379" s="175"/>
      <c r="L379" s="175"/>
      <c r="M379" s="175"/>
      <c r="N379" s="175"/>
      <c r="O379" s="175"/>
      <c r="P379" s="175"/>
      <c r="Q379" s="175"/>
      <c r="R379" s="175"/>
      <c r="S379" s="175"/>
      <c r="T379" s="175"/>
      <c r="U379" s="175"/>
      <c r="V379" s="175"/>
      <c r="W379" s="175"/>
      <c r="X379" s="175"/>
      <c r="Y379" s="175"/>
    </row>
    <row r="380" spans="1:25" ht="15">
      <c r="A380" s="175"/>
      <c r="B380" s="212" t="s">
        <v>1062</v>
      </c>
      <c r="C380" s="816" t="s">
        <v>1063</v>
      </c>
      <c r="D380" s="218"/>
      <c r="E380" s="213"/>
      <c r="F380" s="213"/>
      <c r="G380" s="214"/>
      <c r="H380" s="824"/>
      <c r="I380" s="827">
        <v>1880</v>
      </c>
      <c r="J380" s="790"/>
      <c r="K380" s="175"/>
      <c r="L380" s="175"/>
      <c r="M380" s="175"/>
      <c r="N380" s="175"/>
      <c r="O380" s="175"/>
      <c r="P380" s="175"/>
      <c r="Q380" s="175"/>
      <c r="R380" s="175"/>
      <c r="S380" s="175"/>
      <c r="T380" s="175"/>
      <c r="U380" s="175"/>
      <c r="V380" s="175"/>
      <c r="W380" s="175"/>
      <c r="X380" s="175"/>
      <c r="Y380" s="175"/>
    </row>
    <row r="381" spans="1:25" ht="15">
      <c r="A381" s="175"/>
      <c r="B381" s="212" t="s">
        <v>1064</v>
      </c>
      <c r="C381" s="816" t="s">
        <v>1065</v>
      </c>
      <c r="D381" s="218"/>
      <c r="E381" s="213"/>
      <c r="F381" s="213"/>
      <c r="G381" s="214"/>
      <c r="H381" s="824"/>
      <c r="I381" s="827">
        <v>3760</v>
      </c>
      <c r="J381" s="790"/>
      <c r="K381" s="175"/>
      <c r="L381" s="175"/>
      <c r="M381" s="175"/>
      <c r="N381" s="175"/>
      <c r="O381" s="175"/>
      <c r="P381" s="175"/>
      <c r="Q381" s="175"/>
      <c r="R381" s="175"/>
      <c r="S381" s="175"/>
      <c r="T381" s="175"/>
      <c r="U381" s="175"/>
      <c r="V381" s="175"/>
      <c r="W381" s="175"/>
      <c r="X381" s="175"/>
      <c r="Y381" s="175"/>
    </row>
    <row r="382" spans="1:25" ht="15">
      <c r="A382" s="175"/>
      <c r="B382" s="212" t="s">
        <v>1066</v>
      </c>
      <c r="C382" s="816" t="s">
        <v>1067</v>
      </c>
      <c r="D382" s="218"/>
      <c r="E382" s="213"/>
      <c r="F382" s="213"/>
      <c r="G382" s="214"/>
      <c r="H382" s="824"/>
      <c r="I382" s="827">
        <v>3760</v>
      </c>
      <c r="J382" s="790"/>
      <c r="K382" s="175"/>
      <c r="L382" s="175"/>
      <c r="M382" s="175"/>
      <c r="N382" s="175"/>
      <c r="O382" s="175"/>
      <c r="P382" s="175"/>
      <c r="Q382" s="175"/>
      <c r="R382" s="175"/>
      <c r="S382" s="175"/>
      <c r="T382" s="175"/>
      <c r="U382" s="175"/>
      <c r="V382" s="175"/>
      <c r="W382" s="175"/>
      <c r="X382" s="175"/>
      <c r="Y382" s="175"/>
    </row>
    <row r="383" spans="1:25" ht="15">
      <c r="A383" s="175"/>
      <c r="B383" s="212" t="s">
        <v>1068</v>
      </c>
      <c r="C383" s="816" t="s">
        <v>1069</v>
      </c>
      <c r="D383" s="218"/>
      <c r="E383" s="213"/>
      <c r="F383" s="213"/>
      <c r="G383" s="214"/>
      <c r="H383" s="824"/>
      <c r="I383" s="827">
        <v>3760</v>
      </c>
      <c r="J383" s="790"/>
      <c r="K383" s="175"/>
      <c r="L383" s="175"/>
      <c r="M383" s="175"/>
      <c r="N383" s="175"/>
      <c r="O383" s="175"/>
      <c r="P383" s="175"/>
      <c r="Q383" s="175"/>
      <c r="R383" s="175"/>
      <c r="S383" s="175"/>
      <c r="T383" s="175"/>
      <c r="U383" s="175"/>
      <c r="V383" s="175"/>
      <c r="W383" s="175"/>
      <c r="X383" s="175"/>
      <c r="Y383" s="175"/>
    </row>
    <row r="384" spans="1:25" ht="15">
      <c r="A384" s="175"/>
      <c r="B384" s="212" t="s">
        <v>1070</v>
      </c>
      <c r="C384" s="816" t="s">
        <v>1071</v>
      </c>
      <c r="D384" s="218"/>
      <c r="E384" s="213"/>
      <c r="F384" s="213"/>
      <c r="G384" s="214"/>
      <c r="H384" s="824"/>
      <c r="I384" s="827">
        <v>5640</v>
      </c>
      <c r="J384" s="790"/>
      <c r="K384" s="175"/>
      <c r="L384" s="175"/>
      <c r="M384" s="175"/>
      <c r="N384" s="175"/>
      <c r="O384" s="175"/>
      <c r="P384" s="175"/>
      <c r="Q384" s="175"/>
      <c r="R384" s="175"/>
      <c r="S384" s="175"/>
      <c r="T384" s="175"/>
      <c r="U384" s="175"/>
      <c r="V384" s="175"/>
      <c r="W384" s="175"/>
      <c r="X384" s="175"/>
      <c r="Y384" s="175"/>
    </row>
    <row r="385" spans="1:25" ht="15">
      <c r="A385" s="175"/>
      <c r="B385" s="212" t="s">
        <v>1072</v>
      </c>
      <c r="C385" s="816" t="s">
        <v>1073</v>
      </c>
      <c r="D385" s="218"/>
      <c r="E385" s="213"/>
      <c r="F385" s="213"/>
      <c r="G385" s="214"/>
      <c r="H385" s="824"/>
      <c r="I385" s="827">
        <v>5640</v>
      </c>
      <c r="J385" s="790"/>
      <c r="K385" s="175"/>
      <c r="L385" s="175"/>
      <c r="M385" s="175"/>
      <c r="N385" s="175"/>
      <c r="O385" s="175"/>
      <c r="P385" s="175"/>
      <c r="Q385" s="175"/>
      <c r="R385" s="175"/>
      <c r="S385" s="175"/>
      <c r="T385" s="175"/>
      <c r="U385" s="175"/>
      <c r="V385" s="175"/>
      <c r="W385" s="175"/>
      <c r="X385" s="175"/>
      <c r="Y385" s="175"/>
    </row>
    <row r="386" spans="1:25" ht="15">
      <c r="A386" s="175"/>
      <c r="B386" s="212" t="s">
        <v>1074</v>
      </c>
      <c r="C386" s="816" t="s">
        <v>1075</v>
      </c>
      <c r="D386" s="218"/>
      <c r="E386" s="213"/>
      <c r="F386" s="213"/>
      <c r="G386" s="214"/>
      <c r="H386" s="824"/>
      <c r="I386" s="827">
        <v>5640</v>
      </c>
      <c r="J386" s="790"/>
      <c r="K386" s="175"/>
      <c r="L386" s="175"/>
      <c r="M386" s="175"/>
      <c r="N386" s="175"/>
      <c r="O386" s="175"/>
      <c r="P386" s="175"/>
      <c r="Q386" s="175"/>
      <c r="R386" s="175"/>
      <c r="S386" s="175"/>
      <c r="T386" s="175"/>
      <c r="U386" s="175"/>
      <c r="V386" s="175"/>
      <c r="W386" s="175"/>
      <c r="X386" s="175"/>
      <c r="Y386" s="175"/>
    </row>
    <row r="387" spans="1:25" ht="15">
      <c r="A387" s="175"/>
      <c r="B387" s="212" t="s">
        <v>1076</v>
      </c>
      <c r="C387" s="816" t="s">
        <v>1077</v>
      </c>
      <c r="D387" s="218"/>
      <c r="E387" s="213"/>
      <c r="F387" s="213"/>
      <c r="G387" s="214"/>
      <c r="H387" s="824"/>
      <c r="I387" s="827">
        <v>2570</v>
      </c>
      <c r="J387" s="790"/>
      <c r="K387" s="175"/>
      <c r="L387" s="175"/>
      <c r="M387" s="175"/>
      <c r="N387" s="175"/>
      <c r="O387" s="175"/>
      <c r="P387" s="175"/>
      <c r="Q387" s="175"/>
      <c r="R387" s="175"/>
      <c r="S387" s="175"/>
      <c r="T387" s="175"/>
      <c r="U387" s="175"/>
      <c r="V387" s="175"/>
      <c r="W387" s="175"/>
      <c r="X387" s="175"/>
      <c r="Y387" s="175"/>
    </row>
    <row r="388" spans="1:25" ht="15">
      <c r="A388" s="175"/>
      <c r="B388" s="212" t="s">
        <v>1078</v>
      </c>
      <c r="C388" s="816" t="s">
        <v>1079</v>
      </c>
      <c r="D388" s="218"/>
      <c r="E388" s="213"/>
      <c r="F388" s="213"/>
      <c r="G388" s="214"/>
      <c r="H388" s="824"/>
      <c r="I388" s="827">
        <v>2570</v>
      </c>
      <c r="J388" s="790"/>
      <c r="K388" s="175"/>
      <c r="L388" s="175"/>
      <c r="M388" s="175"/>
      <c r="N388" s="175"/>
      <c r="O388" s="175"/>
      <c r="P388" s="175"/>
      <c r="Q388" s="175"/>
      <c r="R388" s="175"/>
      <c r="S388" s="175"/>
      <c r="T388" s="175"/>
      <c r="U388" s="175"/>
      <c r="V388" s="175"/>
      <c r="W388" s="175"/>
      <c r="X388" s="175"/>
      <c r="Y388" s="175"/>
    </row>
    <row r="389" spans="1:25" ht="30">
      <c r="A389" s="175"/>
      <c r="B389" s="212" t="s">
        <v>1080</v>
      </c>
      <c r="C389" s="816" t="s">
        <v>1081</v>
      </c>
      <c r="D389" s="218"/>
      <c r="E389" s="213"/>
      <c r="F389" s="213"/>
      <c r="G389" s="214"/>
      <c r="H389" s="824"/>
      <c r="I389" s="827">
        <v>2570</v>
      </c>
      <c r="J389" s="790"/>
      <c r="K389" s="175"/>
      <c r="L389" s="175"/>
      <c r="M389" s="175"/>
      <c r="N389" s="175"/>
      <c r="O389" s="175"/>
      <c r="P389" s="175"/>
      <c r="Q389" s="175"/>
      <c r="R389" s="175"/>
      <c r="S389" s="175"/>
      <c r="T389" s="175"/>
      <c r="U389" s="175"/>
      <c r="V389" s="175"/>
      <c r="W389" s="175"/>
      <c r="X389" s="175"/>
      <c r="Y389" s="175"/>
    </row>
    <row r="390" spans="1:25" ht="15.75">
      <c r="A390" s="175"/>
      <c r="B390" s="216"/>
      <c r="C390" s="811" t="s">
        <v>1082</v>
      </c>
      <c r="D390" s="189"/>
      <c r="E390" s="202"/>
      <c r="F390" s="203"/>
      <c r="G390" s="211"/>
      <c r="H390" s="787"/>
      <c r="I390" s="802"/>
      <c r="J390" s="791"/>
      <c r="K390" s="175"/>
      <c r="L390" s="175"/>
      <c r="M390" s="175"/>
      <c r="N390" s="175"/>
      <c r="O390" s="175"/>
      <c r="P390" s="175"/>
      <c r="Q390" s="175"/>
      <c r="R390" s="175"/>
      <c r="S390" s="175"/>
      <c r="T390" s="175"/>
      <c r="U390" s="175"/>
      <c r="V390" s="175"/>
      <c r="W390" s="175"/>
      <c r="X390" s="175"/>
      <c r="Y390" s="175"/>
    </row>
    <row r="391" spans="1:25">
      <c r="A391" s="175"/>
      <c r="B391" s="219"/>
      <c r="C391" s="812"/>
      <c r="D391" s="220"/>
      <c r="E391" s="221"/>
      <c r="F391" s="195"/>
      <c r="G391" s="222"/>
      <c r="H391" s="825"/>
      <c r="I391" s="803"/>
      <c r="J391" s="791"/>
      <c r="K391" s="175"/>
      <c r="L391" s="175"/>
      <c r="M391" s="175"/>
      <c r="N391" s="175"/>
      <c r="O391" s="175"/>
      <c r="P391" s="175"/>
      <c r="Q391" s="175"/>
      <c r="R391" s="175"/>
      <c r="S391" s="175"/>
      <c r="T391" s="175"/>
      <c r="U391" s="175"/>
      <c r="V391" s="175"/>
      <c r="W391" s="175"/>
      <c r="X391" s="175"/>
      <c r="Y391" s="175"/>
    </row>
    <row r="392" spans="1:25">
      <c r="A392" s="175"/>
      <c r="B392" s="212" t="s">
        <v>1083</v>
      </c>
      <c r="C392" s="812" t="s">
        <v>1084</v>
      </c>
      <c r="D392" s="194"/>
      <c r="E392" s="213" t="s">
        <v>895</v>
      </c>
      <c r="F392" s="213">
        <v>2.23</v>
      </c>
      <c r="G392" s="214">
        <v>3</v>
      </c>
      <c r="H392" s="824" t="s">
        <v>1085</v>
      </c>
      <c r="I392" s="827">
        <v>216470</v>
      </c>
      <c r="J392" s="790"/>
      <c r="K392" s="175"/>
      <c r="L392" s="175"/>
      <c r="M392" s="175"/>
      <c r="N392" s="175"/>
      <c r="O392" s="175"/>
      <c r="P392" s="175"/>
      <c r="Q392" s="175"/>
      <c r="R392" s="175"/>
      <c r="S392" s="175"/>
      <c r="T392" s="175"/>
      <c r="U392" s="175"/>
      <c r="V392" s="175"/>
      <c r="W392" s="175"/>
      <c r="X392" s="175"/>
      <c r="Y392" s="175"/>
    </row>
    <row r="393" spans="1:25">
      <c r="A393" s="175"/>
      <c r="B393" s="212" t="s">
        <v>1086</v>
      </c>
      <c r="C393" s="812" t="s">
        <v>1087</v>
      </c>
      <c r="D393" s="194"/>
      <c r="E393" s="213" t="s">
        <v>895</v>
      </c>
      <c r="F393" s="213">
        <v>3.33</v>
      </c>
      <c r="G393" s="214">
        <v>6</v>
      </c>
      <c r="H393" s="824" t="s">
        <v>1088</v>
      </c>
      <c r="I393" s="827">
        <v>283950</v>
      </c>
      <c r="J393" s="790"/>
      <c r="K393" s="175"/>
      <c r="L393" s="175"/>
      <c r="M393" s="175"/>
      <c r="N393" s="175"/>
      <c r="O393" s="175"/>
      <c r="P393" s="175"/>
      <c r="Q393" s="175"/>
      <c r="R393" s="175"/>
      <c r="S393" s="175"/>
      <c r="T393" s="175"/>
      <c r="U393" s="175"/>
      <c r="V393" s="175"/>
      <c r="W393" s="175"/>
      <c r="X393" s="175"/>
      <c r="Y393" s="175"/>
    </row>
    <row r="394" spans="1:25">
      <c r="A394" s="175"/>
      <c r="B394" s="212" t="s">
        <v>1089</v>
      </c>
      <c r="C394" s="812" t="s">
        <v>1090</v>
      </c>
      <c r="D394" s="194"/>
      <c r="E394" s="213" t="s">
        <v>895</v>
      </c>
      <c r="F394" s="213">
        <v>4.46</v>
      </c>
      <c r="G394" s="214">
        <v>6</v>
      </c>
      <c r="H394" s="824" t="s">
        <v>1091</v>
      </c>
      <c r="I394" s="827">
        <v>415880</v>
      </c>
      <c r="J394" s="790"/>
      <c r="K394" s="175"/>
      <c r="L394" s="175"/>
      <c r="M394" s="175"/>
      <c r="N394" s="175"/>
      <c r="O394" s="175"/>
      <c r="P394" s="175"/>
      <c r="Q394" s="175"/>
      <c r="R394" s="175"/>
      <c r="S394" s="175"/>
      <c r="T394" s="175"/>
      <c r="U394" s="175"/>
      <c r="V394" s="175"/>
      <c r="W394" s="175"/>
      <c r="X394" s="175"/>
      <c r="Y394" s="175"/>
    </row>
    <row r="395" spans="1:25">
      <c r="A395" s="175"/>
      <c r="B395" s="212"/>
      <c r="C395" s="812"/>
      <c r="D395" s="194"/>
      <c r="E395" s="213"/>
      <c r="F395" s="213"/>
      <c r="G395" s="214"/>
      <c r="H395" s="213"/>
      <c r="I395" s="274"/>
      <c r="J395" s="821"/>
      <c r="K395" s="175"/>
      <c r="L395" s="175"/>
      <c r="M395" s="175"/>
      <c r="N395" s="175"/>
      <c r="O395" s="175"/>
      <c r="P395" s="175"/>
      <c r="Q395" s="175"/>
      <c r="R395" s="175"/>
      <c r="S395" s="175"/>
      <c r="T395" s="175"/>
      <c r="U395" s="175"/>
      <c r="V395" s="175"/>
      <c r="W395" s="175"/>
      <c r="X395" s="175"/>
      <c r="Y395" s="175"/>
    </row>
    <row r="396" spans="1:25">
      <c r="A396" s="175"/>
      <c r="B396" s="7"/>
      <c r="C396" s="810"/>
      <c r="D396" s="175"/>
      <c r="E396" s="175"/>
      <c r="F396" s="175"/>
      <c r="G396" s="176"/>
      <c r="H396" s="183"/>
      <c r="I396" s="184"/>
      <c r="J396" s="175"/>
      <c r="K396" s="175"/>
      <c r="L396" s="175"/>
      <c r="M396" s="175"/>
      <c r="N396" s="175"/>
      <c r="O396" s="175"/>
      <c r="P396" s="175"/>
      <c r="Q396" s="175"/>
      <c r="R396" s="175"/>
      <c r="S396" s="175"/>
      <c r="T396" s="175"/>
      <c r="U396" s="175"/>
      <c r="V396" s="175"/>
      <c r="W396" s="175"/>
      <c r="X396" s="175"/>
      <c r="Y396" s="175"/>
    </row>
    <row r="397" spans="1:25">
      <c r="A397" s="175"/>
      <c r="B397" s="883" t="s">
        <v>4</v>
      </c>
      <c r="C397" s="913" t="s">
        <v>5</v>
      </c>
      <c r="D397" s="914"/>
      <c r="E397" s="914"/>
      <c r="F397" s="915"/>
      <c r="G397" s="887" t="s">
        <v>6</v>
      </c>
      <c r="H397" s="919"/>
      <c r="I397" s="920"/>
      <c r="J397" s="883" t="s">
        <v>1092</v>
      </c>
      <c r="K397" s="175"/>
      <c r="L397" s="175"/>
      <c r="M397" s="175"/>
      <c r="N397" s="175"/>
      <c r="O397" s="175"/>
      <c r="P397" s="175"/>
      <c r="Q397" s="175"/>
      <c r="R397" s="175"/>
      <c r="S397" s="175"/>
      <c r="T397" s="175"/>
      <c r="U397" s="175"/>
      <c r="V397" s="175"/>
      <c r="W397" s="175"/>
      <c r="X397" s="175"/>
      <c r="Y397" s="175"/>
    </row>
    <row r="398" spans="1:25">
      <c r="A398" s="175"/>
      <c r="B398" s="912"/>
      <c r="C398" s="916"/>
      <c r="D398" s="917"/>
      <c r="E398" s="917"/>
      <c r="F398" s="918"/>
      <c r="G398" s="10" t="s">
        <v>8</v>
      </c>
      <c r="H398" s="10" t="s">
        <v>9</v>
      </c>
      <c r="I398" s="10" t="s">
        <v>10</v>
      </c>
      <c r="J398" s="912"/>
      <c r="K398" s="175"/>
      <c r="L398" s="175"/>
      <c r="M398" s="175"/>
      <c r="N398" s="175"/>
      <c r="O398" s="175"/>
      <c r="P398" s="175"/>
      <c r="Q398" s="175"/>
      <c r="R398" s="175"/>
      <c r="S398" s="175"/>
      <c r="T398" s="175"/>
      <c r="U398" s="175"/>
      <c r="V398" s="175"/>
      <c r="W398" s="175"/>
      <c r="X398" s="175"/>
      <c r="Y398" s="175"/>
    </row>
    <row r="399" spans="1:25">
      <c r="A399" s="175"/>
      <c r="B399" s="11" t="s">
        <v>1093</v>
      </c>
      <c r="C399" s="967" t="s">
        <v>1094</v>
      </c>
      <c r="D399" s="968"/>
      <c r="E399" s="968"/>
      <c r="F399" s="969"/>
      <c r="G399" s="13">
        <v>1000</v>
      </c>
      <c r="H399" s="13">
        <v>955</v>
      </c>
      <c r="I399" s="13">
        <v>850</v>
      </c>
      <c r="J399" s="15">
        <v>77057.424949999986</v>
      </c>
      <c r="K399" s="175"/>
      <c r="L399" s="175"/>
      <c r="M399" s="175"/>
      <c r="N399" s="175"/>
      <c r="O399" s="175"/>
      <c r="P399" s="175"/>
      <c r="Q399" s="175"/>
      <c r="R399" s="175"/>
      <c r="S399" s="175"/>
      <c r="T399" s="175"/>
      <c r="U399" s="175"/>
      <c r="V399" s="175"/>
      <c r="W399" s="175"/>
      <c r="X399" s="175"/>
      <c r="Y399" s="175"/>
    </row>
    <row r="400" spans="1:25">
      <c r="A400" s="175"/>
      <c r="B400" s="11" t="s">
        <v>1095</v>
      </c>
      <c r="C400" s="967" t="s">
        <v>1096</v>
      </c>
      <c r="D400" s="968"/>
      <c r="E400" s="968"/>
      <c r="F400" s="969"/>
      <c r="G400" s="13">
        <v>1000</v>
      </c>
      <c r="H400" s="13">
        <v>955</v>
      </c>
      <c r="I400" s="13">
        <v>850</v>
      </c>
      <c r="J400" s="15">
        <v>77057.424949999986</v>
      </c>
      <c r="K400" s="175"/>
      <c r="L400" s="175"/>
      <c r="M400" s="175"/>
      <c r="N400" s="175"/>
      <c r="O400" s="175"/>
      <c r="P400" s="175"/>
      <c r="Q400" s="175"/>
      <c r="R400" s="175"/>
      <c r="S400" s="175"/>
      <c r="T400" s="175"/>
      <c r="U400" s="175"/>
      <c r="V400" s="175"/>
      <c r="W400" s="175"/>
      <c r="X400" s="175"/>
      <c r="Y400" s="175"/>
    </row>
    <row r="401" spans="1:25">
      <c r="A401" s="175"/>
      <c r="B401" s="11" t="s">
        <v>1097</v>
      </c>
      <c r="C401" s="967" t="s">
        <v>1098</v>
      </c>
      <c r="D401" s="968"/>
      <c r="E401" s="968"/>
      <c r="F401" s="969"/>
      <c r="G401" s="13">
        <v>1000</v>
      </c>
      <c r="H401" s="13">
        <v>955</v>
      </c>
      <c r="I401" s="13">
        <v>850</v>
      </c>
      <c r="J401" s="15">
        <v>77057.424949999986</v>
      </c>
      <c r="K401" s="175"/>
      <c r="L401" s="175"/>
      <c r="M401" s="175"/>
      <c r="N401" s="175"/>
      <c r="O401" s="175"/>
      <c r="P401" s="175"/>
      <c r="Q401" s="175"/>
      <c r="R401" s="175"/>
      <c r="S401" s="175"/>
      <c r="T401" s="175"/>
      <c r="U401" s="175"/>
      <c r="V401" s="175"/>
      <c r="W401" s="175"/>
      <c r="X401" s="175"/>
      <c r="Y401" s="175"/>
    </row>
    <row r="402" spans="1:25">
      <c r="A402" s="175"/>
      <c r="B402" s="11" t="s">
        <v>1099</v>
      </c>
      <c r="C402" s="967" t="s">
        <v>1100</v>
      </c>
      <c r="D402" s="968"/>
      <c r="E402" s="968"/>
      <c r="F402" s="969"/>
      <c r="G402" s="13">
        <v>1000</v>
      </c>
      <c r="H402" s="13">
        <v>955</v>
      </c>
      <c r="I402" s="13">
        <v>850</v>
      </c>
      <c r="J402" s="15">
        <v>77057.424949999986</v>
      </c>
      <c r="K402" s="175"/>
      <c r="L402" s="175"/>
      <c r="M402" s="175"/>
      <c r="N402" s="175"/>
      <c r="O402" s="175"/>
      <c r="P402" s="175"/>
      <c r="Q402" s="175"/>
      <c r="R402" s="175"/>
      <c r="S402" s="175"/>
      <c r="T402" s="175"/>
      <c r="U402" s="175"/>
      <c r="V402" s="175"/>
      <c r="W402" s="175"/>
      <c r="X402" s="175"/>
      <c r="Y402" s="175"/>
    </row>
    <row r="403" spans="1:25">
      <c r="A403" s="175"/>
      <c r="B403" s="11" t="s">
        <v>1101</v>
      </c>
      <c r="C403" s="967" t="s">
        <v>1102</v>
      </c>
      <c r="D403" s="968"/>
      <c r="E403" s="968"/>
      <c r="F403" s="969"/>
      <c r="G403" s="22">
        <v>1250</v>
      </c>
      <c r="H403" s="22">
        <v>955</v>
      </c>
      <c r="I403" s="22">
        <v>850</v>
      </c>
      <c r="J403" s="15">
        <v>81863.398429999987</v>
      </c>
      <c r="K403" s="175"/>
      <c r="L403" s="175"/>
      <c r="M403" s="175"/>
      <c r="N403" s="175"/>
      <c r="O403" s="175"/>
      <c r="P403" s="175"/>
      <c r="Q403" s="175"/>
      <c r="R403" s="175"/>
      <c r="S403" s="175"/>
      <c r="T403" s="175"/>
      <c r="U403" s="175"/>
      <c r="V403" s="175"/>
      <c r="W403" s="175"/>
      <c r="X403" s="175"/>
      <c r="Y403" s="175"/>
    </row>
    <row r="404" spans="1:25">
      <c r="A404" s="175"/>
      <c r="B404" s="11" t="s">
        <v>1103</v>
      </c>
      <c r="C404" s="967" t="s">
        <v>1102</v>
      </c>
      <c r="D404" s="968"/>
      <c r="E404" s="968"/>
      <c r="F404" s="969"/>
      <c r="G404" s="22">
        <v>1250</v>
      </c>
      <c r="H404" s="22">
        <v>955</v>
      </c>
      <c r="I404" s="22">
        <v>850</v>
      </c>
      <c r="J404" s="15">
        <v>81863.398429999987</v>
      </c>
      <c r="K404" s="175"/>
      <c r="L404" s="175"/>
      <c r="M404" s="175"/>
      <c r="N404" s="175"/>
      <c r="O404" s="175"/>
      <c r="P404" s="175"/>
      <c r="Q404" s="175"/>
      <c r="R404" s="175"/>
      <c r="S404" s="175"/>
      <c r="T404" s="175"/>
      <c r="U404" s="175"/>
      <c r="V404" s="175"/>
      <c r="W404" s="175"/>
      <c r="X404" s="175"/>
      <c r="Y404" s="175"/>
    </row>
    <row r="405" spans="1:25">
      <c r="A405" s="175"/>
      <c r="B405" s="11" t="s">
        <v>1104</v>
      </c>
      <c r="C405" s="967" t="s">
        <v>1105</v>
      </c>
      <c r="D405" s="968"/>
      <c r="E405" s="968"/>
      <c r="F405" s="969"/>
      <c r="G405" s="22">
        <v>1250</v>
      </c>
      <c r="H405" s="22">
        <v>955</v>
      </c>
      <c r="I405" s="22">
        <v>850</v>
      </c>
      <c r="J405" s="15">
        <v>91663.229900000006</v>
      </c>
      <c r="K405" s="175"/>
      <c r="L405" s="175"/>
      <c r="M405" s="175"/>
      <c r="N405" s="175"/>
      <c r="O405" s="175"/>
      <c r="P405" s="175"/>
      <c r="Q405" s="175"/>
      <c r="R405" s="175"/>
      <c r="S405" s="175"/>
      <c r="T405" s="175"/>
      <c r="U405" s="175"/>
      <c r="V405" s="175"/>
      <c r="W405" s="175"/>
      <c r="X405" s="175"/>
      <c r="Y405" s="175"/>
    </row>
    <row r="406" spans="1:25">
      <c r="A406" s="175"/>
      <c r="B406" s="11" t="s">
        <v>1106</v>
      </c>
      <c r="C406" s="967" t="s">
        <v>1107</v>
      </c>
      <c r="D406" s="968"/>
      <c r="E406" s="968"/>
      <c r="F406" s="969"/>
      <c r="G406" s="13">
        <v>1250</v>
      </c>
      <c r="H406" s="13">
        <v>955</v>
      </c>
      <c r="I406" s="13">
        <v>850</v>
      </c>
      <c r="J406" s="15">
        <v>81863.398429999987</v>
      </c>
      <c r="K406" s="175"/>
      <c r="L406" s="175"/>
      <c r="M406" s="175"/>
      <c r="N406" s="175"/>
      <c r="O406" s="175"/>
      <c r="P406" s="175"/>
      <c r="Q406" s="175"/>
      <c r="R406" s="175"/>
      <c r="S406" s="175"/>
      <c r="T406" s="175"/>
      <c r="U406" s="175"/>
      <c r="V406" s="175"/>
      <c r="W406" s="175"/>
      <c r="X406" s="175"/>
      <c r="Y406" s="175"/>
    </row>
    <row r="407" spans="1:25" ht="38.25" customHeight="1">
      <c r="A407" s="175"/>
      <c r="B407" s="11" t="s">
        <v>1108</v>
      </c>
      <c r="C407" s="967" t="s">
        <v>1109</v>
      </c>
      <c r="D407" s="968"/>
      <c r="E407" s="968"/>
      <c r="F407" s="969"/>
      <c r="G407" s="13">
        <v>1250</v>
      </c>
      <c r="H407" s="13">
        <v>955</v>
      </c>
      <c r="I407" s="13">
        <v>850</v>
      </c>
      <c r="J407" s="15">
        <v>81863.398429999987</v>
      </c>
      <c r="K407" s="175"/>
      <c r="L407" s="175"/>
      <c r="M407" s="175"/>
      <c r="N407" s="175"/>
      <c r="O407" s="175"/>
      <c r="P407" s="175"/>
      <c r="Q407" s="175"/>
      <c r="R407" s="175"/>
      <c r="S407" s="175"/>
      <c r="T407" s="175"/>
      <c r="U407" s="175"/>
      <c r="V407" s="175"/>
      <c r="W407" s="175"/>
      <c r="X407" s="175"/>
      <c r="Y407" s="175"/>
    </row>
    <row r="408" spans="1:25" ht="42.75" customHeight="1">
      <c r="A408" s="175"/>
      <c r="B408" s="11" t="s">
        <v>1110</v>
      </c>
      <c r="C408" s="967" t="s">
        <v>1111</v>
      </c>
      <c r="D408" s="968"/>
      <c r="E408" s="968"/>
      <c r="F408" s="969"/>
      <c r="G408" s="13">
        <v>1250</v>
      </c>
      <c r="H408" s="13">
        <v>955</v>
      </c>
      <c r="I408" s="13">
        <v>850</v>
      </c>
      <c r="J408" s="15">
        <v>91663.229900000006</v>
      </c>
      <c r="K408" s="175"/>
      <c r="L408" s="175"/>
      <c r="M408" s="175"/>
      <c r="N408" s="175"/>
      <c r="O408" s="175"/>
      <c r="P408" s="175"/>
      <c r="Q408" s="175"/>
      <c r="R408" s="175"/>
      <c r="S408" s="175"/>
      <c r="T408" s="175"/>
      <c r="U408" s="175"/>
      <c r="V408" s="175"/>
      <c r="W408" s="175"/>
      <c r="X408" s="175"/>
      <c r="Y408" s="175"/>
    </row>
    <row r="409" spans="1:25">
      <c r="A409" s="175"/>
      <c r="B409" s="11" t="s">
        <v>1112</v>
      </c>
      <c r="C409" s="906" t="s">
        <v>1113</v>
      </c>
      <c r="D409" s="907"/>
      <c r="E409" s="907"/>
      <c r="F409" s="908"/>
      <c r="G409" s="13">
        <v>1550</v>
      </c>
      <c r="H409" s="13">
        <v>955</v>
      </c>
      <c r="I409" s="13">
        <v>850</v>
      </c>
      <c r="J409" s="15">
        <v>104614.59657000001</v>
      </c>
      <c r="K409" s="175"/>
      <c r="L409" s="175"/>
      <c r="M409" s="175"/>
      <c r="N409" s="175"/>
      <c r="O409" s="175"/>
      <c r="P409" s="175"/>
      <c r="Q409" s="175"/>
      <c r="R409" s="175"/>
      <c r="S409" s="175"/>
      <c r="T409" s="175"/>
      <c r="U409" s="175"/>
      <c r="V409" s="175"/>
      <c r="W409" s="175"/>
      <c r="X409" s="175"/>
      <c r="Y409" s="175"/>
    </row>
    <row r="410" spans="1:25">
      <c r="A410" s="175"/>
      <c r="B410" s="11" t="s">
        <v>1114</v>
      </c>
      <c r="C410" s="906" t="s">
        <v>1115</v>
      </c>
      <c r="D410" s="907"/>
      <c r="E410" s="907"/>
      <c r="F410" s="908"/>
      <c r="G410" s="13">
        <v>1550</v>
      </c>
      <c r="H410" s="13">
        <v>955</v>
      </c>
      <c r="I410" s="13">
        <v>850</v>
      </c>
      <c r="J410" s="15">
        <v>104614.59657000001</v>
      </c>
      <c r="K410" s="175"/>
      <c r="L410" s="175"/>
      <c r="M410" s="175"/>
      <c r="N410" s="175"/>
      <c r="O410" s="175"/>
      <c r="P410" s="175"/>
      <c r="Q410" s="175"/>
      <c r="R410" s="175"/>
      <c r="S410" s="175"/>
      <c r="T410" s="175"/>
      <c r="U410" s="175"/>
      <c r="V410" s="175"/>
      <c r="W410" s="175"/>
      <c r="X410" s="175"/>
      <c r="Y410" s="175"/>
    </row>
    <row r="411" spans="1:25">
      <c r="A411" s="175"/>
      <c r="B411" s="11" t="s">
        <v>1116</v>
      </c>
      <c r="C411" s="906" t="s">
        <v>1117</v>
      </c>
      <c r="D411" s="907"/>
      <c r="E411" s="907"/>
      <c r="F411" s="908"/>
      <c r="G411" s="13">
        <v>1550</v>
      </c>
      <c r="H411" s="13">
        <v>955</v>
      </c>
      <c r="I411" s="13">
        <v>850</v>
      </c>
      <c r="J411" s="15">
        <v>114736.77302999998</v>
      </c>
      <c r="K411" s="175"/>
      <c r="L411" s="175"/>
      <c r="M411" s="175"/>
      <c r="N411" s="175"/>
      <c r="O411" s="175"/>
      <c r="P411" s="175"/>
      <c r="Q411" s="175"/>
      <c r="R411" s="175"/>
      <c r="S411" s="175"/>
      <c r="T411" s="175"/>
      <c r="U411" s="175"/>
      <c r="V411" s="175"/>
      <c r="W411" s="175"/>
      <c r="X411" s="175"/>
      <c r="Y411" s="175"/>
    </row>
    <row r="412" spans="1:25">
      <c r="A412" s="175"/>
      <c r="B412" s="11" t="s">
        <v>1118</v>
      </c>
      <c r="C412" s="906" t="s">
        <v>1119</v>
      </c>
      <c r="D412" s="907"/>
      <c r="E412" s="907"/>
      <c r="F412" s="908"/>
      <c r="G412" s="13">
        <v>1550</v>
      </c>
      <c r="H412" s="13">
        <v>955</v>
      </c>
      <c r="I412" s="13">
        <v>850</v>
      </c>
      <c r="J412" s="15">
        <v>104614.59657000001</v>
      </c>
      <c r="K412" s="175"/>
      <c r="L412" s="175"/>
      <c r="M412" s="175"/>
      <c r="N412" s="175"/>
      <c r="O412" s="175"/>
      <c r="P412" s="175"/>
      <c r="Q412" s="175"/>
      <c r="R412" s="175"/>
      <c r="S412" s="175"/>
      <c r="T412" s="175"/>
      <c r="U412" s="175"/>
      <c r="V412" s="175"/>
      <c r="W412" s="175"/>
      <c r="X412" s="175"/>
      <c r="Y412" s="175"/>
    </row>
    <row r="413" spans="1:25" ht="32.25" customHeight="1">
      <c r="A413" s="175"/>
      <c r="B413" s="11" t="s">
        <v>1120</v>
      </c>
      <c r="C413" s="906" t="s">
        <v>1121</v>
      </c>
      <c r="D413" s="907"/>
      <c r="E413" s="907"/>
      <c r="F413" s="908"/>
      <c r="G413" s="13">
        <v>1550</v>
      </c>
      <c r="H413" s="13">
        <v>955</v>
      </c>
      <c r="I413" s="13">
        <v>850</v>
      </c>
      <c r="J413" s="15">
        <v>104614.59657000001</v>
      </c>
      <c r="K413" s="175"/>
      <c r="L413" s="175"/>
      <c r="M413" s="175"/>
      <c r="N413" s="175"/>
      <c r="O413" s="175"/>
      <c r="P413" s="175"/>
      <c r="Q413" s="175"/>
      <c r="R413" s="175"/>
      <c r="S413" s="175"/>
      <c r="T413" s="175"/>
      <c r="U413" s="175"/>
      <c r="V413" s="175"/>
      <c r="W413" s="175"/>
      <c r="X413" s="175"/>
      <c r="Y413" s="175"/>
    </row>
    <row r="414" spans="1:25" ht="36.75" customHeight="1">
      <c r="A414" s="175"/>
      <c r="B414" s="11" t="s">
        <v>1122</v>
      </c>
      <c r="C414" s="906" t="s">
        <v>1123</v>
      </c>
      <c r="D414" s="907"/>
      <c r="E414" s="907"/>
      <c r="F414" s="908"/>
      <c r="G414" s="13">
        <v>1550</v>
      </c>
      <c r="H414" s="13">
        <v>955</v>
      </c>
      <c r="I414" s="13">
        <v>850</v>
      </c>
      <c r="J414" s="15">
        <v>114736.77302999998</v>
      </c>
      <c r="K414" s="175"/>
      <c r="L414" s="175"/>
      <c r="M414" s="175"/>
      <c r="N414" s="175"/>
      <c r="O414" s="175"/>
      <c r="P414" s="175"/>
      <c r="Q414" s="175"/>
      <c r="R414" s="175"/>
      <c r="S414" s="175"/>
      <c r="T414" s="175"/>
      <c r="U414" s="175"/>
      <c r="V414" s="175"/>
      <c r="W414" s="175"/>
      <c r="X414" s="175"/>
      <c r="Y414" s="175"/>
    </row>
    <row r="415" spans="1:25">
      <c r="A415" s="175"/>
      <c r="B415" s="883" t="s">
        <v>4</v>
      </c>
      <c r="C415" s="913" t="s">
        <v>5</v>
      </c>
      <c r="D415" s="914"/>
      <c r="E415" s="914"/>
      <c r="F415" s="915"/>
      <c r="G415" s="887" t="s">
        <v>6</v>
      </c>
      <c r="H415" s="919"/>
      <c r="I415" s="920"/>
      <c r="J415" s="883" t="s">
        <v>1092</v>
      </c>
      <c r="K415" s="175"/>
      <c r="L415" s="175"/>
      <c r="M415" s="175"/>
      <c r="N415" s="175"/>
      <c r="O415" s="175"/>
      <c r="P415" s="175"/>
      <c r="Q415" s="175"/>
      <c r="R415" s="175"/>
      <c r="S415" s="175"/>
      <c r="T415" s="175"/>
      <c r="U415" s="175"/>
      <c r="V415" s="175"/>
      <c r="W415" s="175"/>
      <c r="X415" s="175"/>
      <c r="Y415" s="175"/>
    </row>
    <row r="416" spans="1:25">
      <c r="A416" s="175"/>
      <c r="B416" s="912"/>
      <c r="C416" s="916"/>
      <c r="D416" s="917"/>
      <c r="E416" s="917"/>
      <c r="F416" s="918"/>
      <c r="G416" s="10" t="s">
        <v>8</v>
      </c>
      <c r="H416" s="10" t="s">
        <v>9</v>
      </c>
      <c r="I416" s="10" t="s">
        <v>10</v>
      </c>
      <c r="J416" s="912"/>
      <c r="K416" s="175"/>
      <c r="L416" s="175"/>
      <c r="M416" s="175"/>
      <c r="N416" s="175"/>
      <c r="O416" s="175"/>
      <c r="P416" s="175"/>
      <c r="Q416" s="175"/>
      <c r="R416" s="175"/>
      <c r="S416" s="175"/>
      <c r="T416" s="175"/>
      <c r="U416" s="175"/>
      <c r="V416" s="175"/>
      <c r="W416" s="175"/>
      <c r="X416" s="175"/>
      <c r="Y416" s="175"/>
    </row>
    <row r="417" spans="1:25">
      <c r="A417" s="175"/>
      <c r="B417" s="11" t="s">
        <v>1124</v>
      </c>
      <c r="C417" s="906" t="s">
        <v>1125</v>
      </c>
      <c r="D417" s="907"/>
      <c r="E417" s="907"/>
      <c r="F417" s="908"/>
      <c r="G417" s="13">
        <v>1650</v>
      </c>
      <c r="H417" s="13">
        <v>950</v>
      </c>
      <c r="I417" s="13">
        <v>850</v>
      </c>
      <c r="J417" s="15">
        <v>107839.52949</v>
      </c>
      <c r="K417" s="175"/>
      <c r="L417" s="175"/>
      <c r="M417" s="175"/>
      <c r="N417" s="175"/>
      <c r="O417" s="175"/>
      <c r="P417" s="175"/>
      <c r="Q417" s="175"/>
      <c r="R417" s="175"/>
      <c r="S417" s="175"/>
      <c r="T417" s="175"/>
      <c r="U417" s="175"/>
      <c r="V417" s="175"/>
      <c r="W417" s="175"/>
      <c r="X417" s="175"/>
      <c r="Y417" s="175"/>
    </row>
    <row r="418" spans="1:25">
      <c r="A418" s="175"/>
      <c r="B418" s="224" t="s">
        <v>1126</v>
      </c>
      <c r="C418" s="906" t="s">
        <v>1127</v>
      </c>
      <c r="D418" s="907"/>
      <c r="E418" s="907"/>
      <c r="F418" s="908"/>
      <c r="G418" s="13">
        <v>1650</v>
      </c>
      <c r="H418" s="13">
        <v>950</v>
      </c>
      <c r="I418" s="13">
        <v>850</v>
      </c>
      <c r="J418" s="15">
        <v>107839.45887</v>
      </c>
      <c r="K418" s="175"/>
      <c r="L418" s="175"/>
      <c r="M418" s="175"/>
      <c r="N418" s="175"/>
      <c r="O418" s="175"/>
      <c r="P418" s="175"/>
      <c r="Q418" s="175"/>
      <c r="R418" s="175"/>
      <c r="S418" s="175"/>
      <c r="T418" s="175"/>
      <c r="U418" s="175"/>
      <c r="V418" s="175"/>
      <c r="W418" s="175"/>
      <c r="X418" s="175"/>
      <c r="Y418" s="175"/>
    </row>
    <row r="419" spans="1:25">
      <c r="A419" s="175"/>
      <c r="B419" s="11" t="s">
        <v>1128</v>
      </c>
      <c r="C419" s="906" t="s">
        <v>1129</v>
      </c>
      <c r="D419" s="907"/>
      <c r="E419" s="907"/>
      <c r="F419" s="908"/>
      <c r="G419" s="13">
        <v>1650</v>
      </c>
      <c r="H419" s="13">
        <v>950</v>
      </c>
      <c r="I419" s="13">
        <v>850</v>
      </c>
      <c r="J419" s="15">
        <v>107839.45887</v>
      </c>
      <c r="K419" s="175"/>
      <c r="L419" s="175"/>
      <c r="M419" s="175"/>
      <c r="N419" s="175"/>
      <c r="O419" s="175"/>
      <c r="P419" s="175"/>
      <c r="Q419" s="175"/>
      <c r="R419" s="175"/>
      <c r="S419" s="175"/>
      <c r="T419" s="175"/>
      <c r="U419" s="175"/>
      <c r="V419" s="175"/>
      <c r="W419" s="175"/>
      <c r="X419" s="175"/>
      <c r="Y419" s="175"/>
    </row>
    <row r="420" spans="1:25">
      <c r="A420" s="175"/>
      <c r="B420" s="224" t="s">
        <v>1130</v>
      </c>
      <c r="C420" s="906" t="s">
        <v>1131</v>
      </c>
      <c r="D420" s="907"/>
      <c r="E420" s="907"/>
      <c r="F420" s="908"/>
      <c r="G420" s="13">
        <v>1650</v>
      </c>
      <c r="H420" s="13">
        <v>950</v>
      </c>
      <c r="I420" s="13">
        <v>850</v>
      </c>
      <c r="J420" s="15">
        <v>107839.45887</v>
      </c>
      <c r="K420" s="175"/>
      <c r="L420" s="175"/>
      <c r="M420" s="175"/>
      <c r="N420" s="175"/>
      <c r="O420" s="175"/>
      <c r="P420" s="175"/>
      <c r="Q420" s="175"/>
      <c r="R420" s="175"/>
      <c r="S420" s="175"/>
      <c r="T420" s="175"/>
      <c r="U420" s="175"/>
      <c r="V420" s="175"/>
      <c r="W420" s="175"/>
      <c r="X420" s="175"/>
      <c r="Y420" s="175"/>
    </row>
    <row r="421" spans="1:25">
      <c r="A421" s="175"/>
      <c r="B421" s="838"/>
      <c r="C421" s="838"/>
      <c r="D421" s="838"/>
      <c r="E421" s="838"/>
      <c r="F421" s="838"/>
      <c r="G421" s="838"/>
      <c r="H421" s="838"/>
      <c r="I421" s="838"/>
      <c r="J421" s="838"/>
      <c r="K421" s="175"/>
      <c r="L421" s="175"/>
      <c r="M421" s="175"/>
      <c r="N421" s="175"/>
      <c r="O421" s="175"/>
      <c r="P421" s="175"/>
      <c r="Q421" s="175"/>
      <c r="R421" s="175"/>
      <c r="S421" s="175"/>
      <c r="T421" s="175"/>
      <c r="U421" s="175"/>
      <c r="V421" s="175"/>
      <c r="W421" s="175"/>
      <c r="X421" s="175"/>
      <c r="Y421" s="175"/>
    </row>
    <row r="422" spans="1:25" ht="15">
      <c r="A422" s="175"/>
      <c r="B422" s="947" t="s">
        <v>1132</v>
      </c>
      <c r="C422" s="948"/>
      <c r="D422" s="948"/>
      <c r="E422" s="948"/>
      <c r="F422" s="948"/>
      <c r="G422" s="984" t="s">
        <v>1133</v>
      </c>
      <c r="H422" s="984"/>
      <c r="I422" s="984"/>
      <c r="J422" s="984"/>
      <c r="K422" s="175"/>
      <c r="L422" s="175"/>
      <c r="M422" s="175"/>
      <c r="N422" s="175"/>
      <c r="O422" s="175"/>
      <c r="P422" s="175"/>
      <c r="Q422" s="175"/>
      <c r="R422" s="175"/>
      <c r="S422" s="175"/>
      <c r="T422" s="175"/>
      <c r="U422" s="175"/>
      <c r="V422" s="175"/>
      <c r="W422" s="175"/>
      <c r="X422" s="175"/>
      <c r="Y422" s="175"/>
    </row>
    <row r="423" spans="1:25">
      <c r="A423" s="175"/>
      <c r="B423" s="949"/>
      <c r="C423" s="950"/>
      <c r="D423" s="950"/>
      <c r="E423" s="950"/>
      <c r="F423" s="950"/>
      <c r="G423" s="985" t="s">
        <v>1134</v>
      </c>
      <c r="H423" s="985"/>
      <c r="I423" s="985"/>
      <c r="J423" s="985"/>
      <c r="K423" s="175"/>
      <c r="L423" s="175"/>
      <c r="M423" s="175"/>
      <c r="N423" s="175"/>
      <c r="O423" s="175"/>
      <c r="P423" s="175"/>
      <c r="Q423" s="175"/>
      <c r="R423" s="175"/>
      <c r="S423" s="175"/>
      <c r="T423" s="175"/>
      <c r="U423" s="175"/>
      <c r="V423" s="175"/>
      <c r="W423" s="175"/>
      <c r="X423" s="175"/>
      <c r="Y423" s="175"/>
    </row>
    <row r="424" spans="1:25">
      <c r="A424" s="175"/>
      <c r="B424" s="951" t="s">
        <v>1135</v>
      </c>
      <c r="C424" s="952"/>
      <c r="D424" s="952"/>
      <c r="E424" s="952"/>
      <c r="F424" s="952"/>
      <c r="G424" s="836"/>
      <c r="H424" s="836"/>
      <c r="I424" s="836"/>
      <c r="J424" s="836"/>
      <c r="K424" s="175"/>
      <c r="L424" s="175"/>
      <c r="M424" s="175"/>
      <c r="N424" s="175"/>
      <c r="O424" s="175"/>
      <c r="P424" s="175"/>
      <c r="Q424" s="175"/>
      <c r="R424" s="175"/>
      <c r="S424" s="175"/>
      <c r="T424" s="175"/>
      <c r="U424" s="175"/>
      <c r="V424" s="175"/>
      <c r="W424" s="175"/>
      <c r="X424" s="175"/>
      <c r="Y424" s="175"/>
    </row>
    <row r="425" spans="1:25">
      <c r="A425" s="175"/>
      <c r="B425" s="953" t="s">
        <v>1136</v>
      </c>
      <c r="C425" s="954"/>
      <c r="D425" s="954"/>
      <c r="E425" s="954"/>
      <c r="F425" s="954"/>
      <c r="G425" s="836"/>
      <c r="H425" s="836"/>
      <c r="I425" s="836"/>
      <c r="J425" s="836"/>
      <c r="K425" s="175"/>
      <c r="L425" s="175"/>
      <c r="M425" s="175"/>
      <c r="N425" s="175"/>
      <c r="O425" s="175"/>
      <c r="P425" s="175"/>
      <c r="Q425" s="175"/>
      <c r="R425" s="175"/>
      <c r="S425" s="175"/>
      <c r="T425" s="175"/>
      <c r="U425" s="175"/>
      <c r="V425" s="175"/>
      <c r="W425" s="175"/>
      <c r="X425" s="175"/>
      <c r="Y425" s="175"/>
    </row>
    <row r="426" spans="1:25">
      <c r="A426" s="175"/>
      <c r="B426" s="933" t="s">
        <v>1137</v>
      </c>
      <c r="C426" s="934"/>
      <c r="D426" s="934"/>
      <c r="E426" s="934"/>
      <c r="F426" s="934"/>
      <c r="G426" s="836"/>
      <c r="H426" s="836"/>
      <c r="I426" s="836"/>
      <c r="J426" s="836"/>
      <c r="K426" s="175"/>
      <c r="L426" s="175"/>
      <c r="M426" s="175"/>
      <c r="N426" s="175"/>
      <c r="O426" s="175"/>
      <c r="P426" s="175"/>
      <c r="Q426" s="175"/>
      <c r="R426" s="175"/>
      <c r="S426" s="175"/>
      <c r="T426" s="175"/>
      <c r="U426" s="175"/>
      <c r="V426" s="175"/>
      <c r="W426" s="175"/>
      <c r="X426" s="175"/>
      <c r="Y426" s="175"/>
    </row>
    <row r="427" spans="1:25">
      <c r="A427" s="175"/>
      <c r="B427" s="933" t="s">
        <v>1138</v>
      </c>
      <c r="C427" s="934"/>
      <c r="D427" s="934"/>
      <c r="E427" s="934"/>
      <c r="F427" s="934"/>
      <c r="G427" s="836"/>
      <c r="H427" s="836"/>
      <c r="I427" s="836"/>
      <c r="J427" s="836"/>
      <c r="K427" s="175"/>
      <c r="L427" s="175"/>
      <c r="M427" s="175"/>
      <c r="N427" s="175"/>
      <c r="O427" s="175"/>
      <c r="P427" s="175"/>
      <c r="Q427" s="175"/>
      <c r="R427" s="175"/>
      <c r="S427" s="175"/>
      <c r="T427" s="175"/>
      <c r="U427" s="175"/>
      <c r="V427" s="175"/>
      <c r="W427" s="175"/>
      <c r="X427" s="175"/>
      <c r="Y427" s="175"/>
    </row>
    <row r="428" spans="1:25">
      <c r="A428" s="175"/>
      <c r="B428" s="933" t="s">
        <v>1139</v>
      </c>
      <c r="C428" s="934"/>
      <c r="D428" s="934"/>
      <c r="E428" s="934"/>
      <c r="F428" s="225"/>
      <c r="G428" s="836"/>
      <c r="H428" s="836"/>
      <c r="I428" s="836"/>
      <c r="J428" s="836"/>
      <c r="K428" s="175"/>
      <c r="L428" s="175"/>
      <c r="M428" s="175"/>
      <c r="N428" s="175"/>
      <c r="O428" s="175"/>
      <c r="P428" s="175"/>
      <c r="Q428" s="175"/>
      <c r="R428" s="175"/>
      <c r="S428" s="175"/>
      <c r="T428" s="175"/>
      <c r="U428" s="175"/>
      <c r="V428" s="175"/>
      <c r="W428" s="175"/>
      <c r="X428" s="175"/>
      <c r="Y428" s="175"/>
    </row>
    <row r="429" spans="1:25">
      <c r="A429" s="175"/>
      <c r="B429" s="951" t="s">
        <v>200</v>
      </c>
      <c r="C429" s="952"/>
      <c r="D429" s="952"/>
      <c r="E429" s="952"/>
      <c r="F429" s="952"/>
      <c r="G429" s="836"/>
      <c r="H429" s="836"/>
      <c r="I429" s="836"/>
      <c r="J429" s="836"/>
      <c r="K429" s="175"/>
      <c r="L429" s="175"/>
      <c r="M429" s="175"/>
      <c r="N429" s="175"/>
      <c r="O429" s="175"/>
      <c r="P429" s="175"/>
      <c r="Q429" s="175"/>
      <c r="R429" s="175"/>
      <c r="S429" s="175"/>
      <c r="T429" s="175"/>
      <c r="U429" s="175"/>
      <c r="V429" s="175"/>
      <c r="W429" s="175"/>
      <c r="X429" s="175"/>
      <c r="Y429" s="175"/>
    </row>
    <row r="430" spans="1:25">
      <c r="A430" s="175"/>
      <c r="B430" s="989" t="s">
        <v>1140</v>
      </c>
      <c r="C430" s="990"/>
      <c r="D430" s="990"/>
      <c r="E430" s="990"/>
      <c r="F430" s="990"/>
      <c r="G430" s="836"/>
      <c r="H430" s="836"/>
      <c r="I430" s="836"/>
      <c r="J430" s="836"/>
      <c r="K430" s="175"/>
      <c r="L430" s="175"/>
      <c r="M430" s="175"/>
      <c r="N430" s="175"/>
      <c r="O430" s="175"/>
      <c r="P430" s="175"/>
      <c r="Q430" s="175"/>
      <c r="R430" s="175"/>
      <c r="S430" s="175"/>
      <c r="T430" s="175"/>
      <c r="U430" s="175"/>
      <c r="V430" s="175"/>
      <c r="W430" s="175"/>
      <c r="X430" s="175"/>
      <c r="Y430" s="175"/>
    </row>
    <row r="431" spans="1:25">
      <c r="A431" s="175"/>
      <c r="B431" s="933" t="s">
        <v>1141</v>
      </c>
      <c r="C431" s="934"/>
      <c r="D431" s="934"/>
      <c r="E431" s="226"/>
      <c r="F431" s="226"/>
      <c r="G431" s="836"/>
      <c r="H431" s="836"/>
      <c r="I431" s="836"/>
      <c r="J431" s="836"/>
      <c r="K431" s="175"/>
      <c r="L431" s="175"/>
      <c r="M431" s="175"/>
      <c r="N431" s="175"/>
      <c r="O431" s="175"/>
      <c r="P431" s="175"/>
      <c r="Q431" s="175"/>
      <c r="R431" s="175"/>
      <c r="S431" s="175"/>
      <c r="T431" s="175"/>
      <c r="U431" s="175"/>
      <c r="V431" s="175"/>
      <c r="W431" s="175"/>
      <c r="X431" s="175"/>
      <c r="Y431" s="175"/>
    </row>
    <row r="432" spans="1:25">
      <c r="A432" s="175"/>
      <c r="B432" s="933" t="s">
        <v>1142</v>
      </c>
      <c r="C432" s="934"/>
      <c r="D432" s="934"/>
      <c r="E432" s="226"/>
      <c r="F432" s="226"/>
      <c r="G432" s="836"/>
      <c r="H432" s="836"/>
      <c r="I432" s="836"/>
      <c r="J432" s="836"/>
      <c r="K432" s="175"/>
      <c r="L432" s="175"/>
      <c r="M432" s="175"/>
      <c r="N432" s="175"/>
      <c r="O432" s="175"/>
      <c r="P432" s="175"/>
      <c r="Q432" s="175"/>
      <c r="R432" s="175"/>
      <c r="S432" s="175"/>
      <c r="T432" s="175"/>
      <c r="U432" s="175"/>
      <c r="V432" s="175"/>
      <c r="W432" s="175"/>
      <c r="X432" s="175"/>
      <c r="Y432" s="175"/>
    </row>
    <row r="433" spans="1:25">
      <c r="A433" s="175"/>
      <c r="B433" s="834"/>
      <c r="C433" s="834"/>
      <c r="D433" s="834"/>
      <c r="E433" s="834"/>
      <c r="F433" s="834"/>
      <c r="G433" s="836"/>
      <c r="H433" s="836"/>
      <c r="I433" s="836"/>
      <c r="J433" s="836"/>
      <c r="K433" s="175"/>
      <c r="L433" s="175"/>
      <c r="M433" s="175"/>
      <c r="N433" s="175"/>
      <c r="O433" s="175"/>
      <c r="P433" s="175"/>
      <c r="Q433" s="175"/>
      <c r="R433" s="175"/>
      <c r="S433" s="175"/>
      <c r="T433" s="175"/>
      <c r="U433" s="175"/>
      <c r="V433" s="175"/>
      <c r="W433" s="175"/>
      <c r="X433" s="175"/>
      <c r="Y433" s="175"/>
    </row>
    <row r="434" spans="1:25">
      <c r="A434" s="175"/>
      <c r="B434" s="834"/>
      <c r="C434" s="834"/>
      <c r="D434" s="834"/>
      <c r="E434" s="834"/>
      <c r="F434" s="834"/>
      <c r="G434" s="836"/>
      <c r="H434" s="836"/>
      <c r="I434" s="836"/>
      <c r="J434" s="836"/>
      <c r="K434" s="175"/>
      <c r="L434" s="175"/>
      <c r="M434" s="175"/>
      <c r="N434" s="175"/>
      <c r="O434" s="175"/>
      <c r="P434" s="175"/>
      <c r="Q434" s="175"/>
      <c r="R434" s="175"/>
      <c r="S434" s="175"/>
      <c r="T434" s="175"/>
      <c r="U434" s="175"/>
      <c r="V434" s="175"/>
      <c r="W434" s="175"/>
      <c r="X434" s="175"/>
      <c r="Y434" s="175"/>
    </row>
    <row r="435" spans="1:25">
      <c r="A435" s="175"/>
      <c r="B435" s="835"/>
      <c r="C435" s="835"/>
      <c r="D435" s="835"/>
      <c r="E435" s="835"/>
      <c r="F435" s="835"/>
      <c r="G435" s="986" t="s">
        <v>1143</v>
      </c>
      <c r="H435" s="987"/>
      <c r="I435" s="987"/>
      <c r="J435" s="987"/>
      <c r="K435" s="175"/>
      <c r="L435" s="175"/>
      <c r="M435" s="175"/>
      <c r="N435" s="175"/>
      <c r="O435" s="175"/>
      <c r="P435" s="175"/>
      <c r="Q435" s="175"/>
      <c r="R435" s="175"/>
      <c r="S435" s="175"/>
      <c r="T435" s="175"/>
      <c r="U435" s="175"/>
      <c r="V435" s="175"/>
      <c r="W435" s="175"/>
      <c r="X435" s="175"/>
      <c r="Y435" s="175"/>
    </row>
    <row r="436" spans="1:25">
      <c r="A436" s="175"/>
      <c r="B436" s="883" t="s">
        <v>4</v>
      </c>
      <c r="C436" s="913" t="s">
        <v>5</v>
      </c>
      <c r="D436" s="914"/>
      <c r="E436" s="914"/>
      <c r="F436" s="915"/>
      <c r="G436" s="887" t="s">
        <v>6</v>
      </c>
      <c r="H436" s="919"/>
      <c r="I436" s="920"/>
      <c r="J436" s="883" t="s">
        <v>1092</v>
      </c>
      <c r="K436" s="175"/>
      <c r="L436" s="175"/>
      <c r="M436" s="175"/>
      <c r="N436" s="175"/>
      <c r="O436" s="175"/>
      <c r="P436" s="175"/>
      <c r="Q436" s="175"/>
      <c r="R436" s="175"/>
      <c r="S436" s="175"/>
      <c r="T436" s="175"/>
      <c r="U436" s="175"/>
      <c r="V436" s="175"/>
      <c r="W436" s="175"/>
      <c r="X436" s="175"/>
      <c r="Y436" s="175"/>
    </row>
    <row r="437" spans="1:25">
      <c r="A437" s="175"/>
      <c r="B437" s="912"/>
      <c r="C437" s="916"/>
      <c r="D437" s="917"/>
      <c r="E437" s="917"/>
      <c r="F437" s="918"/>
      <c r="G437" s="10" t="s">
        <v>8</v>
      </c>
      <c r="H437" s="10" t="s">
        <v>9</v>
      </c>
      <c r="I437" s="10" t="s">
        <v>10</v>
      </c>
      <c r="J437" s="912"/>
      <c r="K437" s="175"/>
      <c r="L437" s="175"/>
      <c r="M437" s="175"/>
      <c r="N437" s="175"/>
      <c r="O437" s="175"/>
      <c r="P437" s="175"/>
      <c r="Q437" s="175"/>
      <c r="R437" s="175"/>
      <c r="S437" s="175"/>
      <c r="T437" s="175"/>
      <c r="U437" s="175"/>
      <c r="V437" s="175"/>
      <c r="W437" s="175"/>
      <c r="X437" s="175"/>
      <c r="Y437" s="175"/>
    </row>
    <row r="438" spans="1:25">
      <c r="A438" s="175"/>
      <c r="B438" s="25" t="s">
        <v>1144</v>
      </c>
      <c r="C438" s="967" t="s">
        <v>1145</v>
      </c>
      <c r="D438" s="968"/>
      <c r="E438" s="968"/>
      <c r="F438" s="969"/>
      <c r="G438" s="13">
        <v>1000</v>
      </c>
      <c r="H438" s="13">
        <v>955</v>
      </c>
      <c r="I438" s="13">
        <v>850</v>
      </c>
      <c r="J438" s="15">
        <v>70497.697929999995</v>
      </c>
      <c r="K438" s="175"/>
      <c r="L438" s="175"/>
      <c r="M438" s="175"/>
      <c r="N438" s="175"/>
      <c r="O438" s="175"/>
      <c r="P438" s="175"/>
      <c r="Q438" s="175"/>
      <c r="R438" s="175"/>
      <c r="S438" s="175"/>
      <c r="T438" s="175"/>
      <c r="U438" s="175"/>
      <c r="V438" s="175"/>
      <c r="W438" s="175"/>
      <c r="X438" s="175"/>
      <c r="Y438" s="175"/>
    </row>
    <row r="439" spans="1:25">
      <c r="A439" s="175"/>
      <c r="B439" s="37" t="s">
        <v>1146</v>
      </c>
      <c r="C439" s="967" t="s">
        <v>1147</v>
      </c>
      <c r="D439" s="968"/>
      <c r="E439" s="968"/>
      <c r="F439" s="969"/>
      <c r="G439" s="13">
        <v>1000</v>
      </c>
      <c r="H439" s="13">
        <v>955</v>
      </c>
      <c r="I439" s="13">
        <v>850</v>
      </c>
      <c r="J439" s="15">
        <v>70497.697929999995</v>
      </c>
      <c r="K439" s="175"/>
      <c r="L439" s="175"/>
      <c r="M439" s="175"/>
      <c r="N439" s="175"/>
      <c r="O439" s="175"/>
      <c r="P439" s="175"/>
      <c r="Q439" s="175"/>
      <c r="R439" s="175"/>
      <c r="S439" s="175"/>
      <c r="T439" s="175"/>
      <c r="U439" s="175"/>
      <c r="V439" s="175"/>
      <c r="W439" s="175"/>
      <c r="X439" s="175"/>
      <c r="Y439" s="175"/>
    </row>
    <row r="440" spans="1:25">
      <c r="A440" s="175"/>
      <c r="B440" s="227" t="s">
        <v>1148</v>
      </c>
      <c r="C440" s="967" t="s">
        <v>1149</v>
      </c>
      <c r="D440" s="968"/>
      <c r="E440" s="968"/>
      <c r="F440" s="969"/>
      <c r="G440" s="13">
        <v>1250</v>
      </c>
      <c r="H440" s="13">
        <v>955</v>
      </c>
      <c r="I440" s="13">
        <v>850</v>
      </c>
      <c r="J440" s="15">
        <v>76310.406589999999</v>
      </c>
      <c r="K440" s="175"/>
      <c r="L440" s="175"/>
      <c r="M440" s="175"/>
      <c r="N440" s="175"/>
      <c r="O440" s="175"/>
      <c r="P440" s="175"/>
      <c r="Q440" s="175"/>
      <c r="R440" s="175"/>
      <c r="S440" s="175"/>
      <c r="T440" s="175"/>
      <c r="U440" s="175"/>
      <c r="V440" s="175"/>
      <c r="W440" s="175"/>
      <c r="X440" s="175"/>
      <c r="Y440" s="175"/>
    </row>
    <row r="441" spans="1:25">
      <c r="A441" s="175"/>
      <c r="B441" s="227" t="s">
        <v>1150</v>
      </c>
      <c r="C441" s="967" t="s">
        <v>1151</v>
      </c>
      <c r="D441" s="968"/>
      <c r="E441" s="968"/>
      <c r="F441" s="969"/>
      <c r="G441" s="13">
        <v>1250</v>
      </c>
      <c r="H441" s="13">
        <v>955</v>
      </c>
      <c r="I441" s="13">
        <v>850</v>
      </c>
      <c r="J441" s="15">
        <v>76310.406589999999</v>
      </c>
      <c r="K441" s="175"/>
      <c r="L441" s="175"/>
      <c r="M441" s="175"/>
      <c r="N441" s="175"/>
      <c r="O441" s="175"/>
      <c r="P441" s="175"/>
      <c r="Q441" s="175"/>
      <c r="R441" s="175"/>
      <c r="S441" s="175"/>
      <c r="T441" s="175"/>
      <c r="U441" s="175"/>
      <c r="V441" s="175"/>
      <c r="W441" s="175"/>
      <c r="X441" s="175"/>
      <c r="Y441" s="175"/>
    </row>
    <row r="442" spans="1:25">
      <c r="A442" s="175"/>
      <c r="B442" s="227" t="s">
        <v>1152</v>
      </c>
      <c r="C442" s="967" t="s">
        <v>1153</v>
      </c>
      <c r="D442" s="968"/>
      <c r="E442" s="968"/>
      <c r="F442" s="969"/>
      <c r="G442" s="13">
        <v>1550</v>
      </c>
      <c r="H442" s="13">
        <v>955</v>
      </c>
      <c r="I442" s="13">
        <v>850</v>
      </c>
      <c r="J442" s="15">
        <v>89918.656959999993</v>
      </c>
      <c r="K442" s="175"/>
      <c r="L442" s="175"/>
      <c r="M442" s="175"/>
      <c r="N442" s="175"/>
      <c r="O442" s="175"/>
      <c r="P442" s="175"/>
      <c r="Q442" s="175"/>
      <c r="R442" s="175"/>
      <c r="S442" s="175"/>
      <c r="T442" s="175"/>
      <c r="U442" s="175"/>
      <c r="V442" s="175"/>
      <c r="W442" s="175"/>
      <c r="X442" s="175"/>
      <c r="Y442" s="175"/>
    </row>
    <row r="443" spans="1:25" ht="21.75" customHeight="1">
      <c r="A443" s="175"/>
      <c r="B443" s="227" t="s">
        <v>1154</v>
      </c>
      <c r="C443" s="967" t="s">
        <v>1155</v>
      </c>
      <c r="D443" s="968"/>
      <c r="E443" s="968"/>
      <c r="F443" s="969"/>
      <c r="G443" s="13">
        <v>1550</v>
      </c>
      <c r="H443" s="13">
        <v>955</v>
      </c>
      <c r="I443" s="13">
        <v>850</v>
      </c>
      <c r="J443" s="15">
        <v>89918.656959999993</v>
      </c>
      <c r="K443" s="175"/>
      <c r="L443" s="175"/>
      <c r="M443" s="175"/>
      <c r="N443" s="175"/>
      <c r="O443" s="175"/>
      <c r="P443" s="175"/>
      <c r="Q443" s="175"/>
      <c r="R443" s="175"/>
      <c r="S443" s="175"/>
      <c r="T443" s="175"/>
      <c r="U443" s="175"/>
      <c r="V443" s="175"/>
      <c r="W443" s="175"/>
      <c r="X443" s="175"/>
      <c r="Y443" s="175"/>
    </row>
    <row r="444" spans="1:25" ht="34.5" customHeight="1">
      <c r="A444" s="175"/>
      <c r="B444" s="227" t="s">
        <v>1156</v>
      </c>
      <c r="C444" s="967" t="s">
        <v>1157</v>
      </c>
      <c r="D444" s="968"/>
      <c r="E444" s="968"/>
      <c r="F444" s="969"/>
      <c r="G444" s="13">
        <v>1550</v>
      </c>
      <c r="H444" s="13">
        <v>955</v>
      </c>
      <c r="I444" s="13">
        <v>850</v>
      </c>
      <c r="J444" s="15">
        <v>98151.136379999996</v>
      </c>
      <c r="K444" s="175"/>
      <c r="L444" s="175"/>
      <c r="M444" s="175"/>
      <c r="N444" s="175"/>
      <c r="O444" s="175"/>
      <c r="P444" s="175"/>
      <c r="Q444" s="175"/>
      <c r="R444" s="175"/>
      <c r="S444" s="175"/>
      <c r="T444" s="175"/>
      <c r="U444" s="175"/>
      <c r="V444" s="175"/>
      <c r="W444" s="175"/>
      <c r="X444" s="175"/>
      <c r="Y444" s="175"/>
    </row>
    <row r="445" spans="1:25">
      <c r="A445" s="175"/>
      <c r="B445" s="837"/>
      <c r="C445" s="837"/>
      <c r="D445" s="837"/>
      <c r="E445" s="837"/>
      <c r="F445" s="837"/>
      <c r="G445" s="837"/>
      <c r="H445" s="837"/>
      <c r="I445" s="837"/>
      <c r="J445" s="837"/>
      <c r="K445" s="175"/>
      <c r="L445" s="175"/>
      <c r="M445" s="175"/>
      <c r="N445" s="175"/>
      <c r="O445" s="175"/>
      <c r="P445" s="175"/>
      <c r="Q445" s="175"/>
      <c r="R445" s="175"/>
      <c r="S445" s="175"/>
      <c r="T445" s="175"/>
      <c r="U445" s="175"/>
      <c r="V445" s="175"/>
      <c r="W445" s="175"/>
      <c r="X445" s="175"/>
      <c r="Y445" s="175"/>
    </row>
    <row r="446" spans="1:25" ht="15">
      <c r="A446" s="175"/>
      <c r="B446" s="947" t="s">
        <v>1158</v>
      </c>
      <c r="C446" s="948"/>
      <c r="D446" s="948"/>
      <c r="E446" s="948"/>
      <c r="F446" s="948"/>
      <c r="G446" s="984" t="s">
        <v>1133</v>
      </c>
      <c r="H446" s="984"/>
      <c r="I446" s="984"/>
      <c r="J446" s="984"/>
      <c r="K446" s="175"/>
      <c r="L446" s="175"/>
      <c r="M446" s="175"/>
      <c r="N446" s="175"/>
      <c r="O446" s="175"/>
      <c r="P446" s="175"/>
      <c r="Q446" s="175"/>
      <c r="R446" s="175"/>
      <c r="S446" s="175"/>
      <c r="T446" s="175"/>
      <c r="U446" s="175"/>
      <c r="V446" s="175"/>
      <c r="W446" s="175"/>
      <c r="X446" s="175"/>
      <c r="Y446" s="175"/>
    </row>
    <row r="447" spans="1:25">
      <c r="A447" s="175"/>
      <c r="B447" s="949"/>
      <c r="C447" s="950"/>
      <c r="D447" s="950"/>
      <c r="E447" s="950"/>
      <c r="F447" s="950"/>
      <c r="G447" s="985" t="s">
        <v>1134</v>
      </c>
      <c r="H447" s="985"/>
      <c r="I447" s="985"/>
      <c r="J447" s="985"/>
      <c r="K447" s="175"/>
      <c r="L447" s="175"/>
      <c r="M447" s="175"/>
      <c r="N447" s="175"/>
      <c r="O447" s="175"/>
      <c r="P447" s="175"/>
      <c r="Q447" s="175"/>
      <c r="R447" s="175"/>
      <c r="S447" s="175"/>
      <c r="T447" s="175"/>
      <c r="U447" s="175"/>
      <c r="V447" s="175"/>
      <c r="W447" s="175"/>
      <c r="X447" s="175"/>
      <c r="Y447" s="175"/>
    </row>
    <row r="448" spans="1:25">
      <c r="A448" s="175"/>
      <c r="B448" s="951" t="s">
        <v>1135</v>
      </c>
      <c r="C448" s="952"/>
      <c r="D448" s="952"/>
      <c r="E448" s="952"/>
      <c r="F448" s="952"/>
      <c r="G448" s="988"/>
      <c r="H448" s="988"/>
      <c r="I448" s="988"/>
      <c r="J448" s="988"/>
      <c r="K448" s="175"/>
      <c r="L448" s="175"/>
      <c r="M448" s="175"/>
      <c r="N448" s="175"/>
      <c r="O448" s="175"/>
      <c r="P448" s="175"/>
      <c r="Q448" s="175"/>
      <c r="R448" s="175"/>
      <c r="S448" s="175"/>
      <c r="T448" s="175"/>
      <c r="U448" s="175"/>
      <c r="V448" s="175"/>
      <c r="W448" s="175"/>
      <c r="X448" s="175"/>
      <c r="Y448" s="175"/>
    </row>
    <row r="449" spans="1:25">
      <c r="A449" s="175"/>
      <c r="B449" s="953" t="s">
        <v>1136</v>
      </c>
      <c r="C449" s="954"/>
      <c r="D449" s="954"/>
      <c r="E449" s="954"/>
      <c r="F449" s="954"/>
      <c r="G449" s="988"/>
      <c r="H449" s="988"/>
      <c r="I449" s="988"/>
      <c r="J449" s="988"/>
      <c r="K449" s="175"/>
      <c r="L449" s="175"/>
      <c r="M449" s="175"/>
      <c r="N449" s="175"/>
      <c r="O449" s="175"/>
      <c r="P449" s="175"/>
      <c r="Q449" s="175"/>
      <c r="R449" s="175"/>
      <c r="S449" s="175"/>
      <c r="T449" s="175"/>
      <c r="U449" s="175"/>
      <c r="V449" s="175"/>
      <c r="W449" s="175"/>
      <c r="X449" s="175"/>
      <c r="Y449" s="175"/>
    </row>
    <row r="450" spans="1:25">
      <c r="A450" s="175"/>
      <c r="B450" s="933" t="s">
        <v>1137</v>
      </c>
      <c r="C450" s="934"/>
      <c r="D450" s="934"/>
      <c r="E450" s="934"/>
      <c r="F450" s="934"/>
      <c r="G450" s="988"/>
      <c r="H450" s="988"/>
      <c r="I450" s="988"/>
      <c r="J450" s="988"/>
      <c r="K450" s="175"/>
      <c r="L450" s="175"/>
      <c r="M450" s="175"/>
      <c r="N450" s="175"/>
      <c r="O450" s="175"/>
      <c r="P450" s="175"/>
      <c r="Q450" s="175"/>
      <c r="R450" s="175"/>
      <c r="S450" s="175"/>
      <c r="T450" s="175"/>
      <c r="U450" s="175"/>
      <c r="V450" s="175"/>
      <c r="W450" s="175"/>
      <c r="X450" s="175"/>
      <c r="Y450" s="175"/>
    </row>
    <row r="451" spans="1:25">
      <c r="A451" s="175"/>
      <c r="B451" s="933" t="s">
        <v>1139</v>
      </c>
      <c r="C451" s="934"/>
      <c r="D451" s="934"/>
      <c r="E451" s="934"/>
      <c r="F451" s="934"/>
      <c r="G451" s="988"/>
      <c r="H451" s="988"/>
      <c r="I451" s="988"/>
      <c r="J451" s="988"/>
      <c r="K451" s="175"/>
      <c r="L451" s="175"/>
      <c r="M451" s="175"/>
      <c r="N451" s="175"/>
      <c r="O451" s="175"/>
      <c r="P451" s="175"/>
      <c r="Q451" s="175"/>
      <c r="R451" s="175"/>
      <c r="S451" s="175"/>
      <c r="T451" s="175"/>
      <c r="U451" s="175"/>
      <c r="V451" s="175"/>
      <c r="W451" s="175"/>
      <c r="X451" s="175"/>
      <c r="Y451" s="175"/>
    </row>
    <row r="452" spans="1:25">
      <c r="A452" s="175"/>
      <c r="B452" s="951" t="s">
        <v>200</v>
      </c>
      <c r="C452" s="952"/>
      <c r="D452" s="952"/>
      <c r="E452" s="952"/>
      <c r="F452" s="952"/>
      <c r="G452" s="988"/>
      <c r="H452" s="988"/>
      <c r="I452" s="988"/>
      <c r="J452" s="988"/>
      <c r="K452" s="175"/>
      <c r="L452" s="175"/>
      <c r="M452" s="175"/>
      <c r="N452" s="175"/>
      <c r="O452" s="175"/>
      <c r="P452" s="175"/>
      <c r="Q452" s="175"/>
      <c r="R452" s="175"/>
      <c r="S452" s="175"/>
      <c r="T452" s="175"/>
      <c r="U452" s="175"/>
      <c r="V452" s="175"/>
      <c r="W452" s="175"/>
      <c r="X452" s="175"/>
      <c r="Y452" s="175"/>
    </row>
    <row r="453" spans="1:25">
      <c r="A453" s="175"/>
      <c r="B453" s="991" t="s">
        <v>1159</v>
      </c>
      <c r="C453" s="992"/>
      <c r="D453" s="992"/>
      <c r="E453" s="992"/>
      <c r="F453" s="81"/>
      <c r="G453" s="988"/>
      <c r="H453" s="988"/>
      <c r="I453" s="988"/>
      <c r="J453" s="988"/>
      <c r="K453" s="175"/>
      <c r="L453" s="175"/>
      <c r="M453" s="175"/>
      <c r="N453" s="175"/>
      <c r="O453" s="175"/>
      <c r="P453" s="175"/>
      <c r="Q453" s="175"/>
      <c r="R453" s="175"/>
      <c r="S453" s="175"/>
      <c r="T453" s="175"/>
      <c r="U453" s="175"/>
      <c r="V453" s="175"/>
      <c r="W453" s="175"/>
      <c r="X453" s="175"/>
      <c r="Y453" s="175"/>
    </row>
    <row r="454" spans="1:25">
      <c r="A454" s="175"/>
      <c r="B454" s="933" t="s">
        <v>1141</v>
      </c>
      <c r="C454" s="934"/>
      <c r="D454" s="934"/>
      <c r="E454" s="934"/>
      <c r="F454" s="226"/>
      <c r="G454" s="988"/>
      <c r="H454" s="988"/>
      <c r="I454" s="988"/>
      <c r="J454" s="988"/>
      <c r="K454" s="175"/>
      <c r="L454" s="175"/>
      <c r="M454" s="175"/>
      <c r="N454" s="175"/>
      <c r="O454" s="175"/>
      <c r="P454" s="175"/>
      <c r="Q454" s="175"/>
      <c r="R454" s="175"/>
      <c r="S454" s="175"/>
      <c r="T454" s="175"/>
      <c r="U454" s="175"/>
      <c r="V454" s="175"/>
      <c r="W454" s="175"/>
      <c r="X454" s="175"/>
      <c r="Y454" s="175"/>
    </row>
    <row r="455" spans="1:25">
      <c r="A455" s="175"/>
      <c r="B455" s="933" t="s">
        <v>1142</v>
      </c>
      <c r="C455" s="934"/>
      <c r="D455" s="934"/>
      <c r="E455" s="934"/>
      <c r="F455" s="226"/>
      <c r="G455" s="988"/>
      <c r="H455" s="988"/>
      <c r="I455" s="988"/>
      <c r="J455" s="988"/>
      <c r="K455" s="175"/>
      <c r="L455" s="175"/>
      <c r="M455" s="175"/>
      <c r="N455" s="175"/>
      <c r="O455" s="175"/>
      <c r="P455" s="175"/>
      <c r="Q455" s="175"/>
      <c r="R455" s="175"/>
      <c r="S455" s="175"/>
      <c r="T455" s="175"/>
      <c r="U455" s="175"/>
      <c r="V455" s="175"/>
      <c r="W455" s="175"/>
      <c r="X455" s="175"/>
      <c r="Y455" s="175"/>
    </row>
    <row r="456" spans="1:25">
      <c r="A456" s="175"/>
      <c r="B456" s="956"/>
      <c r="C456" s="956"/>
      <c r="D456" s="956"/>
      <c r="E456" s="956"/>
      <c r="F456" s="956"/>
      <c r="G456" s="988"/>
      <c r="H456" s="988"/>
      <c r="I456" s="988"/>
      <c r="J456" s="988"/>
      <c r="K456" s="175"/>
      <c r="L456" s="175"/>
      <c r="M456" s="175"/>
      <c r="N456" s="175"/>
      <c r="O456" s="175"/>
      <c r="P456" s="175"/>
      <c r="Q456" s="175"/>
      <c r="R456" s="175"/>
      <c r="S456" s="175"/>
      <c r="T456" s="175"/>
      <c r="U456" s="175"/>
      <c r="V456" s="175"/>
      <c r="W456" s="175"/>
      <c r="X456" s="175"/>
      <c r="Y456" s="175"/>
    </row>
    <row r="457" spans="1:25">
      <c r="A457" s="175"/>
      <c r="B457" s="956"/>
      <c r="C457" s="956"/>
      <c r="D457" s="956"/>
      <c r="E457" s="956"/>
      <c r="F457" s="956"/>
      <c r="G457" s="988"/>
      <c r="H457" s="988"/>
      <c r="I457" s="988"/>
      <c r="J457" s="988"/>
      <c r="K457" s="175"/>
      <c r="L457" s="175"/>
      <c r="M457" s="175"/>
      <c r="N457" s="175"/>
      <c r="O457" s="175"/>
      <c r="P457" s="175"/>
      <c r="Q457" s="175"/>
      <c r="R457" s="175"/>
      <c r="S457" s="175"/>
      <c r="T457" s="175"/>
      <c r="U457" s="175"/>
      <c r="V457" s="175"/>
      <c r="W457" s="175"/>
      <c r="X457" s="175"/>
      <c r="Y457" s="175"/>
    </row>
    <row r="458" spans="1:25">
      <c r="A458" s="175"/>
      <c r="B458" s="956"/>
      <c r="C458" s="956"/>
      <c r="D458" s="956"/>
      <c r="E458" s="956"/>
      <c r="F458" s="956"/>
      <c r="G458" s="988"/>
      <c r="H458" s="988"/>
      <c r="I458" s="988"/>
      <c r="J458" s="988"/>
      <c r="K458" s="175"/>
      <c r="L458" s="175"/>
      <c r="M458" s="175"/>
      <c r="N458" s="175"/>
      <c r="O458" s="175"/>
      <c r="P458" s="175"/>
      <c r="Q458" s="175"/>
      <c r="R458" s="175"/>
      <c r="S458" s="175"/>
      <c r="T458" s="175"/>
      <c r="U458" s="175"/>
      <c r="V458" s="175"/>
      <c r="W458" s="175"/>
      <c r="X458" s="175"/>
      <c r="Y458" s="175"/>
    </row>
    <row r="459" spans="1:25">
      <c r="A459" s="175"/>
      <c r="B459" s="956"/>
      <c r="C459" s="956"/>
      <c r="D459" s="956"/>
      <c r="E459" s="956"/>
      <c r="F459" s="956"/>
      <c r="G459" s="988"/>
      <c r="H459" s="988"/>
      <c r="I459" s="988"/>
      <c r="J459" s="988"/>
      <c r="K459" s="175"/>
      <c r="L459" s="175"/>
      <c r="M459" s="175"/>
      <c r="N459" s="175"/>
      <c r="O459" s="175"/>
      <c r="P459" s="175"/>
      <c r="Q459" s="175"/>
      <c r="R459" s="175"/>
      <c r="S459" s="175"/>
      <c r="T459" s="175"/>
      <c r="U459" s="175"/>
      <c r="V459" s="175"/>
      <c r="W459" s="175"/>
      <c r="X459" s="175"/>
      <c r="Y459" s="175"/>
    </row>
    <row r="460" spans="1:25">
      <c r="A460" s="175"/>
      <c r="B460" s="956"/>
      <c r="C460" s="956"/>
      <c r="D460" s="956"/>
      <c r="E460" s="956"/>
      <c r="F460" s="956"/>
      <c r="G460" s="988"/>
      <c r="H460" s="988"/>
      <c r="I460" s="988"/>
      <c r="J460" s="988"/>
      <c r="K460" s="175"/>
      <c r="L460" s="175"/>
      <c r="M460" s="175"/>
      <c r="N460" s="175"/>
      <c r="O460" s="175"/>
      <c r="P460" s="175"/>
      <c r="Q460" s="175"/>
      <c r="R460" s="175"/>
      <c r="S460" s="175"/>
      <c r="T460" s="175"/>
      <c r="U460" s="175"/>
      <c r="V460" s="175"/>
      <c r="W460" s="175"/>
      <c r="X460" s="175"/>
      <c r="Y460" s="175"/>
    </row>
    <row r="461" spans="1:25">
      <c r="A461" s="175"/>
      <c r="B461" s="956"/>
      <c r="C461" s="956"/>
      <c r="D461" s="956"/>
      <c r="E461" s="956"/>
      <c r="F461" s="956"/>
      <c r="G461" s="987"/>
      <c r="H461" s="987"/>
      <c r="I461" s="987"/>
      <c r="J461" s="987"/>
      <c r="K461" s="175"/>
      <c r="L461" s="175"/>
      <c r="M461" s="175"/>
      <c r="N461" s="175"/>
      <c r="O461" s="175"/>
      <c r="P461" s="175"/>
      <c r="Q461" s="175"/>
      <c r="R461" s="175"/>
      <c r="S461" s="175"/>
      <c r="T461" s="175"/>
      <c r="U461" s="175"/>
      <c r="V461" s="175"/>
      <c r="W461" s="175"/>
      <c r="X461" s="175"/>
      <c r="Y461" s="175"/>
    </row>
    <row r="462" spans="1:25">
      <c r="A462" s="175"/>
      <c r="B462" s="942"/>
      <c r="C462" s="942"/>
      <c r="D462" s="942"/>
      <c r="E462" s="942"/>
      <c r="F462" s="942"/>
      <c r="G462" s="930" t="s">
        <v>1143</v>
      </c>
      <c r="H462" s="930"/>
      <c r="I462" s="930"/>
      <c r="J462" s="930"/>
      <c r="K462" s="175"/>
      <c r="L462" s="175"/>
      <c r="M462" s="175"/>
      <c r="N462" s="175"/>
      <c r="O462" s="175"/>
      <c r="P462" s="175"/>
      <c r="Q462" s="175"/>
      <c r="R462" s="175"/>
      <c r="S462" s="175"/>
      <c r="T462" s="175"/>
      <c r="U462" s="175"/>
      <c r="V462" s="175"/>
      <c r="W462" s="175"/>
      <c r="X462" s="175"/>
      <c r="Y462" s="175"/>
    </row>
    <row r="463" spans="1:25">
      <c r="A463" s="175"/>
      <c r="B463" s="883" t="s">
        <v>4</v>
      </c>
      <c r="C463" s="913" t="s">
        <v>5</v>
      </c>
      <c r="D463" s="914"/>
      <c r="E463" s="914"/>
      <c r="F463" s="915"/>
      <c r="G463" s="887" t="s">
        <v>6</v>
      </c>
      <c r="H463" s="919"/>
      <c r="I463" s="920"/>
      <c r="J463" s="883" t="s">
        <v>1092</v>
      </c>
      <c r="K463" s="175"/>
      <c r="L463" s="175"/>
      <c r="M463" s="175"/>
      <c r="N463" s="175"/>
      <c r="O463" s="175"/>
      <c r="P463" s="175"/>
      <c r="Q463" s="175"/>
      <c r="R463" s="175"/>
      <c r="S463" s="175"/>
      <c r="T463" s="175"/>
      <c r="U463" s="175"/>
      <c r="V463" s="175"/>
      <c r="W463" s="175"/>
      <c r="X463" s="175"/>
      <c r="Y463" s="175"/>
    </row>
    <row r="464" spans="1:25">
      <c r="A464" s="175"/>
      <c r="B464" s="912"/>
      <c r="C464" s="916"/>
      <c r="D464" s="917"/>
      <c r="E464" s="917"/>
      <c r="F464" s="918"/>
      <c r="G464" s="10" t="s">
        <v>8</v>
      </c>
      <c r="H464" s="10" t="s">
        <v>9</v>
      </c>
      <c r="I464" s="10" t="s">
        <v>10</v>
      </c>
      <c r="J464" s="912"/>
      <c r="K464" s="175"/>
      <c r="L464" s="175"/>
      <c r="M464" s="175"/>
      <c r="N464" s="175"/>
      <c r="O464" s="175"/>
      <c r="P464" s="175"/>
      <c r="Q464" s="175"/>
      <c r="R464" s="175"/>
      <c r="S464" s="175"/>
      <c r="T464" s="175"/>
      <c r="U464" s="175"/>
      <c r="V464" s="175"/>
      <c r="W464" s="175"/>
      <c r="X464" s="175"/>
      <c r="Y464" s="175"/>
    </row>
    <row r="465" spans="1:25">
      <c r="A465" s="175"/>
      <c r="B465" s="11" t="s">
        <v>1160</v>
      </c>
      <c r="C465" s="906" t="s">
        <v>1158</v>
      </c>
      <c r="D465" s="907"/>
      <c r="E465" s="907"/>
      <c r="F465" s="908"/>
      <c r="G465" s="13">
        <v>1650</v>
      </c>
      <c r="H465" s="13">
        <v>950</v>
      </c>
      <c r="I465" s="13">
        <v>850</v>
      </c>
      <c r="J465" s="15">
        <v>93354.343500000003</v>
      </c>
      <c r="K465" s="175"/>
      <c r="L465" s="175"/>
      <c r="M465" s="175"/>
      <c r="N465" s="175"/>
      <c r="O465" s="175"/>
      <c r="P465" s="175"/>
      <c r="Q465" s="175"/>
      <c r="R465" s="175"/>
      <c r="S465" s="175"/>
      <c r="T465" s="175"/>
      <c r="U465" s="175"/>
      <c r="V465" s="175"/>
      <c r="W465" s="175"/>
      <c r="X465" s="175"/>
      <c r="Y465" s="175"/>
    </row>
    <row r="466" spans="1:25">
      <c r="A466" s="175"/>
      <c r="B466" s="11" t="s">
        <v>1161</v>
      </c>
      <c r="C466" s="906" t="s">
        <v>1162</v>
      </c>
      <c r="D466" s="907"/>
      <c r="E466" s="907"/>
      <c r="F466" s="908"/>
      <c r="G466" s="13">
        <v>1650</v>
      </c>
      <c r="H466" s="13">
        <v>950</v>
      </c>
      <c r="I466" s="13">
        <v>850</v>
      </c>
      <c r="J466" s="15">
        <v>93354.343500000003</v>
      </c>
      <c r="K466" s="175"/>
      <c r="L466" s="175"/>
      <c r="M466" s="175"/>
      <c r="N466" s="175"/>
      <c r="O466" s="175"/>
      <c r="P466" s="175"/>
      <c r="Q466" s="175"/>
      <c r="R466" s="175"/>
      <c r="S466" s="175"/>
      <c r="T466" s="175"/>
      <c r="U466" s="175"/>
      <c r="V466" s="175"/>
      <c r="W466" s="175"/>
      <c r="X466" s="175"/>
      <c r="Y466" s="175"/>
    </row>
    <row r="467" spans="1:25">
      <c r="A467" s="175"/>
      <c r="B467" s="993"/>
      <c r="C467" s="993"/>
      <c r="D467" s="993"/>
      <c r="E467" s="993"/>
      <c r="F467" s="993"/>
      <c r="G467" s="993"/>
      <c r="H467" s="993"/>
      <c r="I467" s="993"/>
      <c r="J467" s="993"/>
      <c r="K467" s="175"/>
      <c r="L467" s="175"/>
      <c r="M467" s="175"/>
      <c r="N467" s="175"/>
      <c r="O467" s="175"/>
      <c r="P467" s="175"/>
      <c r="Q467" s="175"/>
      <c r="R467" s="175"/>
      <c r="S467" s="175"/>
      <c r="T467" s="175"/>
      <c r="U467" s="175"/>
      <c r="V467" s="175"/>
      <c r="W467" s="175"/>
      <c r="X467" s="175"/>
      <c r="Y467" s="175"/>
    </row>
    <row r="468" spans="1:25" ht="15">
      <c r="A468" s="175"/>
      <c r="B468" s="927" t="s">
        <v>1163</v>
      </c>
      <c r="C468" s="928"/>
      <c r="D468" s="928"/>
      <c r="E468" s="928"/>
      <c r="F468" s="928"/>
      <c r="G468" s="928"/>
      <c r="H468" s="928"/>
      <c r="I468" s="928"/>
      <c r="J468" s="928"/>
      <c r="K468" s="175"/>
      <c r="L468" s="175"/>
      <c r="M468" s="175"/>
      <c r="N468" s="175"/>
      <c r="O468" s="175"/>
      <c r="P468" s="175"/>
      <c r="Q468" s="175"/>
      <c r="R468" s="175"/>
      <c r="S468" s="175"/>
      <c r="T468" s="175"/>
      <c r="U468" s="175"/>
      <c r="V468" s="175"/>
      <c r="W468" s="175"/>
      <c r="X468" s="175"/>
      <c r="Y468" s="175"/>
    </row>
    <row r="469" spans="1:25" ht="15">
      <c r="A469" s="175"/>
      <c r="B469" s="927"/>
      <c r="C469" s="928"/>
      <c r="D469" s="928"/>
      <c r="E469" s="928"/>
      <c r="F469" s="928"/>
      <c r="G469" s="930" t="s">
        <v>1143</v>
      </c>
      <c r="H469" s="930"/>
      <c r="I469" s="930"/>
      <c r="J469" s="930"/>
      <c r="K469" s="175"/>
      <c r="L469" s="175"/>
      <c r="M469" s="175"/>
      <c r="N469" s="175"/>
      <c r="O469" s="175"/>
      <c r="P469" s="175"/>
      <c r="Q469" s="175"/>
      <c r="R469" s="175"/>
      <c r="S469" s="175"/>
      <c r="T469" s="175"/>
      <c r="U469" s="175"/>
      <c r="V469" s="175"/>
      <c r="W469" s="175"/>
      <c r="X469" s="175"/>
      <c r="Y469" s="175"/>
    </row>
    <row r="470" spans="1:25" ht="22.5">
      <c r="A470" s="175"/>
      <c r="B470" s="228" t="s">
        <v>4</v>
      </c>
      <c r="C470" s="887" t="s">
        <v>5</v>
      </c>
      <c r="D470" s="919"/>
      <c r="E470" s="919"/>
      <c r="F470" s="920"/>
      <c r="G470" s="887" t="s">
        <v>311</v>
      </c>
      <c r="H470" s="919"/>
      <c r="I470" s="920"/>
      <c r="J470" s="10" t="s">
        <v>1092</v>
      </c>
      <c r="K470" s="175"/>
      <c r="L470" s="175"/>
      <c r="M470" s="175"/>
      <c r="N470" s="175"/>
      <c r="O470" s="175"/>
      <c r="P470" s="175"/>
      <c r="Q470" s="175"/>
      <c r="R470" s="175"/>
      <c r="S470" s="175"/>
      <c r="T470" s="175"/>
      <c r="U470" s="175"/>
      <c r="V470" s="175"/>
      <c r="W470" s="175"/>
      <c r="X470" s="175"/>
      <c r="Y470" s="175"/>
    </row>
    <row r="471" spans="1:25">
      <c r="A471" s="175"/>
      <c r="B471" s="227" t="s">
        <v>1164</v>
      </c>
      <c r="C471" s="906" t="s">
        <v>1165</v>
      </c>
      <c r="D471" s="907"/>
      <c r="E471" s="907"/>
      <c r="F471" s="908"/>
      <c r="G471" s="909" t="s">
        <v>1166</v>
      </c>
      <c r="H471" s="910"/>
      <c r="I471" s="911"/>
      <c r="J471" s="15">
        <v>8861.8683999999994</v>
      </c>
      <c r="K471" s="175"/>
      <c r="L471" s="175"/>
      <c r="M471" s="175"/>
      <c r="N471" s="175"/>
      <c r="O471" s="175"/>
      <c r="P471" s="175"/>
      <c r="Q471" s="175"/>
      <c r="R471" s="175"/>
      <c r="S471" s="175"/>
      <c r="T471" s="175"/>
      <c r="U471" s="175"/>
      <c r="V471" s="175"/>
      <c r="W471" s="175"/>
      <c r="X471" s="175"/>
      <c r="Y471" s="175"/>
    </row>
    <row r="472" spans="1:25">
      <c r="A472" s="175"/>
      <c r="B472" s="227" t="s">
        <v>1167</v>
      </c>
      <c r="C472" s="906" t="s">
        <v>1168</v>
      </c>
      <c r="D472" s="907"/>
      <c r="E472" s="907"/>
      <c r="F472" s="908"/>
      <c r="G472" s="909" t="s">
        <v>1169</v>
      </c>
      <c r="H472" s="910"/>
      <c r="I472" s="911"/>
      <c r="J472" s="15">
        <v>11151.792520000001</v>
      </c>
      <c r="K472" s="175"/>
      <c r="L472" s="175"/>
      <c r="M472" s="175"/>
      <c r="N472" s="175"/>
      <c r="O472" s="175"/>
      <c r="P472" s="175"/>
      <c r="Q472" s="175"/>
      <c r="R472" s="175"/>
      <c r="S472" s="175"/>
      <c r="T472" s="175"/>
      <c r="U472" s="175"/>
      <c r="V472" s="175"/>
      <c r="W472" s="175"/>
      <c r="X472" s="175"/>
      <c r="Y472" s="175"/>
    </row>
    <row r="473" spans="1:25">
      <c r="A473" s="175"/>
      <c r="B473" s="227" t="s">
        <v>1170</v>
      </c>
      <c r="C473" s="906" t="s">
        <v>1171</v>
      </c>
      <c r="D473" s="907"/>
      <c r="E473" s="907"/>
      <c r="F473" s="908"/>
      <c r="G473" s="909" t="s">
        <v>1169</v>
      </c>
      <c r="H473" s="910"/>
      <c r="I473" s="911"/>
      <c r="J473" s="15">
        <v>12172.27506</v>
      </c>
      <c r="K473" s="175"/>
      <c r="L473" s="175"/>
      <c r="M473" s="175"/>
      <c r="N473" s="175"/>
      <c r="O473" s="175"/>
      <c r="P473" s="175"/>
      <c r="Q473" s="175"/>
      <c r="R473" s="175"/>
      <c r="S473" s="175"/>
      <c r="T473" s="175"/>
      <c r="U473" s="175"/>
      <c r="V473" s="175"/>
      <c r="W473" s="175"/>
      <c r="X473" s="175"/>
      <c r="Y473" s="175"/>
    </row>
    <row r="474" spans="1:25">
      <c r="A474" s="175"/>
      <c r="B474" s="227" t="s">
        <v>1172</v>
      </c>
      <c r="C474" s="906" t="s">
        <v>1173</v>
      </c>
      <c r="D474" s="907"/>
      <c r="E474" s="907"/>
      <c r="F474" s="908"/>
      <c r="G474" s="909" t="s">
        <v>1169</v>
      </c>
      <c r="H474" s="910"/>
      <c r="I474" s="911"/>
      <c r="J474" s="15">
        <v>14330.834210000001</v>
      </c>
      <c r="K474" s="175"/>
      <c r="L474" s="175"/>
      <c r="M474" s="175"/>
      <c r="N474" s="175"/>
      <c r="O474" s="175"/>
      <c r="P474" s="175"/>
      <c r="Q474" s="175"/>
      <c r="R474" s="175"/>
      <c r="S474" s="175"/>
      <c r="T474" s="175"/>
      <c r="U474" s="175"/>
      <c r="V474" s="175"/>
      <c r="W474" s="175"/>
      <c r="X474" s="175"/>
      <c r="Y474" s="175"/>
    </row>
    <row r="475" spans="1:25">
      <c r="A475" s="175"/>
      <c r="B475" s="227" t="s">
        <v>1174</v>
      </c>
      <c r="C475" s="906" t="s">
        <v>1175</v>
      </c>
      <c r="D475" s="907"/>
      <c r="E475" s="907"/>
      <c r="F475" s="908"/>
      <c r="G475" s="909" t="s">
        <v>1176</v>
      </c>
      <c r="H475" s="910"/>
      <c r="I475" s="911"/>
      <c r="J475" s="15">
        <v>12172.27506</v>
      </c>
      <c r="K475" s="175"/>
      <c r="L475" s="175"/>
      <c r="M475" s="175"/>
      <c r="N475" s="175"/>
      <c r="O475" s="175"/>
      <c r="P475" s="175"/>
      <c r="Q475" s="175"/>
      <c r="R475" s="175"/>
      <c r="S475" s="175"/>
      <c r="T475" s="175"/>
      <c r="U475" s="175"/>
      <c r="V475" s="175"/>
      <c r="W475" s="175"/>
      <c r="X475" s="175"/>
      <c r="Y475" s="175"/>
    </row>
    <row r="476" spans="1:25">
      <c r="A476" s="175"/>
      <c r="B476" s="227" t="s">
        <v>1177</v>
      </c>
      <c r="C476" s="906" t="s">
        <v>1178</v>
      </c>
      <c r="D476" s="907"/>
      <c r="E476" s="907"/>
      <c r="F476" s="908"/>
      <c r="G476" s="909" t="s">
        <v>1169</v>
      </c>
      <c r="H476" s="910"/>
      <c r="I476" s="911"/>
      <c r="J476" s="15">
        <v>314.70625999999999</v>
      </c>
      <c r="K476" s="175"/>
      <c r="L476" s="175"/>
      <c r="M476" s="175"/>
      <c r="N476" s="175"/>
      <c r="O476" s="175"/>
      <c r="P476" s="175"/>
      <c r="Q476" s="175"/>
      <c r="R476" s="175"/>
      <c r="S476" s="175"/>
      <c r="T476" s="175"/>
      <c r="U476" s="175"/>
      <c r="V476" s="175"/>
      <c r="W476" s="175"/>
      <c r="X476" s="175"/>
      <c r="Y476" s="175"/>
    </row>
    <row r="477" spans="1:25">
      <c r="A477" s="175"/>
      <c r="B477" s="201"/>
      <c r="C477" s="810"/>
      <c r="D477" s="174"/>
      <c r="E477" s="175"/>
      <c r="F477" s="175"/>
      <c r="G477" s="176"/>
      <c r="H477" s="76"/>
      <c r="I477" s="175"/>
      <c r="J477" s="175"/>
      <c r="K477" s="175"/>
      <c r="L477" s="175"/>
      <c r="M477" s="175"/>
      <c r="N477" s="175"/>
      <c r="O477" s="175"/>
      <c r="P477" s="175"/>
      <c r="Q477" s="175"/>
      <c r="R477" s="175"/>
      <c r="S477" s="175"/>
      <c r="T477" s="175"/>
      <c r="U477" s="175"/>
      <c r="V477" s="175"/>
      <c r="W477" s="175"/>
      <c r="X477" s="175"/>
      <c r="Y477" s="175"/>
    </row>
    <row r="478" spans="1:25">
      <c r="A478" s="175"/>
      <c r="B478" s="883" t="s">
        <v>4</v>
      </c>
      <c r="C478" s="913" t="s">
        <v>5</v>
      </c>
      <c r="D478" s="914"/>
      <c r="E478" s="914"/>
      <c r="F478" s="915"/>
      <c r="G478" s="887" t="s">
        <v>6</v>
      </c>
      <c r="H478" s="919"/>
      <c r="I478" s="920"/>
      <c r="J478" s="883" t="s">
        <v>1092</v>
      </c>
      <c r="K478" s="175"/>
      <c r="L478" s="175"/>
      <c r="M478" s="175"/>
      <c r="N478" s="175"/>
      <c r="O478" s="175"/>
      <c r="P478" s="175"/>
      <c r="Q478" s="175"/>
      <c r="R478" s="175"/>
      <c r="S478" s="175"/>
      <c r="T478" s="175"/>
      <c r="U478" s="175"/>
      <c r="V478" s="175"/>
      <c r="W478" s="175"/>
      <c r="X478" s="175"/>
      <c r="Y478" s="175"/>
    </row>
    <row r="479" spans="1:25">
      <c r="A479" s="175"/>
      <c r="B479" s="912"/>
      <c r="C479" s="916"/>
      <c r="D479" s="917"/>
      <c r="E479" s="917"/>
      <c r="F479" s="918"/>
      <c r="G479" s="10" t="s">
        <v>8</v>
      </c>
      <c r="H479" s="10" t="s">
        <v>9</v>
      </c>
      <c r="I479" s="10" t="s">
        <v>10</v>
      </c>
      <c r="J479" s="912"/>
      <c r="K479" s="175"/>
      <c r="L479" s="175"/>
      <c r="M479" s="175"/>
      <c r="N479" s="175"/>
      <c r="O479" s="175"/>
      <c r="P479" s="175"/>
      <c r="Q479" s="175"/>
      <c r="R479" s="175"/>
      <c r="S479" s="175"/>
      <c r="T479" s="175"/>
      <c r="U479" s="175"/>
      <c r="V479" s="175"/>
      <c r="W479" s="175"/>
      <c r="X479" s="175"/>
      <c r="Y479" s="175"/>
    </row>
    <row r="480" spans="1:25" ht="13.5">
      <c r="A480" s="175"/>
      <c r="B480" s="11" t="s">
        <v>1179</v>
      </c>
      <c r="C480" s="994" t="s">
        <v>1180</v>
      </c>
      <c r="D480" s="995"/>
      <c r="E480" s="995"/>
      <c r="F480" s="996"/>
      <c r="G480" s="13">
        <v>1550</v>
      </c>
      <c r="H480" s="13">
        <v>850</v>
      </c>
      <c r="I480" s="13">
        <v>970</v>
      </c>
      <c r="J480" s="15">
        <v>109640.53958</v>
      </c>
      <c r="K480" s="175"/>
      <c r="L480" s="175"/>
      <c r="M480" s="175"/>
      <c r="N480" s="175"/>
      <c r="O480" s="175"/>
      <c r="P480" s="175"/>
      <c r="Q480" s="175"/>
      <c r="R480" s="175"/>
      <c r="S480" s="175"/>
      <c r="T480" s="175"/>
      <c r="U480" s="175"/>
      <c r="V480" s="175"/>
      <c r="W480" s="175"/>
      <c r="X480" s="175"/>
      <c r="Y480" s="175"/>
    </row>
    <row r="481" spans="1:25" ht="13.5">
      <c r="A481" s="175"/>
      <c r="B481" s="11" t="s">
        <v>1181</v>
      </c>
      <c r="C481" s="994" t="s">
        <v>1182</v>
      </c>
      <c r="D481" s="995"/>
      <c r="E481" s="995"/>
      <c r="F481" s="996"/>
      <c r="G481" s="13">
        <v>1250</v>
      </c>
      <c r="H481" s="13">
        <v>1100</v>
      </c>
      <c r="I481" s="13">
        <v>970</v>
      </c>
      <c r="J481" s="15">
        <v>103086.94473000002</v>
      </c>
      <c r="K481" s="175"/>
      <c r="L481" s="175"/>
      <c r="M481" s="175"/>
      <c r="N481" s="175"/>
      <c r="O481" s="175"/>
      <c r="P481" s="175"/>
      <c r="Q481" s="175"/>
      <c r="R481" s="175"/>
      <c r="S481" s="175"/>
      <c r="T481" s="175"/>
      <c r="U481" s="175"/>
      <c r="V481" s="175"/>
      <c r="W481" s="175"/>
      <c r="X481" s="175"/>
      <c r="Y481" s="175"/>
    </row>
    <row r="482" spans="1:25" ht="13.5">
      <c r="A482" s="175"/>
      <c r="B482" s="11" t="s">
        <v>1183</v>
      </c>
      <c r="C482" s="1000" t="s">
        <v>1184</v>
      </c>
      <c r="D482" s="1001"/>
      <c r="E482" s="1001"/>
      <c r="F482" s="1002"/>
      <c r="G482" s="13">
        <v>1250</v>
      </c>
      <c r="H482" s="13">
        <v>850</v>
      </c>
      <c r="I482" s="13">
        <v>970</v>
      </c>
      <c r="J482" s="15">
        <v>90905.595000000001</v>
      </c>
      <c r="K482" s="175"/>
      <c r="L482" s="175"/>
      <c r="M482" s="175"/>
      <c r="N482" s="175"/>
      <c r="O482" s="175"/>
      <c r="P482" s="175"/>
      <c r="Q482" s="175"/>
      <c r="R482" s="175"/>
      <c r="S482" s="175"/>
      <c r="T482" s="175"/>
      <c r="U482" s="175"/>
      <c r="V482" s="175"/>
      <c r="W482" s="175"/>
      <c r="X482" s="175"/>
      <c r="Y482" s="175"/>
    </row>
    <row r="483" spans="1:25" ht="13.5">
      <c r="A483" s="175"/>
      <c r="B483" s="11" t="s">
        <v>1185</v>
      </c>
      <c r="C483" s="994" t="s">
        <v>1186</v>
      </c>
      <c r="D483" s="995"/>
      <c r="E483" s="995"/>
      <c r="F483" s="996"/>
      <c r="G483" s="13">
        <v>1550</v>
      </c>
      <c r="H483" s="13">
        <v>1100</v>
      </c>
      <c r="I483" s="13">
        <v>970</v>
      </c>
      <c r="J483" s="15">
        <v>129038.59419</v>
      </c>
      <c r="K483" s="175"/>
      <c r="L483" s="175"/>
      <c r="M483" s="175"/>
      <c r="N483" s="175"/>
      <c r="O483" s="175"/>
      <c r="P483" s="175"/>
      <c r="Q483" s="175"/>
      <c r="R483" s="175"/>
      <c r="S483" s="175"/>
      <c r="T483" s="175"/>
      <c r="U483" s="175"/>
      <c r="V483" s="175"/>
      <c r="W483" s="175"/>
      <c r="X483" s="175"/>
      <c r="Y483" s="175"/>
    </row>
    <row r="484" spans="1:25">
      <c r="A484" s="175"/>
      <c r="B484" s="1003"/>
      <c r="C484" s="1004"/>
      <c r="D484" s="1004"/>
      <c r="E484" s="1004"/>
      <c r="F484" s="1004"/>
      <c r="G484" s="1004"/>
      <c r="H484" s="1004"/>
      <c r="I484" s="1004"/>
      <c r="J484" s="1004"/>
      <c r="K484" s="175"/>
      <c r="L484" s="175"/>
      <c r="M484" s="175"/>
      <c r="N484" s="175"/>
      <c r="O484" s="175"/>
      <c r="P484" s="175"/>
      <c r="Q484" s="175"/>
      <c r="R484" s="175"/>
      <c r="S484" s="175"/>
      <c r="T484" s="175"/>
      <c r="U484" s="175"/>
      <c r="V484" s="175"/>
      <c r="W484" s="175"/>
      <c r="X484" s="175"/>
      <c r="Y484" s="175"/>
    </row>
    <row r="485" spans="1:25" ht="15.75">
      <c r="A485" s="175"/>
      <c r="B485" s="962" t="s">
        <v>1187</v>
      </c>
      <c r="C485" s="963"/>
      <c r="D485" s="963"/>
      <c r="E485" s="963"/>
      <c r="F485" s="963"/>
      <c r="G485" s="984" t="s">
        <v>1188</v>
      </c>
      <c r="H485" s="984"/>
      <c r="I485" s="984"/>
      <c r="J485" s="984"/>
      <c r="K485" s="175"/>
      <c r="L485" s="175"/>
      <c r="M485" s="175"/>
      <c r="N485" s="175"/>
      <c r="O485" s="175"/>
      <c r="P485" s="175"/>
      <c r="Q485" s="175"/>
      <c r="R485" s="175"/>
      <c r="S485" s="175"/>
      <c r="T485" s="175"/>
      <c r="U485" s="175"/>
      <c r="V485" s="175"/>
      <c r="W485" s="175"/>
      <c r="X485" s="175"/>
      <c r="Y485" s="175"/>
    </row>
    <row r="486" spans="1:25">
      <c r="A486" s="175"/>
      <c r="B486" s="949"/>
      <c r="C486" s="950"/>
      <c r="D486" s="950"/>
      <c r="E486" s="950"/>
      <c r="F486" s="950"/>
      <c r="G486" s="997" t="s">
        <v>1134</v>
      </c>
      <c r="H486" s="997"/>
      <c r="I486" s="997"/>
      <c r="J486" s="997"/>
      <c r="K486" s="175"/>
      <c r="L486" s="175"/>
      <c r="M486" s="175"/>
      <c r="N486" s="175"/>
      <c r="O486" s="175"/>
      <c r="P486" s="175"/>
      <c r="Q486" s="175"/>
      <c r="R486" s="175"/>
      <c r="S486" s="175"/>
      <c r="T486" s="175"/>
      <c r="U486" s="175"/>
      <c r="V486" s="175"/>
      <c r="W486" s="175"/>
      <c r="X486" s="175"/>
      <c r="Y486" s="175"/>
    </row>
    <row r="487" spans="1:25">
      <c r="A487" s="175"/>
      <c r="B487" s="951" t="s">
        <v>1135</v>
      </c>
      <c r="C487" s="952"/>
      <c r="D487" s="952"/>
      <c r="E487" s="952"/>
      <c r="F487" s="952"/>
      <c r="G487" s="950"/>
      <c r="H487" s="950"/>
      <c r="I487" s="950"/>
      <c r="J487" s="950"/>
      <c r="K487" s="175"/>
      <c r="L487" s="175"/>
      <c r="M487" s="175"/>
      <c r="N487" s="175"/>
      <c r="O487" s="175"/>
      <c r="P487" s="175"/>
      <c r="Q487" s="175"/>
      <c r="R487" s="175"/>
      <c r="S487" s="175"/>
      <c r="T487" s="175"/>
      <c r="U487" s="175"/>
      <c r="V487" s="175"/>
      <c r="W487" s="175"/>
      <c r="X487" s="175"/>
      <c r="Y487" s="175"/>
    </row>
    <row r="488" spans="1:25">
      <c r="A488" s="175"/>
      <c r="B488" s="953" t="s">
        <v>1189</v>
      </c>
      <c r="C488" s="954"/>
      <c r="D488" s="954"/>
      <c r="E488" s="954"/>
      <c r="F488" s="954"/>
      <c r="G488" s="950"/>
      <c r="H488" s="950"/>
      <c r="I488" s="950"/>
      <c r="J488" s="950"/>
      <c r="K488" s="175"/>
      <c r="L488" s="175"/>
      <c r="M488" s="175"/>
      <c r="N488" s="175"/>
      <c r="O488" s="175"/>
      <c r="P488" s="175"/>
      <c r="Q488" s="175"/>
      <c r="R488" s="175"/>
      <c r="S488" s="175"/>
      <c r="T488" s="175"/>
      <c r="U488" s="175"/>
      <c r="V488" s="175"/>
      <c r="W488" s="175"/>
      <c r="X488" s="175"/>
      <c r="Y488" s="175"/>
    </row>
    <row r="489" spans="1:25">
      <c r="A489" s="175"/>
      <c r="B489" s="953" t="s">
        <v>1190</v>
      </c>
      <c r="C489" s="954"/>
      <c r="D489" s="954"/>
      <c r="E489" s="954"/>
      <c r="F489" s="954"/>
      <c r="G489" s="950"/>
      <c r="H489" s="950"/>
      <c r="I489" s="950"/>
      <c r="J489" s="950"/>
      <c r="K489" s="175"/>
      <c r="L489" s="175"/>
      <c r="M489" s="175"/>
      <c r="N489" s="175"/>
      <c r="O489" s="175"/>
      <c r="P489" s="175"/>
      <c r="Q489" s="175"/>
      <c r="R489" s="175"/>
      <c r="S489" s="175"/>
      <c r="T489" s="175"/>
      <c r="U489" s="175"/>
      <c r="V489" s="175"/>
      <c r="W489" s="175"/>
      <c r="X489" s="175"/>
      <c r="Y489" s="175"/>
    </row>
    <row r="490" spans="1:25">
      <c r="A490" s="175"/>
      <c r="B490" s="933" t="s">
        <v>1139</v>
      </c>
      <c r="C490" s="934"/>
      <c r="D490" s="934"/>
      <c r="E490" s="934"/>
      <c r="F490" s="934"/>
      <c r="G490" s="950"/>
      <c r="H490" s="950"/>
      <c r="I490" s="950"/>
      <c r="J490" s="950"/>
      <c r="K490" s="175"/>
      <c r="L490" s="175"/>
      <c r="M490" s="175"/>
      <c r="N490" s="175"/>
      <c r="O490" s="175"/>
      <c r="P490" s="175"/>
      <c r="Q490" s="175"/>
      <c r="R490" s="175"/>
      <c r="S490" s="175"/>
      <c r="T490" s="175"/>
      <c r="U490" s="175"/>
      <c r="V490" s="175"/>
      <c r="W490" s="175"/>
      <c r="X490" s="175"/>
      <c r="Y490" s="175"/>
    </row>
    <row r="491" spans="1:25">
      <c r="A491" s="175"/>
      <c r="B491" s="951" t="s">
        <v>200</v>
      </c>
      <c r="C491" s="952"/>
      <c r="D491" s="952"/>
      <c r="E491" s="952"/>
      <c r="F491" s="952"/>
      <c r="G491" s="950"/>
      <c r="H491" s="950"/>
      <c r="I491" s="950"/>
      <c r="J491" s="950"/>
      <c r="K491" s="175"/>
      <c r="L491" s="175"/>
      <c r="M491" s="175"/>
      <c r="N491" s="175"/>
      <c r="O491" s="175"/>
      <c r="P491" s="175"/>
      <c r="Q491" s="175"/>
      <c r="R491" s="175"/>
      <c r="S491" s="175"/>
      <c r="T491" s="175"/>
      <c r="U491" s="175"/>
      <c r="V491" s="175"/>
      <c r="W491" s="175"/>
      <c r="X491" s="175"/>
      <c r="Y491" s="175"/>
    </row>
    <row r="492" spans="1:25">
      <c r="A492" s="175"/>
      <c r="B492" s="953" t="s">
        <v>1159</v>
      </c>
      <c r="C492" s="954"/>
      <c r="D492" s="954"/>
      <c r="E492" s="954"/>
      <c r="F492" s="954"/>
      <c r="G492" s="950"/>
      <c r="H492" s="950"/>
      <c r="I492" s="950"/>
      <c r="J492" s="950"/>
      <c r="K492" s="175"/>
      <c r="L492" s="175"/>
      <c r="M492" s="175"/>
      <c r="N492" s="175"/>
      <c r="O492" s="175"/>
      <c r="P492" s="175"/>
      <c r="Q492" s="175"/>
      <c r="R492" s="175"/>
      <c r="S492" s="175"/>
      <c r="T492" s="175"/>
      <c r="U492" s="175"/>
      <c r="V492" s="175"/>
      <c r="W492" s="175"/>
      <c r="X492" s="175"/>
      <c r="Y492" s="175"/>
    </row>
    <row r="493" spans="1:25">
      <c r="A493" s="175"/>
      <c r="B493" s="998"/>
      <c r="C493" s="998"/>
      <c r="D493" s="998"/>
      <c r="E493" s="998"/>
      <c r="F493" s="998"/>
      <c r="G493" s="950"/>
      <c r="H493" s="950"/>
      <c r="I493" s="950"/>
      <c r="J493" s="950"/>
      <c r="K493" s="175"/>
      <c r="L493" s="175"/>
      <c r="M493" s="175"/>
      <c r="N493" s="175"/>
      <c r="O493" s="175"/>
      <c r="P493" s="175"/>
      <c r="Q493" s="175"/>
      <c r="R493" s="175"/>
      <c r="S493" s="175"/>
      <c r="T493" s="175"/>
      <c r="U493" s="175"/>
      <c r="V493" s="175"/>
      <c r="W493" s="175"/>
      <c r="X493" s="175"/>
      <c r="Y493" s="175"/>
    </row>
    <row r="494" spans="1:25">
      <c r="A494" s="175"/>
      <c r="B494" s="998"/>
      <c r="C494" s="998"/>
      <c r="D494" s="998"/>
      <c r="E494" s="998"/>
      <c r="F494" s="998"/>
      <c r="G494" s="950"/>
      <c r="H494" s="950"/>
      <c r="I494" s="950"/>
      <c r="J494" s="950"/>
      <c r="K494" s="175"/>
      <c r="L494" s="175"/>
      <c r="M494" s="175"/>
      <c r="N494" s="175"/>
      <c r="O494" s="175"/>
      <c r="P494" s="175"/>
      <c r="Q494" s="175"/>
      <c r="R494" s="175"/>
      <c r="S494" s="175"/>
      <c r="T494" s="175"/>
      <c r="U494" s="175"/>
      <c r="V494" s="175"/>
      <c r="W494" s="175"/>
      <c r="X494" s="175"/>
      <c r="Y494" s="175"/>
    </row>
    <row r="495" spans="1:25">
      <c r="A495" s="175"/>
      <c r="B495" s="998"/>
      <c r="C495" s="998"/>
      <c r="D495" s="998"/>
      <c r="E495" s="998"/>
      <c r="F495" s="998"/>
      <c r="G495" s="950"/>
      <c r="H495" s="950"/>
      <c r="I495" s="950"/>
      <c r="J495" s="950"/>
      <c r="K495" s="175"/>
      <c r="L495" s="175"/>
      <c r="M495" s="175"/>
      <c r="N495" s="175"/>
      <c r="O495" s="175"/>
      <c r="P495" s="175"/>
      <c r="Q495" s="175"/>
      <c r="R495" s="175"/>
      <c r="S495" s="175"/>
      <c r="T495" s="175"/>
      <c r="U495" s="175"/>
      <c r="V495" s="175"/>
      <c r="W495" s="175"/>
      <c r="X495" s="175"/>
      <c r="Y495" s="175"/>
    </row>
    <row r="496" spans="1:25">
      <c r="A496" s="175"/>
      <c r="B496" s="998"/>
      <c r="C496" s="998"/>
      <c r="D496" s="998"/>
      <c r="E496" s="998"/>
      <c r="F496" s="998"/>
      <c r="G496" s="950"/>
      <c r="H496" s="950"/>
      <c r="I496" s="950"/>
      <c r="J496" s="950"/>
      <c r="K496" s="175"/>
      <c r="L496" s="175"/>
      <c r="M496" s="175"/>
      <c r="N496" s="175"/>
      <c r="O496" s="175"/>
      <c r="P496" s="175"/>
      <c r="Q496" s="175"/>
      <c r="R496" s="175"/>
      <c r="S496" s="175"/>
      <c r="T496" s="175"/>
      <c r="U496" s="175"/>
      <c r="V496" s="175"/>
      <c r="W496" s="175"/>
      <c r="X496" s="175"/>
      <c r="Y496" s="175"/>
    </row>
    <row r="497" spans="1:25">
      <c r="A497" s="175"/>
      <c r="B497" s="998"/>
      <c r="C497" s="998"/>
      <c r="D497" s="998"/>
      <c r="E497" s="998"/>
      <c r="F497" s="998"/>
      <c r="G497" s="950"/>
      <c r="H497" s="950"/>
      <c r="I497" s="950"/>
      <c r="J497" s="950"/>
      <c r="K497" s="175"/>
      <c r="L497" s="175"/>
      <c r="M497" s="175"/>
      <c r="N497" s="175"/>
      <c r="O497" s="175"/>
      <c r="P497" s="175"/>
      <c r="Q497" s="175"/>
      <c r="R497" s="175"/>
      <c r="S497" s="175"/>
      <c r="T497" s="175"/>
      <c r="U497" s="175"/>
      <c r="V497" s="175"/>
      <c r="W497" s="175"/>
      <c r="X497" s="175"/>
      <c r="Y497" s="175"/>
    </row>
    <row r="498" spans="1:25">
      <c r="A498" s="175"/>
      <c r="B498" s="998"/>
      <c r="C498" s="998"/>
      <c r="D498" s="998"/>
      <c r="E498" s="998"/>
      <c r="F498" s="998"/>
      <c r="G498" s="950"/>
      <c r="H498" s="950"/>
      <c r="I498" s="950"/>
      <c r="J498" s="950"/>
      <c r="K498" s="175"/>
      <c r="L498" s="175"/>
      <c r="M498" s="175"/>
      <c r="N498" s="175"/>
      <c r="O498" s="175"/>
      <c r="P498" s="175"/>
      <c r="Q498" s="175"/>
      <c r="R498" s="175"/>
      <c r="S498" s="175"/>
      <c r="T498" s="175"/>
      <c r="U498" s="175"/>
      <c r="V498" s="175"/>
      <c r="W498" s="175"/>
      <c r="X498" s="175"/>
      <c r="Y498" s="175"/>
    </row>
    <row r="499" spans="1:25">
      <c r="A499" s="175"/>
      <c r="B499" s="998"/>
      <c r="C499" s="998"/>
      <c r="D499" s="998"/>
      <c r="E499" s="998"/>
      <c r="F499" s="998"/>
      <c r="G499" s="950"/>
      <c r="H499" s="950"/>
      <c r="I499" s="950"/>
      <c r="J499" s="950"/>
      <c r="K499" s="175"/>
      <c r="L499" s="175"/>
      <c r="M499" s="175"/>
      <c r="N499" s="175"/>
      <c r="O499" s="175"/>
      <c r="P499" s="175"/>
      <c r="Q499" s="175"/>
      <c r="R499" s="175"/>
      <c r="S499" s="175"/>
      <c r="T499" s="175"/>
      <c r="U499" s="175"/>
      <c r="V499" s="175"/>
      <c r="W499" s="175"/>
      <c r="X499" s="175"/>
      <c r="Y499" s="175"/>
    </row>
    <row r="500" spans="1:25">
      <c r="A500" s="175"/>
      <c r="B500" s="999"/>
      <c r="C500" s="999"/>
      <c r="D500" s="999"/>
      <c r="E500" s="999"/>
      <c r="F500" s="999"/>
      <c r="G500" s="987" t="s">
        <v>1143</v>
      </c>
      <c r="H500" s="987"/>
      <c r="I500" s="987"/>
      <c r="J500" s="987"/>
      <c r="K500" s="175"/>
      <c r="L500" s="175"/>
      <c r="M500" s="175"/>
      <c r="N500" s="175"/>
      <c r="O500" s="175"/>
      <c r="P500" s="175"/>
      <c r="Q500" s="175"/>
      <c r="R500" s="175"/>
      <c r="S500" s="175"/>
      <c r="T500" s="175"/>
      <c r="U500" s="175"/>
      <c r="V500" s="175"/>
      <c r="W500" s="175"/>
      <c r="X500" s="175"/>
      <c r="Y500" s="175"/>
    </row>
    <row r="501" spans="1:25">
      <c r="A501" s="175"/>
      <c r="B501" s="883" t="s">
        <v>4</v>
      </c>
      <c r="C501" s="913" t="s">
        <v>5</v>
      </c>
      <c r="D501" s="914"/>
      <c r="E501" s="914"/>
      <c r="F501" s="915"/>
      <c r="G501" s="887" t="s">
        <v>6</v>
      </c>
      <c r="H501" s="919"/>
      <c r="I501" s="920"/>
      <c r="J501" s="883" t="s">
        <v>1092</v>
      </c>
      <c r="K501" s="175"/>
      <c r="L501" s="175"/>
      <c r="M501" s="175"/>
      <c r="N501" s="175"/>
      <c r="O501" s="175"/>
      <c r="P501" s="175"/>
      <c r="Q501" s="175"/>
      <c r="R501" s="175"/>
      <c r="S501" s="175"/>
      <c r="T501" s="175"/>
      <c r="U501" s="175"/>
      <c r="V501" s="175"/>
      <c r="W501" s="175"/>
      <c r="X501" s="175"/>
      <c r="Y501" s="175"/>
    </row>
    <row r="502" spans="1:25">
      <c r="A502" s="175"/>
      <c r="B502" s="912"/>
      <c r="C502" s="916"/>
      <c r="D502" s="917"/>
      <c r="E502" s="917"/>
      <c r="F502" s="918"/>
      <c r="G502" s="10" t="s">
        <v>8</v>
      </c>
      <c r="H502" s="10" t="s">
        <v>9</v>
      </c>
      <c r="I502" s="10" t="s">
        <v>10</v>
      </c>
      <c r="J502" s="912"/>
      <c r="K502" s="175"/>
      <c r="L502" s="175"/>
      <c r="M502" s="175"/>
      <c r="N502" s="175"/>
      <c r="O502" s="175"/>
      <c r="P502" s="175"/>
      <c r="Q502" s="175"/>
      <c r="R502" s="175"/>
      <c r="S502" s="175"/>
      <c r="T502" s="175"/>
      <c r="U502" s="175"/>
      <c r="V502" s="175"/>
      <c r="W502" s="175"/>
      <c r="X502" s="175"/>
      <c r="Y502" s="175"/>
    </row>
    <row r="503" spans="1:25" ht="13.5">
      <c r="A503" s="175"/>
      <c r="B503" s="227" t="s">
        <v>1191</v>
      </c>
      <c r="C503" s="994" t="s">
        <v>1192</v>
      </c>
      <c r="D503" s="995"/>
      <c r="E503" s="995"/>
      <c r="F503" s="996"/>
      <c r="G503" s="13">
        <v>1550</v>
      </c>
      <c r="H503" s="13">
        <v>850</v>
      </c>
      <c r="I503" s="13">
        <v>970</v>
      </c>
      <c r="J503" s="15">
        <v>73769.946249999994</v>
      </c>
      <c r="K503" s="175"/>
      <c r="L503" s="175"/>
      <c r="M503" s="175"/>
      <c r="N503" s="175"/>
      <c r="O503" s="175"/>
      <c r="P503" s="175"/>
      <c r="Q503" s="175"/>
      <c r="R503" s="175"/>
      <c r="S503" s="175"/>
      <c r="T503" s="175"/>
      <c r="U503" s="175"/>
      <c r="V503" s="175"/>
      <c r="W503" s="175"/>
      <c r="X503" s="175"/>
      <c r="Y503" s="175"/>
    </row>
    <row r="504" spans="1:25" ht="13.5">
      <c r="A504" s="175"/>
      <c r="B504" s="227" t="s">
        <v>1193</v>
      </c>
      <c r="C504" s="994" t="s">
        <v>1194</v>
      </c>
      <c r="D504" s="995"/>
      <c r="E504" s="995"/>
      <c r="F504" s="996"/>
      <c r="G504" s="13">
        <v>1550</v>
      </c>
      <c r="H504" s="13">
        <v>1100</v>
      </c>
      <c r="I504" s="13">
        <v>970</v>
      </c>
      <c r="J504" s="15">
        <v>79689.561820000003</v>
      </c>
      <c r="K504" s="175"/>
      <c r="L504" s="175"/>
      <c r="M504" s="175"/>
      <c r="N504" s="175"/>
      <c r="O504" s="175"/>
      <c r="P504" s="175"/>
      <c r="Q504" s="175"/>
      <c r="R504" s="175"/>
      <c r="S504" s="175"/>
      <c r="T504" s="175"/>
      <c r="U504" s="175"/>
      <c r="V504" s="175"/>
      <c r="W504" s="175"/>
      <c r="X504" s="175"/>
      <c r="Y504" s="175"/>
    </row>
    <row r="505" spans="1:25">
      <c r="A505" s="175"/>
      <c r="B505" s="2"/>
      <c r="C505" s="67"/>
      <c r="D505" s="2"/>
      <c r="E505" s="2"/>
      <c r="F505" s="2"/>
      <c r="G505" s="2"/>
      <c r="H505" s="2"/>
      <c r="I505" s="2"/>
      <c r="J505" s="2"/>
      <c r="K505" s="175"/>
      <c r="L505" s="175"/>
      <c r="M505" s="175"/>
      <c r="N505" s="175"/>
      <c r="O505" s="175"/>
      <c r="P505" s="175"/>
      <c r="Q505" s="175"/>
      <c r="R505" s="175"/>
      <c r="S505" s="175"/>
      <c r="T505" s="175"/>
      <c r="U505" s="175"/>
      <c r="V505" s="175"/>
      <c r="W505" s="175"/>
      <c r="X505" s="175"/>
      <c r="Y505" s="175"/>
    </row>
    <row r="506" spans="1:25" ht="15">
      <c r="A506" s="175"/>
      <c r="B506" s="927" t="s">
        <v>1195</v>
      </c>
      <c r="C506" s="928"/>
      <c r="D506" s="928"/>
      <c r="E506" s="928"/>
      <c r="F506" s="928"/>
      <c r="G506" s="928"/>
      <c r="H506" s="928"/>
      <c r="I506" s="928"/>
      <c r="J506" s="928"/>
      <c r="K506" s="175"/>
      <c r="L506" s="175"/>
      <c r="M506" s="175"/>
      <c r="N506" s="175"/>
      <c r="O506" s="175"/>
      <c r="P506" s="175"/>
      <c r="Q506" s="175"/>
      <c r="R506" s="175"/>
      <c r="S506" s="175"/>
      <c r="T506" s="175"/>
      <c r="U506" s="175"/>
      <c r="V506" s="175"/>
      <c r="W506" s="175"/>
      <c r="X506" s="175"/>
      <c r="Y506" s="175"/>
    </row>
    <row r="507" spans="1:25" ht="15">
      <c r="A507" s="175"/>
      <c r="B507" s="927"/>
      <c r="C507" s="928"/>
      <c r="D507" s="928"/>
      <c r="E507" s="928"/>
      <c r="F507" s="928"/>
      <c r="G507" s="930" t="s">
        <v>1143</v>
      </c>
      <c r="H507" s="930"/>
      <c r="I507" s="930"/>
      <c r="J507" s="930"/>
      <c r="K507" s="175"/>
      <c r="L507" s="175"/>
      <c r="M507" s="175"/>
      <c r="N507" s="175"/>
      <c r="O507" s="175"/>
      <c r="P507" s="175"/>
      <c r="Q507" s="175"/>
      <c r="R507" s="175"/>
      <c r="S507" s="175"/>
      <c r="T507" s="175"/>
      <c r="U507" s="175"/>
      <c r="V507" s="175"/>
      <c r="W507" s="175"/>
      <c r="X507" s="175"/>
      <c r="Y507" s="175"/>
    </row>
    <row r="508" spans="1:25" ht="22.5">
      <c r="A508" s="175"/>
      <c r="B508" s="228" t="s">
        <v>4</v>
      </c>
      <c r="C508" s="887" t="s">
        <v>5</v>
      </c>
      <c r="D508" s="919"/>
      <c r="E508" s="919"/>
      <c r="F508" s="920"/>
      <c r="G508" s="887" t="s">
        <v>311</v>
      </c>
      <c r="H508" s="919"/>
      <c r="I508" s="920"/>
      <c r="J508" s="10" t="s">
        <v>1092</v>
      </c>
      <c r="K508" s="175"/>
      <c r="L508" s="175"/>
      <c r="M508" s="175"/>
      <c r="N508" s="175"/>
      <c r="O508" s="175"/>
      <c r="P508" s="175"/>
      <c r="Q508" s="175"/>
      <c r="R508" s="175"/>
      <c r="S508" s="175"/>
      <c r="T508" s="175"/>
      <c r="U508" s="175"/>
      <c r="V508" s="175"/>
      <c r="W508" s="175"/>
      <c r="X508" s="175"/>
      <c r="Y508" s="175"/>
    </row>
    <row r="509" spans="1:25">
      <c r="A509" s="175"/>
      <c r="B509" s="227" t="s">
        <v>1164</v>
      </c>
      <c r="C509" s="906" t="s">
        <v>1165</v>
      </c>
      <c r="D509" s="907"/>
      <c r="E509" s="907"/>
      <c r="F509" s="908"/>
      <c r="G509" s="909" t="s">
        <v>1166</v>
      </c>
      <c r="H509" s="910"/>
      <c r="I509" s="911"/>
      <c r="J509" s="35">
        <v>8861.8683999999994</v>
      </c>
      <c r="K509" s="175"/>
      <c r="L509" s="175"/>
      <c r="M509" s="175"/>
      <c r="N509" s="175"/>
      <c r="O509" s="175"/>
      <c r="P509" s="175"/>
      <c r="Q509" s="175"/>
      <c r="R509" s="175"/>
      <c r="S509" s="175"/>
      <c r="T509" s="175"/>
      <c r="U509" s="175"/>
      <c r="V509" s="175"/>
      <c r="W509" s="175"/>
      <c r="X509" s="175"/>
      <c r="Y509" s="175"/>
    </row>
    <row r="510" spans="1:25" ht="27.75" customHeight="1">
      <c r="A510" s="175"/>
      <c r="B510" s="227" t="s">
        <v>1196</v>
      </c>
      <c r="C510" s="906" t="s">
        <v>1197</v>
      </c>
      <c r="D510" s="907"/>
      <c r="E510" s="907"/>
      <c r="F510" s="908"/>
      <c r="G510" s="909" t="s">
        <v>1198</v>
      </c>
      <c r="H510" s="910"/>
      <c r="I510" s="911"/>
      <c r="J510" s="229">
        <v>6420.46</v>
      </c>
      <c r="K510" s="175"/>
      <c r="L510" s="175"/>
      <c r="M510" s="175"/>
      <c r="N510" s="175"/>
      <c r="O510" s="175"/>
      <c r="P510" s="175"/>
      <c r="Q510" s="175"/>
      <c r="R510" s="175"/>
      <c r="S510" s="175"/>
      <c r="T510" s="175"/>
      <c r="U510" s="175"/>
      <c r="V510" s="175"/>
      <c r="W510" s="175"/>
      <c r="X510" s="175"/>
      <c r="Y510" s="175"/>
    </row>
    <row r="511" spans="1:25">
      <c r="A511" s="175"/>
      <c r="B511" s="201"/>
      <c r="C511" s="810"/>
      <c r="D511" s="174"/>
      <c r="E511" s="175"/>
      <c r="F511" s="175"/>
      <c r="G511" s="176"/>
      <c r="H511" s="76"/>
      <c r="I511" s="175"/>
      <c r="J511" s="175"/>
      <c r="K511" s="175"/>
      <c r="L511" s="175"/>
      <c r="M511" s="175"/>
      <c r="N511" s="175"/>
      <c r="O511" s="175"/>
      <c r="P511" s="175"/>
      <c r="Q511" s="175"/>
      <c r="R511" s="175"/>
      <c r="S511" s="175"/>
      <c r="T511" s="175"/>
      <c r="U511" s="175"/>
      <c r="V511" s="175"/>
      <c r="W511" s="175"/>
      <c r="X511" s="175"/>
      <c r="Y511" s="175"/>
    </row>
    <row r="512" spans="1:25">
      <c r="A512" s="175"/>
      <c r="B512" s="883" t="s">
        <v>4</v>
      </c>
      <c r="C512" s="913" t="s">
        <v>5</v>
      </c>
      <c r="D512" s="914"/>
      <c r="E512" s="914"/>
      <c r="F512" s="915"/>
      <c r="G512" s="887" t="s">
        <v>6</v>
      </c>
      <c r="H512" s="919"/>
      <c r="I512" s="919"/>
      <c r="J512" s="920"/>
      <c r="K512" s="883"/>
      <c r="L512" s="175"/>
      <c r="M512" s="175"/>
      <c r="N512" s="175"/>
      <c r="O512" s="175"/>
      <c r="P512" s="175"/>
      <c r="Q512" s="175"/>
      <c r="R512" s="175"/>
      <c r="S512" s="175"/>
      <c r="T512" s="175"/>
      <c r="U512" s="175"/>
      <c r="V512" s="175"/>
      <c r="W512" s="175"/>
      <c r="X512" s="175"/>
      <c r="Y512" s="175"/>
    </row>
    <row r="513" spans="1:25">
      <c r="A513" s="175"/>
      <c r="B513" s="912"/>
      <c r="C513" s="916"/>
      <c r="D513" s="917"/>
      <c r="E513" s="917"/>
      <c r="F513" s="918"/>
      <c r="G513" s="10" t="s">
        <v>8</v>
      </c>
      <c r="H513" s="10" t="s">
        <v>9</v>
      </c>
      <c r="I513" s="10" t="s">
        <v>10</v>
      </c>
      <c r="J513" s="228" t="s">
        <v>1199</v>
      </c>
      <c r="K513" s="912"/>
      <c r="L513" s="175"/>
      <c r="M513" s="175"/>
      <c r="N513" s="175"/>
      <c r="O513" s="175"/>
      <c r="P513" s="175"/>
      <c r="Q513" s="175"/>
      <c r="R513" s="175"/>
      <c r="S513" s="175"/>
      <c r="T513" s="175"/>
      <c r="U513" s="175"/>
      <c r="V513" s="175"/>
      <c r="W513" s="175"/>
      <c r="X513" s="175"/>
      <c r="Y513" s="175"/>
    </row>
    <row r="514" spans="1:25">
      <c r="A514" s="175"/>
      <c r="B514" s="11" t="s">
        <v>1200</v>
      </c>
      <c r="C514" s="906" t="s">
        <v>1201</v>
      </c>
      <c r="D514" s="907"/>
      <c r="E514" s="907"/>
      <c r="F514" s="908"/>
      <c r="G514" s="13">
        <v>1153</v>
      </c>
      <c r="H514" s="13">
        <v>700</v>
      </c>
      <c r="I514" s="13">
        <v>570</v>
      </c>
      <c r="J514" s="13">
        <v>145</v>
      </c>
      <c r="K514" s="197"/>
      <c r="L514" s="175"/>
      <c r="M514" s="175"/>
      <c r="N514" s="175"/>
      <c r="O514" s="175"/>
      <c r="P514" s="175"/>
      <c r="Q514" s="175"/>
      <c r="R514" s="175"/>
      <c r="S514" s="175"/>
      <c r="T514" s="175"/>
      <c r="U514" s="175"/>
      <c r="V514" s="175"/>
      <c r="W514" s="175"/>
      <c r="X514" s="175"/>
      <c r="Y514" s="175"/>
    </row>
    <row r="515" spans="1:25">
      <c r="A515" s="175"/>
      <c r="B515" s="11" t="s">
        <v>1202</v>
      </c>
      <c r="C515" s="906" t="s">
        <v>1203</v>
      </c>
      <c r="D515" s="907"/>
      <c r="E515" s="907"/>
      <c r="F515" s="908"/>
      <c r="G515" s="13">
        <v>1480</v>
      </c>
      <c r="H515" s="13">
        <v>700</v>
      </c>
      <c r="I515" s="13">
        <v>570</v>
      </c>
      <c r="J515" s="13">
        <v>145</v>
      </c>
      <c r="K515" s="197"/>
      <c r="L515" s="175"/>
      <c r="M515" s="175"/>
      <c r="N515" s="175"/>
      <c r="O515" s="175"/>
      <c r="P515" s="175"/>
      <c r="Q515" s="175"/>
      <c r="R515" s="175"/>
      <c r="S515" s="175"/>
      <c r="T515" s="175"/>
      <c r="U515" s="175"/>
      <c r="V515" s="175"/>
      <c r="W515" s="175"/>
      <c r="X515" s="175"/>
      <c r="Y515" s="175"/>
    </row>
    <row r="516" spans="1:25" ht="15.75">
      <c r="A516" s="175"/>
      <c r="B516" s="921" t="s">
        <v>1204</v>
      </c>
      <c r="C516" s="922"/>
      <c r="D516" s="922"/>
      <c r="E516" s="922"/>
      <c r="F516" s="922"/>
      <c r="G516" s="922"/>
      <c r="H516" s="922"/>
      <c r="I516" s="922"/>
      <c r="J516" s="922"/>
      <c r="K516" s="923"/>
      <c r="L516" s="175"/>
      <c r="M516" s="175"/>
      <c r="N516" s="175"/>
      <c r="O516" s="175"/>
      <c r="P516" s="175"/>
      <c r="Q516" s="175"/>
      <c r="R516" s="175"/>
      <c r="S516" s="175"/>
      <c r="T516" s="175"/>
      <c r="U516" s="175"/>
      <c r="V516" s="175"/>
      <c r="W516" s="175"/>
      <c r="X516" s="175"/>
      <c r="Y516" s="175"/>
    </row>
    <row r="517" spans="1:25">
      <c r="A517" s="175"/>
      <c r="B517" s="2"/>
      <c r="C517" s="67"/>
      <c r="D517" s="2"/>
      <c r="E517" s="2"/>
      <c r="F517" s="2"/>
      <c r="G517" s="2"/>
      <c r="H517" s="2"/>
      <c r="I517" s="2"/>
      <c r="J517" s="2"/>
      <c r="K517" s="2"/>
      <c r="L517" s="175"/>
      <c r="M517" s="175"/>
      <c r="N517" s="175"/>
      <c r="O517" s="175"/>
      <c r="P517" s="175"/>
      <c r="Q517" s="175"/>
      <c r="R517" s="175"/>
      <c r="S517" s="175"/>
      <c r="T517" s="175"/>
      <c r="U517" s="175"/>
      <c r="V517" s="175"/>
      <c r="W517" s="175"/>
      <c r="X517" s="175"/>
      <c r="Y517" s="175"/>
    </row>
    <row r="518" spans="1:25" ht="15">
      <c r="A518" s="175"/>
      <c r="B518" s="924" t="s">
        <v>1205</v>
      </c>
      <c r="C518" s="925"/>
      <c r="D518" s="925"/>
      <c r="E518" s="925"/>
      <c r="F518" s="925"/>
      <c r="G518" s="925"/>
      <c r="H518" s="925"/>
      <c r="I518" s="925"/>
      <c r="J518" s="925"/>
      <c r="K518" s="926"/>
      <c r="L518" s="175"/>
      <c r="M518" s="175"/>
      <c r="N518" s="175"/>
      <c r="O518" s="175"/>
      <c r="P518" s="175"/>
      <c r="Q518" s="175"/>
      <c r="R518" s="175"/>
      <c r="S518" s="175"/>
      <c r="T518" s="175"/>
      <c r="U518" s="175"/>
      <c r="V518" s="175"/>
      <c r="W518" s="175"/>
      <c r="X518" s="175"/>
      <c r="Y518" s="175"/>
    </row>
    <row r="519" spans="1:25" ht="15">
      <c r="A519" s="175"/>
      <c r="B519" s="927"/>
      <c r="C519" s="928"/>
      <c r="D519" s="928"/>
      <c r="E519" s="928"/>
      <c r="F519" s="928"/>
      <c r="G519" s="928"/>
      <c r="H519" s="928"/>
      <c r="I519" s="928"/>
      <c r="J519" s="928"/>
      <c r="K519" s="929"/>
      <c r="L519" s="175"/>
      <c r="M519" s="175"/>
      <c r="N519" s="175"/>
      <c r="O519" s="175"/>
      <c r="P519" s="175"/>
      <c r="Q519" s="175"/>
      <c r="R519" s="175"/>
      <c r="S519" s="175"/>
      <c r="T519" s="175"/>
      <c r="U519" s="175"/>
      <c r="V519" s="175"/>
      <c r="W519" s="175"/>
      <c r="X519" s="175"/>
      <c r="Y519" s="175"/>
    </row>
    <row r="520" spans="1:25" ht="15">
      <c r="A520" s="175"/>
      <c r="B520" s="927"/>
      <c r="C520" s="928"/>
      <c r="D520" s="928"/>
      <c r="E520" s="928"/>
      <c r="F520" s="928"/>
      <c r="G520" s="930" t="s">
        <v>1143</v>
      </c>
      <c r="H520" s="930"/>
      <c r="I520" s="930"/>
      <c r="J520" s="930"/>
      <c r="K520" s="931"/>
      <c r="L520" s="175"/>
      <c r="M520" s="175"/>
      <c r="N520" s="175"/>
      <c r="O520" s="175"/>
      <c r="P520" s="175"/>
      <c r="Q520" s="175"/>
      <c r="R520" s="175"/>
      <c r="S520" s="175"/>
      <c r="T520" s="175"/>
      <c r="U520" s="175"/>
      <c r="V520" s="175"/>
      <c r="W520" s="175"/>
      <c r="X520" s="175"/>
      <c r="Y520" s="175"/>
    </row>
    <row r="521" spans="1:25">
      <c r="A521" s="175"/>
      <c r="B521" s="913" t="s">
        <v>4</v>
      </c>
      <c r="C521" s="914" t="s">
        <v>5</v>
      </c>
      <c r="D521" s="914"/>
      <c r="E521" s="914"/>
      <c r="F521" s="914"/>
      <c r="G521" s="915"/>
      <c r="H521" s="887" t="s">
        <v>6</v>
      </c>
      <c r="I521" s="919"/>
      <c r="J521" s="920"/>
      <c r="K521" s="883"/>
      <c r="L521" s="175"/>
      <c r="M521" s="175"/>
      <c r="N521" s="175"/>
      <c r="O521" s="175"/>
      <c r="P521" s="175"/>
      <c r="Q521" s="175"/>
      <c r="R521" s="175"/>
      <c r="S521" s="175"/>
      <c r="T521" s="175"/>
      <c r="U521" s="175"/>
      <c r="V521" s="175"/>
      <c r="W521" s="175"/>
      <c r="X521" s="175"/>
      <c r="Y521" s="175"/>
    </row>
    <row r="522" spans="1:25">
      <c r="A522" s="175"/>
      <c r="B522" s="916"/>
      <c r="C522" s="917"/>
      <c r="D522" s="917"/>
      <c r="E522" s="917"/>
      <c r="F522" s="917"/>
      <c r="G522" s="918"/>
      <c r="H522" s="228" t="s">
        <v>8</v>
      </c>
      <c r="I522" s="228" t="s">
        <v>9</v>
      </c>
      <c r="J522" s="228" t="s">
        <v>10</v>
      </c>
      <c r="K522" s="912"/>
      <c r="L522" s="175"/>
      <c r="M522" s="175"/>
      <c r="N522" s="175"/>
      <c r="O522" s="175"/>
      <c r="P522" s="175"/>
      <c r="Q522" s="175"/>
      <c r="R522" s="175"/>
      <c r="S522" s="175"/>
      <c r="T522" s="175"/>
      <c r="U522" s="175"/>
      <c r="V522" s="175"/>
      <c r="W522" s="175"/>
      <c r="X522" s="175"/>
      <c r="Y522" s="175"/>
    </row>
    <row r="523" spans="1:25">
      <c r="A523" s="175"/>
      <c r="B523" s="227" t="s">
        <v>1206</v>
      </c>
      <c r="C523" s="906" t="s">
        <v>1207</v>
      </c>
      <c r="D523" s="907"/>
      <c r="E523" s="907"/>
      <c r="F523" s="907"/>
      <c r="G523" s="908"/>
      <c r="H523" s="29">
        <v>1143</v>
      </c>
      <c r="I523" s="29">
        <v>620</v>
      </c>
      <c r="J523" s="230">
        <v>450</v>
      </c>
      <c r="K523" s="197"/>
      <c r="L523" s="175"/>
      <c r="M523" s="175"/>
      <c r="N523" s="175"/>
      <c r="O523" s="175"/>
      <c r="P523" s="175"/>
      <c r="Q523" s="175"/>
      <c r="R523" s="175"/>
      <c r="S523" s="175"/>
      <c r="T523" s="175"/>
      <c r="U523" s="175"/>
      <c r="V523" s="175"/>
      <c r="W523" s="175"/>
      <c r="X523" s="175"/>
      <c r="Y523" s="175"/>
    </row>
    <row r="524" spans="1:25">
      <c r="A524" s="175"/>
      <c r="B524" s="227" t="s">
        <v>1208</v>
      </c>
      <c r="C524" s="906" t="s">
        <v>1209</v>
      </c>
      <c r="D524" s="907"/>
      <c r="E524" s="907"/>
      <c r="F524" s="907"/>
      <c r="G524" s="908"/>
      <c r="H524" s="29">
        <v>1470</v>
      </c>
      <c r="I524" s="29">
        <v>620</v>
      </c>
      <c r="J524" s="230">
        <v>450</v>
      </c>
      <c r="K524" s="197"/>
      <c r="L524" s="175"/>
      <c r="M524" s="175"/>
      <c r="N524" s="175"/>
      <c r="O524" s="175"/>
      <c r="P524" s="175"/>
      <c r="Q524" s="175"/>
      <c r="R524" s="175"/>
      <c r="S524" s="175"/>
      <c r="T524" s="175"/>
      <c r="U524" s="175"/>
      <c r="V524" s="175"/>
      <c r="W524" s="175"/>
      <c r="X524" s="175"/>
      <c r="Y524" s="175"/>
    </row>
    <row r="525" spans="1:25" ht="15.75">
      <c r="A525" s="175"/>
      <c r="B525" s="932" t="s">
        <v>1210</v>
      </c>
      <c r="C525" s="932"/>
      <c r="D525" s="932"/>
      <c r="E525" s="932"/>
      <c r="F525" s="932"/>
      <c r="G525" s="932"/>
      <c r="H525" s="932"/>
      <c r="I525" s="932"/>
      <c r="J525" s="932"/>
      <c r="K525" s="932"/>
      <c r="L525" s="175"/>
      <c r="M525" s="175"/>
      <c r="N525" s="175"/>
      <c r="O525" s="175"/>
      <c r="P525" s="175"/>
      <c r="Q525" s="175"/>
      <c r="R525" s="175"/>
      <c r="S525" s="175"/>
      <c r="T525" s="175"/>
      <c r="U525" s="175"/>
      <c r="V525" s="175"/>
      <c r="W525" s="175"/>
      <c r="X525" s="175"/>
      <c r="Y525" s="175"/>
    </row>
    <row r="526" spans="1:25">
      <c r="A526" s="175"/>
      <c r="B526" s="201"/>
      <c r="C526" s="810"/>
      <c r="D526" s="174"/>
      <c r="E526" s="175"/>
      <c r="F526" s="175"/>
      <c r="G526" s="176"/>
      <c r="H526" s="76"/>
      <c r="I526" s="175"/>
      <c r="J526" s="175"/>
      <c r="K526" s="175"/>
      <c r="L526" s="175"/>
      <c r="M526" s="175"/>
      <c r="N526" s="175"/>
      <c r="O526" s="175"/>
      <c r="P526" s="175"/>
      <c r="Q526" s="175"/>
      <c r="R526" s="175"/>
      <c r="S526" s="175"/>
      <c r="T526" s="175"/>
      <c r="U526" s="175"/>
      <c r="V526" s="175"/>
      <c r="W526" s="175"/>
      <c r="X526" s="175"/>
      <c r="Y526" s="175"/>
    </row>
    <row r="527" spans="1:25">
      <c r="A527" s="175"/>
      <c r="B527" s="883" t="s">
        <v>4</v>
      </c>
      <c r="C527" s="913" t="s">
        <v>5</v>
      </c>
      <c r="D527" s="914"/>
      <c r="E527" s="914"/>
      <c r="F527" s="915"/>
      <c r="G527" s="887" t="s">
        <v>6</v>
      </c>
      <c r="H527" s="919"/>
      <c r="I527" s="919"/>
      <c r="J527" s="920"/>
      <c r="K527" s="883"/>
      <c r="L527" s="175"/>
      <c r="M527" s="175"/>
      <c r="N527" s="175"/>
      <c r="O527" s="175"/>
      <c r="P527" s="175"/>
      <c r="Q527" s="175"/>
      <c r="R527" s="175"/>
      <c r="S527" s="175"/>
      <c r="T527" s="175"/>
      <c r="U527" s="175"/>
      <c r="V527" s="175"/>
      <c r="W527" s="175"/>
      <c r="X527" s="175"/>
      <c r="Y527" s="175"/>
    </row>
    <row r="528" spans="1:25">
      <c r="A528" s="175"/>
      <c r="B528" s="912"/>
      <c r="C528" s="916"/>
      <c r="D528" s="917"/>
      <c r="E528" s="917"/>
      <c r="F528" s="918"/>
      <c r="G528" s="10" t="s">
        <v>8</v>
      </c>
      <c r="H528" s="10" t="s">
        <v>9</v>
      </c>
      <c r="I528" s="10" t="s">
        <v>10</v>
      </c>
      <c r="J528" s="228" t="s">
        <v>1199</v>
      </c>
      <c r="K528" s="912"/>
      <c r="L528" s="175"/>
      <c r="M528" s="175"/>
      <c r="N528" s="175"/>
      <c r="O528" s="175"/>
      <c r="P528" s="175"/>
      <c r="Q528" s="175"/>
      <c r="R528" s="175"/>
      <c r="S528" s="175"/>
      <c r="T528" s="175"/>
      <c r="U528" s="175"/>
      <c r="V528" s="175"/>
      <c r="W528" s="175"/>
      <c r="X528" s="175"/>
      <c r="Y528" s="175"/>
    </row>
    <row r="529" spans="1:25">
      <c r="A529" s="175"/>
      <c r="B529" s="11" t="s">
        <v>1211</v>
      </c>
      <c r="C529" s="906" t="s">
        <v>1212</v>
      </c>
      <c r="D529" s="907"/>
      <c r="E529" s="907"/>
      <c r="F529" s="908"/>
      <c r="G529" s="13">
        <v>1153</v>
      </c>
      <c r="H529" s="13">
        <v>700</v>
      </c>
      <c r="I529" s="13">
        <v>780</v>
      </c>
      <c r="J529" s="13">
        <v>260</v>
      </c>
      <c r="K529" s="197"/>
      <c r="L529" s="175"/>
      <c r="M529" s="175"/>
      <c r="N529" s="175"/>
      <c r="O529" s="175"/>
      <c r="P529" s="175"/>
      <c r="Q529" s="175"/>
      <c r="R529" s="175"/>
      <c r="S529" s="175"/>
      <c r="T529" s="175"/>
      <c r="U529" s="175"/>
      <c r="V529" s="175"/>
      <c r="W529" s="175"/>
      <c r="X529" s="175"/>
      <c r="Y529" s="175"/>
    </row>
    <row r="530" spans="1:25">
      <c r="A530" s="175"/>
      <c r="B530" s="11" t="s">
        <v>1213</v>
      </c>
      <c r="C530" s="906" t="s">
        <v>1214</v>
      </c>
      <c r="D530" s="907"/>
      <c r="E530" s="907"/>
      <c r="F530" s="908"/>
      <c r="G530" s="13">
        <v>1480</v>
      </c>
      <c r="H530" s="13">
        <v>700</v>
      </c>
      <c r="I530" s="13">
        <v>780</v>
      </c>
      <c r="J530" s="13">
        <v>260</v>
      </c>
      <c r="K530" s="197"/>
      <c r="L530" s="175"/>
      <c r="M530" s="175"/>
      <c r="N530" s="175"/>
      <c r="O530" s="175"/>
      <c r="P530" s="175"/>
      <c r="Q530" s="175"/>
      <c r="R530" s="175"/>
      <c r="S530" s="175"/>
      <c r="T530" s="175"/>
      <c r="U530" s="175"/>
      <c r="V530" s="175"/>
      <c r="W530" s="175"/>
      <c r="X530" s="175"/>
      <c r="Y530" s="175"/>
    </row>
    <row r="531" spans="1:25" ht="15.75">
      <c r="A531" s="175"/>
      <c r="B531" s="921" t="s">
        <v>1204</v>
      </c>
      <c r="C531" s="922"/>
      <c r="D531" s="922"/>
      <c r="E531" s="922"/>
      <c r="F531" s="922"/>
      <c r="G531" s="922"/>
      <c r="H531" s="922"/>
      <c r="I531" s="922"/>
      <c r="J531" s="922"/>
      <c r="K531" s="923"/>
      <c r="L531" s="175"/>
      <c r="M531" s="175"/>
      <c r="N531" s="175"/>
      <c r="O531" s="175"/>
      <c r="P531" s="175"/>
      <c r="Q531" s="175"/>
      <c r="R531" s="175"/>
      <c r="S531" s="175"/>
      <c r="T531" s="175"/>
      <c r="U531" s="175"/>
      <c r="V531" s="175"/>
      <c r="W531" s="175"/>
      <c r="X531" s="175"/>
      <c r="Y531" s="175"/>
    </row>
    <row r="532" spans="1:25">
      <c r="A532" s="175"/>
      <c r="B532" s="2"/>
      <c r="C532" s="67"/>
      <c r="D532" s="2"/>
      <c r="E532" s="2"/>
      <c r="F532" s="2"/>
      <c r="G532" s="2"/>
      <c r="H532" s="2"/>
      <c r="I532" s="2"/>
      <c r="J532" s="2"/>
      <c r="K532" s="2"/>
      <c r="L532" s="175"/>
      <c r="M532" s="175"/>
      <c r="N532" s="175"/>
      <c r="O532" s="175"/>
      <c r="P532" s="175"/>
      <c r="Q532" s="175"/>
      <c r="R532" s="175"/>
      <c r="S532" s="175"/>
      <c r="T532" s="175"/>
      <c r="U532" s="175"/>
      <c r="V532" s="175"/>
      <c r="W532" s="175"/>
      <c r="X532" s="175"/>
      <c r="Y532" s="175"/>
    </row>
    <row r="533" spans="1:25" ht="15">
      <c r="A533" s="175"/>
      <c r="B533" s="924" t="s">
        <v>1215</v>
      </c>
      <c r="C533" s="925"/>
      <c r="D533" s="925"/>
      <c r="E533" s="925"/>
      <c r="F533" s="925"/>
      <c r="G533" s="925"/>
      <c r="H533" s="925"/>
      <c r="I533" s="925"/>
      <c r="J533" s="925"/>
      <c r="K533" s="926"/>
      <c r="L533" s="175"/>
      <c r="M533" s="175"/>
      <c r="N533" s="175"/>
      <c r="O533" s="175"/>
      <c r="P533" s="175"/>
      <c r="Q533" s="175"/>
      <c r="R533" s="175"/>
      <c r="S533" s="175"/>
      <c r="T533" s="175"/>
      <c r="U533" s="175"/>
      <c r="V533" s="175"/>
      <c r="W533" s="175"/>
      <c r="X533" s="175"/>
      <c r="Y533" s="175"/>
    </row>
    <row r="534" spans="1:25" ht="15">
      <c r="A534" s="175"/>
      <c r="B534" s="927"/>
      <c r="C534" s="928"/>
      <c r="D534" s="928"/>
      <c r="E534" s="928"/>
      <c r="F534" s="928"/>
      <c r="G534" s="928"/>
      <c r="H534" s="928"/>
      <c r="I534" s="928"/>
      <c r="J534" s="928"/>
      <c r="K534" s="929"/>
      <c r="L534" s="175"/>
      <c r="M534" s="175"/>
      <c r="N534" s="175"/>
      <c r="O534" s="175"/>
      <c r="P534" s="175"/>
      <c r="Q534" s="175"/>
      <c r="R534" s="175"/>
      <c r="S534" s="175"/>
      <c r="T534" s="175"/>
      <c r="U534" s="175"/>
      <c r="V534" s="175"/>
      <c r="W534" s="175"/>
      <c r="X534" s="175"/>
      <c r="Y534" s="175"/>
    </row>
    <row r="535" spans="1:25" ht="15">
      <c r="A535" s="175"/>
      <c r="B535" s="927"/>
      <c r="C535" s="928"/>
      <c r="D535" s="928"/>
      <c r="E535" s="928"/>
      <c r="F535" s="928"/>
      <c r="G535" s="930" t="s">
        <v>1143</v>
      </c>
      <c r="H535" s="930"/>
      <c r="I535" s="930"/>
      <c r="J535" s="930"/>
      <c r="K535" s="931"/>
      <c r="L535" s="175"/>
      <c r="M535" s="175"/>
      <c r="N535" s="175"/>
      <c r="O535" s="175"/>
      <c r="P535" s="175"/>
      <c r="Q535" s="175"/>
      <c r="R535" s="175"/>
      <c r="S535" s="175"/>
      <c r="T535" s="175"/>
      <c r="U535" s="175"/>
      <c r="V535" s="175"/>
      <c r="W535" s="175"/>
      <c r="X535" s="175"/>
      <c r="Y535" s="175"/>
    </row>
    <row r="536" spans="1:25">
      <c r="A536" s="175"/>
      <c r="B536" s="913" t="s">
        <v>4</v>
      </c>
      <c r="C536" s="914" t="s">
        <v>5</v>
      </c>
      <c r="D536" s="914"/>
      <c r="E536" s="914"/>
      <c r="F536" s="914"/>
      <c r="G536" s="915"/>
      <c r="H536" s="887" t="s">
        <v>6</v>
      </c>
      <c r="I536" s="919"/>
      <c r="J536" s="920"/>
      <c r="K536" s="883"/>
      <c r="L536" s="175"/>
      <c r="M536" s="175"/>
      <c r="N536" s="175"/>
      <c r="O536" s="175"/>
      <c r="P536" s="175"/>
      <c r="Q536" s="175"/>
      <c r="R536" s="175"/>
      <c r="S536" s="175"/>
      <c r="T536" s="175"/>
      <c r="U536" s="175"/>
      <c r="V536" s="175"/>
      <c r="W536" s="175"/>
      <c r="X536" s="175"/>
      <c r="Y536" s="175"/>
    </row>
    <row r="537" spans="1:25">
      <c r="A537" s="175"/>
      <c r="B537" s="916"/>
      <c r="C537" s="917"/>
      <c r="D537" s="917"/>
      <c r="E537" s="917"/>
      <c r="F537" s="917"/>
      <c r="G537" s="918"/>
      <c r="H537" s="228" t="s">
        <v>8</v>
      </c>
      <c r="I537" s="228" t="s">
        <v>9</v>
      </c>
      <c r="J537" s="228" t="s">
        <v>10</v>
      </c>
      <c r="K537" s="912"/>
      <c r="L537" s="175"/>
      <c r="M537" s="175"/>
      <c r="N537" s="175"/>
      <c r="O537" s="175"/>
      <c r="P537" s="175"/>
      <c r="Q537" s="175"/>
      <c r="R537" s="175"/>
      <c r="S537" s="175"/>
      <c r="T537" s="175"/>
      <c r="U537" s="175"/>
      <c r="V537" s="175"/>
      <c r="W537" s="175"/>
      <c r="X537" s="175"/>
      <c r="Y537" s="175"/>
    </row>
    <row r="538" spans="1:25">
      <c r="A538" s="175"/>
      <c r="B538" s="227" t="s">
        <v>1216</v>
      </c>
      <c r="C538" s="906" t="s">
        <v>1217</v>
      </c>
      <c r="D538" s="907"/>
      <c r="E538" s="907"/>
      <c r="F538" s="907"/>
      <c r="G538" s="908"/>
      <c r="H538" s="29">
        <v>1160</v>
      </c>
      <c r="I538" s="29">
        <v>620</v>
      </c>
      <c r="J538" s="230">
        <v>450</v>
      </c>
      <c r="K538" s="197"/>
      <c r="L538" s="175"/>
      <c r="M538" s="175"/>
      <c r="N538" s="175"/>
      <c r="O538" s="175"/>
      <c r="P538" s="175"/>
      <c r="Q538" s="175"/>
      <c r="R538" s="175"/>
      <c r="S538" s="175"/>
      <c r="T538" s="175"/>
      <c r="U538" s="175"/>
      <c r="V538" s="175"/>
      <c r="W538" s="175"/>
      <c r="X538" s="175"/>
      <c r="Y538" s="175"/>
    </row>
    <row r="539" spans="1:25">
      <c r="A539" s="175"/>
      <c r="B539" s="227" t="s">
        <v>1218</v>
      </c>
      <c r="C539" s="906" t="s">
        <v>1219</v>
      </c>
      <c r="D539" s="907"/>
      <c r="E539" s="907"/>
      <c r="F539" s="907"/>
      <c r="G539" s="908"/>
      <c r="H539" s="29">
        <v>1470</v>
      </c>
      <c r="I539" s="29">
        <v>620</v>
      </c>
      <c r="J539" s="230">
        <v>450</v>
      </c>
      <c r="K539" s="197"/>
      <c r="L539" s="175"/>
      <c r="M539" s="175"/>
      <c r="N539" s="175"/>
      <c r="O539" s="175"/>
      <c r="P539" s="175"/>
      <c r="Q539" s="175"/>
      <c r="R539" s="175"/>
      <c r="S539" s="175"/>
      <c r="T539" s="175"/>
      <c r="U539" s="175"/>
      <c r="V539" s="175"/>
      <c r="W539" s="175"/>
      <c r="X539" s="175"/>
      <c r="Y539" s="175"/>
    </row>
    <row r="540" spans="1:25" ht="15.75">
      <c r="A540" s="175"/>
      <c r="B540" s="932" t="s">
        <v>1210</v>
      </c>
      <c r="C540" s="932"/>
      <c r="D540" s="932"/>
      <c r="E540" s="932"/>
      <c r="F540" s="932"/>
      <c r="G540" s="932"/>
      <c r="H540" s="932"/>
      <c r="I540" s="932"/>
      <c r="J540" s="932"/>
      <c r="K540" s="932"/>
      <c r="L540" s="175"/>
      <c r="M540" s="175"/>
      <c r="N540" s="175"/>
      <c r="O540" s="175"/>
      <c r="P540" s="175"/>
      <c r="Q540" s="175"/>
      <c r="R540" s="175"/>
      <c r="S540" s="175"/>
      <c r="T540" s="175"/>
      <c r="U540" s="175"/>
      <c r="V540" s="175"/>
      <c r="W540" s="175"/>
      <c r="X540" s="175"/>
      <c r="Y540" s="175"/>
    </row>
    <row r="541" spans="1:25">
      <c r="A541" s="175"/>
      <c r="B541" s="201"/>
      <c r="C541" s="810"/>
      <c r="D541" s="174"/>
      <c r="E541" s="175"/>
      <c r="F541" s="175"/>
      <c r="G541" s="176"/>
      <c r="H541" s="76"/>
      <c r="I541" s="175"/>
      <c r="J541" s="175"/>
      <c r="K541" s="175"/>
      <c r="L541" s="175"/>
      <c r="M541" s="175"/>
      <c r="N541" s="175"/>
      <c r="O541" s="175"/>
      <c r="P541" s="175"/>
      <c r="Q541" s="175"/>
      <c r="R541" s="175"/>
      <c r="S541" s="175"/>
      <c r="T541" s="175"/>
      <c r="U541" s="175"/>
      <c r="V541" s="175"/>
      <c r="W541" s="175"/>
      <c r="X541" s="175"/>
      <c r="Y541" s="175"/>
    </row>
    <row r="542" spans="1:25">
      <c r="A542" s="175"/>
      <c r="B542" s="883" t="s">
        <v>4</v>
      </c>
      <c r="C542" s="913" t="s">
        <v>5</v>
      </c>
      <c r="D542" s="914"/>
      <c r="E542" s="914"/>
      <c r="F542" s="915"/>
      <c r="G542" s="887" t="s">
        <v>6</v>
      </c>
      <c r="H542" s="919"/>
      <c r="I542" s="920"/>
      <c r="J542" s="883" t="s">
        <v>1092</v>
      </c>
      <c r="K542" s="175"/>
      <c r="L542" s="175"/>
      <c r="M542" s="175"/>
      <c r="N542" s="175"/>
      <c r="O542" s="175"/>
      <c r="P542" s="175"/>
      <c r="Q542" s="175"/>
      <c r="R542" s="175"/>
      <c r="S542" s="175"/>
      <c r="T542" s="175"/>
      <c r="U542" s="175"/>
      <c r="V542" s="175"/>
      <c r="W542" s="175"/>
      <c r="X542" s="175"/>
      <c r="Y542" s="175"/>
    </row>
    <row r="543" spans="1:25">
      <c r="A543" s="175"/>
      <c r="B543" s="912"/>
      <c r="C543" s="916"/>
      <c r="D543" s="917"/>
      <c r="E543" s="917"/>
      <c r="F543" s="918"/>
      <c r="G543" s="10" t="s">
        <v>8</v>
      </c>
      <c r="H543" s="10" t="s">
        <v>9</v>
      </c>
      <c r="I543" s="10" t="s">
        <v>10</v>
      </c>
      <c r="J543" s="912"/>
      <c r="K543" s="175"/>
      <c r="L543" s="175"/>
      <c r="M543" s="175"/>
      <c r="N543" s="175"/>
      <c r="O543" s="175"/>
      <c r="P543" s="175"/>
      <c r="Q543" s="175"/>
      <c r="R543" s="175"/>
      <c r="S543" s="175"/>
      <c r="T543" s="175"/>
      <c r="U543" s="175"/>
      <c r="V543" s="175"/>
      <c r="W543" s="175"/>
      <c r="X543" s="175"/>
      <c r="Y543" s="175"/>
    </row>
    <row r="544" spans="1:25">
      <c r="A544" s="175"/>
      <c r="B544" s="231" t="s">
        <v>1220</v>
      </c>
      <c r="C544" s="935" t="s">
        <v>1221</v>
      </c>
      <c r="D544" s="936"/>
      <c r="E544" s="936"/>
      <c r="F544" s="937"/>
      <c r="G544" s="231">
        <v>1506</v>
      </c>
      <c r="H544" s="231">
        <v>1020</v>
      </c>
      <c r="I544" s="231">
        <v>875</v>
      </c>
      <c r="J544" s="232">
        <v>21522.37</v>
      </c>
      <c r="K544" s="175"/>
      <c r="L544" s="175"/>
      <c r="M544" s="175"/>
      <c r="N544" s="175"/>
      <c r="O544" s="175"/>
      <c r="P544" s="175"/>
      <c r="Q544" s="175"/>
      <c r="R544" s="175"/>
      <c r="S544" s="175"/>
      <c r="T544" s="175"/>
      <c r="U544" s="175"/>
      <c r="V544" s="175"/>
      <c r="W544" s="175"/>
      <c r="X544" s="175"/>
      <c r="Y544" s="175"/>
    </row>
    <row r="545" spans="1:25">
      <c r="A545" s="175"/>
      <c r="B545" s="57" t="s">
        <v>1222</v>
      </c>
      <c r="C545" s="935" t="s">
        <v>1223</v>
      </c>
      <c r="D545" s="936"/>
      <c r="E545" s="936"/>
      <c r="F545" s="937"/>
      <c r="G545" s="231">
        <v>1506</v>
      </c>
      <c r="H545" s="231">
        <v>1020</v>
      </c>
      <c r="I545" s="231">
        <v>875</v>
      </c>
      <c r="J545" s="232">
        <v>21522.37</v>
      </c>
      <c r="K545" s="175"/>
      <c r="L545" s="175"/>
      <c r="M545" s="175"/>
      <c r="N545" s="175"/>
      <c r="O545" s="175"/>
      <c r="P545" s="175"/>
      <c r="Q545" s="175"/>
      <c r="R545" s="175"/>
      <c r="S545" s="175"/>
      <c r="T545" s="175"/>
      <c r="U545" s="175"/>
      <c r="V545" s="175"/>
      <c r="W545" s="175"/>
      <c r="X545" s="175"/>
      <c r="Y545" s="175"/>
    </row>
    <row r="546" spans="1:25">
      <c r="A546" s="175"/>
      <c r="B546" s="57" t="s">
        <v>1224</v>
      </c>
      <c r="C546" s="935" t="s">
        <v>1225</v>
      </c>
      <c r="D546" s="936"/>
      <c r="E546" s="936"/>
      <c r="F546" s="937"/>
      <c r="G546" s="231">
        <v>1506</v>
      </c>
      <c r="H546" s="231">
        <v>1020</v>
      </c>
      <c r="I546" s="231">
        <v>875</v>
      </c>
      <c r="J546" s="232">
        <v>21522.37</v>
      </c>
      <c r="K546" s="175"/>
      <c r="L546" s="175"/>
      <c r="M546" s="175"/>
      <c r="N546" s="175"/>
      <c r="O546" s="175"/>
      <c r="P546" s="175"/>
      <c r="Q546" s="175"/>
      <c r="R546" s="175"/>
      <c r="S546" s="175"/>
      <c r="T546" s="175"/>
      <c r="U546" s="175"/>
      <c r="V546" s="175"/>
      <c r="W546" s="175"/>
      <c r="X546" s="175"/>
      <c r="Y546" s="175"/>
    </row>
    <row r="547" spans="1:25">
      <c r="A547" s="175"/>
      <c r="B547" s="57" t="s">
        <v>1226</v>
      </c>
      <c r="C547" s="935" t="s">
        <v>1227</v>
      </c>
      <c r="D547" s="936"/>
      <c r="E547" s="936"/>
      <c r="F547" s="937"/>
      <c r="G547" s="231">
        <v>1506</v>
      </c>
      <c r="H547" s="231">
        <v>1020</v>
      </c>
      <c r="I547" s="231">
        <v>875</v>
      </c>
      <c r="J547" s="232">
        <v>21522.37</v>
      </c>
      <c r="K547" s="175"/>
      <c r="L547" s="175"/>
      <c r="M547" s="175"/>
      <c r="N547" s="175"/>
      <c r="O547" s="175"/>
      <c r="P547" s="175"/>
      <c r="Q547" s="175"/>
      <c r="R547" s="175"/>
      <c r="S547" s="175"/>
      <c r="T547" s="175"/>
      <c r="U547" s="175"/>
      <c r="V547" s="175"/>
      <c r="W547" s="175"/>
      <c r="X547" s="175"/>
      <c r="Y547" s="175"/>
    </row>
    <row r="548" spans="1:25">
      <c r="A548" s="175"/>
      <c r="B548" s="57" t="s">
        <v>1228</v>
      </c>
      <c r="C548" s="935" t="s">
        <v>1229</v>
      </c>
      <c r="D548" s="936"/>
      <c r="E548" s="936"/>
      <c r="F548" s="937"/>
      <c r="G548" s="231">
        <v>1506</v>
      </c>
      <c r="H548" s="231">
        <v>1020</v>
      </c>
      <c r="I548" s="231">
        <v>875</v>
      </c>
      <c r="J548" s="232">
        <v>21522.37</v>
      </c>
      <c r="K548" s="175"/>
      <c r="L548" s="175"/>
      <c r="M548" s="175"/>
      <c r="N548" s="175"/>
      <c r="O548" s="175"/>
      <c r="P548" s="175"/>
      <c r="Q548" s="175"/>
      <c r="R548" s="175"/>
      <c r="S548" s="175"/>
      <c r="T548" s="175"/>
      <c r="U548" s="175"/>
      <c r="V548" s="175"/>
      <c r="W548" s="175"/>
      <c r="X548" s="175"/>
      <c r="Y548" s="175"/>
    </row>
    <row r="549" spans="1:25">
      <c r="A549" s="175"/>
      <c r="B549" s="57" t="s">
        <v>1230</v>
      </c>
      <c r="C549" s="935" t="s">
        <v>1231</v>
      </c>
      <c r="D549" s="936"/>
      <c r="E549" s="936"/>
      <c r="F549" s="937"/>
      <c r="G549" s="231">
        <v>1506</v>
      </c>
      <c r="H549" s="231">
        <v>1020</v>
      </c>
      <c r="I549" s="231">
        <v>875</v>
      </c>
      <c r="J549" s="232">
        <v>21522.37</v>
      </c>
      <c r="K549" s="175"/>
      <c r="L549" s="175"/>
      <c r="M549" s="175"/>
      <c r="N549" s="175"/>
      <c r="O549" s="175"/>
      <c r="P549" s="175"/>
      <c r="Q549" s="175"/>
      <c r="R549" s="175"/>
      <c r="S549" s="175"/>
      <c r="T549" s="175"/>
      <c r="U549" s="175"/>
      <c r="V549" s="175"/>
      <c r="W549" s="175"/>
      <c r="X549" s="175"/>
      <c r="Y549" s="175"/>
    </row>
    <row r="550" spans="1:25" ht="15">
      <c r="A550" s="175"/>
      <c r="B550" s="947" t="s">
        <v>1232</v>
      </c>
      <c r="C550" s="948"/>
      <c r="D550" s="948"/>
      <c r="E550" s="948"/>
      <c r="F550" s="948"/>
      <c r="G550" s="943"/>
      <c r="H550" s="943"/>
      <c r="I550" s="943"/>
      <c r="J550" s="943"/>
      <c r="K550" s="175"/>
      <c r="L550" s="175"/>
      <c r="M550" s="175"/>
      <c r="N550" s="175"/>
      <c r="O550" s="175"/>
      <c r="P550" s="175"/>
      <c r="Q550" s="175"/>
      <c r="R550" s="175"/>
      <c r="S550" s="175"/>
      <c r="T550" s="175"/>
      <c r="U550" s="175"/>
      <c r="V550" s="175"/>
      <c r="W550" s="175"/>
      <c r="X550" s="175"/>
      <c r="Y550" s="175"/>
    </row>
    <row r="551" spans="1:25">
      <c r="A551" s="175"/>
      <c r="B551" s="949"/>
      <c r="C551" s="950"/>
      <c r="D551" s="950"/>
      <c r="E551" s="950"/>
      <c r="F551" s="950"/>
      <c r="G551" s="944"/>
      <c r="H551" s="944"/>
      <c r="I551" s="944"/>
      <c r="J551" s="944"/>
      <c r="K551" s="175"/>
      <c r="L551" s="175"/>
      <c r="M551" s="175"/>
      <c r="N551" s="175"/>
      <c r="O551" s="175"/>
      <c r="P551" s="175"/>
      <c r="Q551" s="175"/>
      <c r="R551" s="175"/>
      <c r="S551" s="175"/>
      <c r="T551" s="175"/>
      <c r="U551" s="175"/>
      <c r="V551" s="175"/>
      <c r="W551" s="175"/>
      <c r="X551" s="175"/>
      <c r="Y551" s="175"/>
    </row>
    <row r="552" spans="1:25">
      <c r="A552" s="175"/>
      <c r="B552" s="951" t="s">
        <v>1135</v>
      </c>
      <c r="C552" s="952"/>
      <c r="D552" s="952"/>
      <c r="E552" s="952"/>
      <c r="F552" s="952"/>
      <c r="G552" s="944"/>
      <c r="H552" s="944"/>
      <c r="I552" s="944"/>
      <c r="J552" s="944"/>
      <c r="K552" s="175"/>
      <c r="L552" s="175"/>
      <c r="M552" s="175"/>
      <c r="N552" s="175"/>
      <c r="O552" s="175"/>
      <c r="P552" s="175"/>
      <c r="Q552" s="175"/>
      <c r="R552" s="175"/>
      <c r="S552" s="175"/>
      <c r="T552" s="175"/>
      <c r="U552" s="175"/>
      <c r="V552" s="175"/>
      <c r="W552" s="175"/>
      <c r="X552" s="175"/>
      <c r="Y552" s="175"/>
    </row>
    <row r="553" spans="1:25">
      <c r="A553" s="175"/>
      <c r="B553" s="953" t="s">
        <v>1233</v>
      </c>
      <c r="C553" s="954"/>
      <c r="D553" s="954"/>
      <c r="E553" s="954"/>
      <c r="F553" s="954"/>
      <c r="G553" s="944"/>
      <c r="H553" s="944"/>
      <c r="I553" s="944"/>
      <c r="J553" s="944"/>
      <c r="K553" s="175"/>
      <c r="L553" s="175"/>
      <c r="M553" s="175"/>
      <c r="N553" s="175"/>
      <c r="O553" s="175"/>
      <c r="P553" s="175"/>
      <c r="Q553" s="175"/>
      <c r="R553" s="175"/>
      <c r="S553" s="175"/>
      <c r="T553" s="175"/>
      <c r="U553" s="175"/>
      <c r="V553" s="175"/>
      <c r="W553" s="175"/>
      <c r="X553" s="175"/>
      <c r="Y553" s="175"/>
    </row>
    <row r="554" spans="1:25">
      <c r="A554" s="175"/>
      <c r="B554" s="933" t="s">
        <v>1234</v>
      </c>
      <c r="C554" s="934"/>
      <c r="D554" s="934"/>
      <c r="E554" s="934"/>
      <c r="F554" s="934"/>
      <c r="G554" s="944"/>
      <c r="H554" s="944"/>
      <c r="I554" s="944"/>
      <c r="J554" s="944"/>
      <c r="K554" s="175"/>
      <c r="L554" s="175"/>
      <c r="M554" s="175"/>
      <c r="N554" s="175"/>
      <c r="O554" s="175"/>
      <c r="P554" s="175"/>
      <c r="Q554" s="175"/>
      <c r="R554" s="175"/>
      <c r="S554" s="175"/>
      <c r="T554" s="175"/>
      <c r="U554" s="175"/>
      <c r="V554" s="175"/>
      <c r="W554" s="175"/>
      <c r="X554" s="175"/>
      <c r="Y554" s="175"/>
    </row>
    <row r="555" spans="1:25">
      <c r="A555" s="175"/>
      <c r="B555" s="933" t="s">
        <v>1139</v>
      </c>
      <c r="C555" s="934"/>
      <c r="D555" s="934"/>
      <c r="E555" s="934"/>
      <c r="F555" s="225"/>
      <c r="G555" s="944"/>
      <c r="H555" s="944"/>
      <c r="I555" s="944"/>
      <c r="J555" s="944"/>
      <c r="K555" s="175"/>
      <c r="L555" s="175"/>
      <c r="M555" s="175"/>
      <c r="N555" s="175"/>
      <c r="O555" s="175"/>
      <c r="P555" s="175"/>
      <c r="Q555" s="175"/>
      <c r="R555" s="175"/>
      <c r="S555" s="175"/>
      <c r="T555" s="175"/>
      <c r="U555" s="175"/>
      <c r="V555" s="175"/>
      <c r="W555" s="175"/>
      <c r="X555" s="175"/>
      <c r="Y555" s="175"/>
    </row>
    <row r="556" spans="1:25">
      <c r="A556" s="175"/>
      <c r="B556" s="955"/>
      <c r="C556" s="956"/>
      <c r="D556" s="956"/>
      <c r="E556" s="956"/>
      <c r="F556" s="956"/>
      <c r="G556" s="944"/>
      <c r="H556" s="944"/>
      <c r="I556" s="944"/>
      <c r="J556" s="944"/>
      <c r="K556" s="175"/>
      <c r="L556" s="175"/>
      <c r="M556" s="175"/>
      <c r="N556" s="175"/>
      <c r="O556" s="175"/>
      <c r="P556" s="175"/>
      <c r="Q556" s="175"/>
      <c r="R556" s="175"/>
      <c r="S556" s="175"/>
      <c r="T556" s="175"/>
      <c r="U556" s="175"/>
      <c r="V556" s="175"/>
      <c r="W556" s="175"/>
      <c r="X556" s="175"/>
      <c r="Y556" s="175"/>
    </row>
    <row r="557" spans="1:25">
      <c r="A557" s="175"/>
      <c r="B557" s="955"/>
      <c r="C557" s="956"/>
      <c r="D557" s="956"/>
      <c r="E557" s="956"/>
      <c r="F557" s="956"/>
      <c r="G557" s="944"/>
      <c r="H557" s="944"/>
      <c r="I557" s="944"/>
      <c r="J557" s="944"/>
      <c r="K557" s="175"/>
      <c r="L557" s="175"/>
      <c r="M557" s="175"/>
      <c r="N557" s="175"/>
      <c r="O557" s="175"/>
      <c r="P557" s="175"/>
      <c r="Q557" s="175"/>
      <c r="R557" s="175"/>
      <c r="S557" s="175"/>
      <c r="T557" s="175"/>
      <c r="U557" s="175"/>
      <c r="V557" s="175"/>
      <c r="W557" s="175"/>
      <c r="X557" s="175"/>
      <c r="Y557" s="175"/>
    </row>
    <row r="558" spans="1:25">
      <c r="A558" s="175"/>
      <c r="B558" s="955"/>
      <c r="C558" s="956"/>
      <c r="D558" s="956"/>
      <c r="E558" s="956"/>
      <c r="F558" s="956"/>
      <c r="G558" s="944"/>
      <c r="H558" s="944"/>
      <c r="I558" s="944"/>
      <c r="J558" s="944"/>
      <c r="K558" s="175"/>
      <c r="L558" s="175"/>
      <c r="M558" s="175"/>
      <c r="N558" s="175"/>
      <c r="O558" s="175"/>
      <c r="P558" s="175"/>
      <c r="Q558" s="175"/>
      <c r="R558" s="175"/>
      <c r="S558" s="175"/>
      <c r="T558" s="175"/>
      <c r="U558" s="175"/>
      <c r="V558" s="175"/>
      <c r="W558" s="175"/>
      <c r="X558" s="175"/>
      <c r="Y558" s="175"/>
    </row>
    <row r="559" spans="1:25">
      <c r="A559" s="175"/>
      <c r="B559" s="955"/>
      <c r="C559" s="956"/>
      <c r="D559" s="956"/>
      <c r="E559" s="956"/>
      <c r="F559" s="956"/>
      <c r="G559" s="944"/>
      <c r="H559" s="944"/>
      <c r="I559" s="944"/>
      <c r="J559" s="944"/>
      <c r="K559" s="175"/>
      <c r="L559" s="175"/>
      <c r="M559" s="175"/>
      <c r="N559" s="175"/>
      <c r="O559" s="175"/>
      <c r="P559" s="175"/>
      <c r="Q559" s="175"/>
      <c r="R559" s="175"/>
      <c r="S559" s="175"/>
      <c r="T559" s="175"/>
      <c r="U559" s="175"/>
      <c r="V559" s="175"/>
      <c r="W559" s="175"/>
      <c r="X559" s="175"/>
      <c r="Y559" s="175"/>
    </row>
    <row r="560" spans="1:25">
      <c r="A560" s="175"/>
      <c r="B560" s="955"/>
      <c r="C560" s="956"/>
      <c r="D560" s="956"/>
      <c r="E560" s="956"/>
      <c r="F560" s="956"/>
      <c r="G560" s="944"/>
      <c r="H560" s="944"/>
      <c r="I560" s="944"/>
      <c r="J560" s="944"/>
      <c r="K560" s="175"/>
      <c r="L560" s="175"/>
      <c r="M560" s="175"/>
      <c r="N560" s="175"/>
      <c r="O560" s="175"/>
      <c r="P560" s="175"/>
      <c r="Q560" s="175"/>
      <c r="R560" s="175"/>
      <c r="S560" s="175"/>
      <c r="T560" s="175"/>
      <c r="U560" s="175"/>
      <c r="V560" s="175"/>
      <c r="W560" s="175"/>
      <c r="X560" s="175"/>
      <c r="Y560" s="175"/>
    </row>
    <row r="561" spans="1:25">
      <c r="A561" s="175"/>
      <c r="B561" s="941"/>
      <c r="C561" s="942"/>
      <c r="D561" s="942"/>
      <c r="E561" s="942"/>
      <c r="F561" s="942"/>
      <c r="G561" s="938" t="s">
        <v>1235</v>
      </c>
      <c r="H561" s="938"/>
      <c r="I561" s="938"/>
      <c r="J561" s="938"/>
      <c r="K561" s="175"/>
      <c r="L561" s="175"/>
      <c r="M561" s="175"/>
      <c r="N561" s="175"/>
      <c r="O561" s="175"/>
      <c r="P561" s="175"/>
      <c r="Q561" s="175"/>
      <c r="R561" s="175"/>
      <c r="S561" s="175"/>
      <c r="T561" s="175"/>
      <c r="U561" s="175"/>
      <c r="V561" s="175"/>
      <c r="W561" s="175"/>
      <c r="X561" s="175"/>
      <c r="Y561" s="175"/>
    </row>
    <row r="562" spans="1:25">
      <c r="A562" s="175"/>
      <c r="B562" s="883" t="s">
        <v>4</v>
      </c>
      <c r="C562" s="913" t="s">
        <v>5</v>
      </c>
      <c r="D562" s="914"/>
      <c r="E562" s="914"/>
      <c r="F562" s="915"/>
      <c r="G562" s="887" t="s">
        <v>6</v>
      </c>
      <c r="H562" s="919"/>
      <c r="I562" s="920"/>
      <c r="J562" s="883" t="s">
        <v>1092</v>
      </c>
      <c r="K562" s="175"/>
      <c r="L562" s="175"/>
      <c r="M562" s="175"/>
      <c r="N562" s="175"/>
      <c r="O562" s="175"/>
      <c r="P562" s="175"/>
      <c r="Q562" s="175"/>
      <c r="R562" s="175"/>
      <c r="S562" s="175"/>
      <c r="T562" s="175"/>
      <c r="U562" s="175"/>
      <c r="V562" s="175"/>
      <c r="W562" s="175"/>
      <c r="X562" s="175"/>
      <c r="Y562" s="175"/>
    </row>
    <row r="563" spans="1:25">
      <c r="A563" s="175"/>
      <c r="B563" s="912"/>
      <c r="C563" s="916"/>
      <c r="D563" s="917"/>
      <c r="E563" s="917"/>
      <c r="F563" s="918"/>
      <c r="G563" s="10" t="s">
        <v>8</v>
      </c>
      <c r="H563" s="10" t="s">
        <v>9</v>
      </c>
      <c r="I563" s="10" t="s">
        <v>10</v>
      </c>
      <c r="J563" s="912"/>
      <c r="K563" s="175"/>
      <c r="L563" s="175"/>
      <c r="M563" s="175"/>
      <c r="N563" s="175"/>
      <c r="O563" s="175"/>
      <c r="P563" s="175"/>
      <c r="Q563" s="175"/>
      <c r="R563" s="175"/>
      <c r="S563" s="175"/>
      <c r="T563" s="175"/>
      <c r="U563" s="175"/>
      <c r="V563" s="175"/>
      <c r="W563" s="175"/>
      <c r="X563" s="175"/>
      <c r="Y563" s="175"/>
    </row>
    <row r="564" spans="1:25">
      <c r="A564" s="175"/>
      <c r="B564" s="57" t="s">
        <v>1236</v>
      </c>
      <c r="C564" s="935" t="s">
        <v>1237</v>
      </c>
      <c r="D564" s="936"/>
      <c r="E564" s="936"/>
      <c r="F564" s="937"/>
      <c r="G564" s="231">
        <v>1930</v>
      </c>
      <c r="H564" s="231">
        <v>965</v>
      </c>
      <c r="I564" s="231">
        <v>875</v>
      </c>
      <c r="J564" s="232">
        <v>27111.279999999999</v>
      </c>
      <c r="K564" s="175"/>
      <c r="L564" s="175"/>
      <c r="M564" s="175"/>
      <c r="N564" s="175"/>
      <c r="O564" s="175"/>
      <c r="P564" s="175"/>
      <c r="Q564" s="175"/>
      <c r="R564" s="175"/>
      <c r="S564" s="175"/>
      <c r="T564" s="175"/>
      <c r="U564" s="175"/>
      <c r="V564" s="175"/>
      <c r="W564" s="175"/>
      <c r="X564" s="175"/>
      <c r="Y564" s="175"/>
    </row>
    <row r="565" spans="1:25">
      <c r="A565" s="175"/>
      <c r="B565" s="57" t="s">
        <v>1238</v>
      </c>
      <c r="C565" s="935" t="s">
        <v>1239</v>
      </c>
      <c r="D565" s="936"/>
      <c r="E565" s="936"/>
      <c r="F565" s="937"/>
      <c r="G565" s="231">
        <v>1930</v>
      </c>
      <c r="H565" s="231">
        <v>965</v>
      </c>
      <c r="I565" s="231">
        <v>875</v>
      </c>
      <c r="J565" s="232">
        <v>27111.279999999999</v>
      </c>
      <c r="K565" s="175"/>
      <c r="L565" s="175"/>
      <c r="M565" s="175"/>
      <c r="N565" s="175"/>
      <c r="O565" s="175"/>
      <c r="P565" s="175"/>
      <c r="Q565" s="175"/>
      <c r="R565" s="175"/>
      <c r="S565" s="175"/>
      <c r="T565" s="175"/>
      <c r="U565" s="175"/>
      <c r="V565" s="175"/>
      <c r="W565" s="175"/>
      <c r="X565" s="175"/>
      <c r="Y565" s="175"/>
    </row>
    <row r="566" spans="1:25">
      <c r="A566" s="175"/>
      <c r="B566" s="233" t="s">
        <v>1240</v>
      </c>
      <c r="C566" s="935" t="s">
        <v>1241</v>
      </c>
      <c r="D566" s="936"/>
      <c r="E566" s="936"/>
      <c r="F566" s="937"/>
      <c r="G566" s="234">
        <v>1930</v>
      </c>
      <c r="H566" s="234">
        <v>965</v>
      </c>
      <c r="I566" s="234">
        <v>875</v>
      </c>
      <c r="J566" s="232">
        <v>27111.279999999999</v>
      </c>
      <c r="K566" s="175"/>
      <c r="L566" s="175"/>
      <c r="M566" s="175"/>
      <c r="N566" s="175"/>
      <c r="O566" s="175"/>
      <c r="P566" s="175"/>
      <c r="Q566" s="175"/>
      <c r="R566" s="175"/>
      <c r="S566" s="175"/>
      <c r="T566" s="175"/>
      <c r="U566" s="175"/>
      <c r="V566" s="175"/>
      <c r="W566" s="175"/>
      <c r="X566" s="175"/>
      <c r="Y566" s="175"/>
    </row>
    <row r="567" spans="1:25">
      <c r="A567" s="175"/>
      <c r="B567" s="57" t="s">
        <v>1242</v>
      </c>
      <c r="C567" s="935" t="s">
        <v>1243</v>
      </c>
      <c r="D567" s="936"/>
      <c r="E567" s="936"/>
      <c r="F567" s="937"/>
      <c r="G567" s="231">
        <v>1930</v>
      </c>
      <c r="H567" s="231">
        <v>965</v>
      </c>
      <c r="I567" s="231">
        <v>875</v>
      </c>
      <c r="J567" s="232">
        <v>27111.279999999999</v>
      </c>
      <c r="K567" s="175"/>
      <c r="L567" s="175"/>
      <c r="M567" s="175"/>
      <c r="N567" s="175"/>
      <c r="O567" s="175"/>
      <c r="P567" s="175"/>
      <c r="Q567" s="175"/>
      <c r="R567" s="175"/>
      <c r="S567" s="175"/>
      <c r="T567" s="175"/>
      <c r="U567" s="175"/>
      <c r="V567" s="175"/>
      <c r="W567" s="175"/>
      <c r="X567" s="175"/>
      <c r="Y567" s="175"/>
    </row>
    <row r="568" spans="1:25">
      <c r="A568" s="175"/>
      <c r="B568" s="57" t="s">
        <v>1244</v>
      </c>
      <c r="C568" s="935" t="s">
        <v>1245</v>
      </c>
      <c r="D568" s="936"/>
      <c r="E568" s="936"/>
      <c r="F568" s="937"/>
      <c r="G568" s="231">
        <v>1930</v>
      </c>
      <c r="H568" s="231">
        <v>965</v>
      </c>
      <c r="I568" s="231">
        <v>875</v>
      </c>
      <c r="J568" s="232">
        <v>27111.279999999999</v>
      </c>
      <c r="K568" s="175"/>
      <c r="L568" s="175"/>
      <c r="M568" s="175"/>
      <c r="N568" s="175"/>
      <c r="O568" s="175"/>
      <c r="P568" s="175"/>
      <c r="Q568" s="175"/>
      <c r="R568" s="175"/>
      <c r="S568" s="175"/>
      <c r="T568" s="175"/>
      <c r="U568" s="175"/>
      <c r="V568" s="175"/>
      <c r="W568" s="175"/>
      <c r="X568" s="175"/>
      <c r="Y568" s="175"/>
    </row>
    <row r="569" spans="1:25">
      <c r="A569" s="175"/>
      <c r="B569" s="233" t="s">
        <v>1246</v>
      </c>
      <c r="C569" s="1005" t="s">
        <v>1247</v>
      </c>
      <c r="D569" s="1006"/>
      <c r="E569" s="1006"/>
      <c r="F569" s="1007"/>
      <c r="G569" s="234">
        <v>1930</v>
      </c>
      <c r="H569" s="234">
        <v>965</v>
      </c>
      <c r="I569" s="234">
        <v>875</v>
      </c>
      <c r="J569" s="232">
        <v>27111.279999999999</v>
      </c>
      <c r="K569" s="175"/>
      <c r="L569" s="175"/>
      <c r="M569" s="175"/>
      <c r="N569" s="175"/>
      <c r="O569" s="175"/>
      <c r="P569" s="175"/>
      <c r="Q569" s="175"/>
      <c r="R569" s="175"/>
      <c r="S569" s="175"/>
      <c r="T569" s="175"/>
      <c r="U569" s="175"/>
      <c r="V569" s="175"/>
      <c r="W569" s="175"/>
      <c r="X569" s="175"/>
      <c r="Y569" s="175"/>
    </row>
    <row r="570" spans="1:25" ht="15">
      <c r="A570" s="175"/>
      <c r="B570" s="945" t="s">
        <v>1248</v>
      </c>
      <c r="C570" s="946"/>
      <c r="D570" s="946"/>
      <c r="E570" s="946"/>
      <c r="F570" s="946"/>
      <c r="G570" s="946"/>
      <c r="H570" s="946"/>
      <c r="I570" s="946"/>
      <c r="J570" s="946"/>
      <c r="K570" s="175"/>
      <c r="L570" s="175"/>
      <c r="M570" s="175"/>
      <c r="N570" s="175"/>
      <c r="O570" s="175"/>
      <c r="P570" s="175"/>
      <c r="Q570" s="175"/>
      <c r="R570" s="175"/>
      <c r="S570" s="175"/>
      <c r="T570" s="175"/>
      <c r="U570" s="175"/>
      <c r="V570" s="175"/>
      <c r="W570" s="175"/>
      <c r="X570" s="175"/>
      <c r="Y570" s="175"/>
    </row>
    <row r="571" spans="1:25" ht="15">
      <c r="A571" s="175"/>
      <c r="B571" s="962" t="s">
        <v>1249</v>
      </c>
      <c r="C571" s="963"/>
      <c r="D571" s="963"/>
      <c r="E571" s="963"/>
      <c r="F571" s="963"/>
      <c r="G571" s="957"/>
      <c r="H571" s="957"/>
      <c r="I571" s="957"/>
      <c r="J571" s="957"/>
      <c r="K571" s="175"/>
      <c r="L571" s="175"/>
      <c r="M571" s="175"/>
      <c r="N571" s="175"/>
      <c r="O571" s="175"/>
      <c r="P571" s="175"/>
      <c r="Q571" s="175"/>
      <c r="R571" s="175"/>
      <c r="S571" s="175"/>
      <c r="T571" s="175"/>
      <c r="U571" s="175"/>
      <c r="V571" s="175"/>
      <c r="W571" s="175"/>
      <c r="X571" s="175"/>
      <c r="Y571" s="175"/>
    </row>
    <row r="572" spans="1:25">
      <c r="A572" s="175"/>
      <c r="B572" s="933" t="s">
        <v>1250</v>
      </c>
      <c r="C572" s="934"/>
      <c r="D572" s="934"/>
      <c r="E572" s="934"/>
      <c r="F572" s="934"/>
      <c r="G572" s="958"/>
      <c r="H572" s="958"/>
      <c r="I572" s="958"/>
      <c r="J572" s="958"/>
      <c r="K572" s="175"/>
      <c r="L572" s="175"/>
      <c r="M572" s="175"/>
      <c r="N572" s="175"/>
      <c r="O572" s="175"/>
      <c r="P572" s="175"/>
      <c r="Q572" s="175"/>
      <c r="R572" s="175"/>
      <c r="S572" s="175"/>
      <c r="T572" s="175"/>
      <c r="U572" s="175"/>
      <c r="V572" s="175"/>
      <c r="W572" s="175"/>
      <c r="X572" s="175"/>
      <c r="Y572" s="175"/>
    </row>
    <row r="573" spans="1:25">
      <c r="A573" s="175"/>
      <c r="B573" s="933"/>
      <c r="C573" s="934"/>
      <c r="D573" s="934"/>
      <c r="E573" s="934"/>
      <c r="F573" s="934"/>
      <c r="G573" s="958"/>
      <c r="H573" s="958"/>
      <c r="I573" s="958"/>
      <c r="J573" s="958"/>
      <c r="K573" s="175"/>
      <c r="L573" s="175"/>
      <c r="M573" s="175"/>
      <c r="N573" s="175"/>
      <c r="O573" s="175"/>
      <c r="P573" s="175"/>
      <c r="Q573" s="175"/>
      <c r="R573" s="175"/>
      <c r="S573" s="175"/>
      <c r="T573" s="175"/>
      <c r="U573" s="175"/>
      <c r="V573" s="175"/>
      <c r="W573" s="175"/>
      <c r="X573" s="175"/>
      <c r="Y573" s="175"/>
    </row>
    <row r="574" spans="1:25">
      <c r="A574" s="175"/>
      <c r="B574" s="955"/>
      <c r="C574" s="956"/>
      <c r="D574" s="956"/>
      <c r="E574" s="1008"/>
      <c r="F574" s="1008"/>
      <c r="G574" s="958"/>
      <c r="H574" s="958"/>
      <c r="I574" s="958"/>
      <c r="J574" s="958"/>
      <c r="K574" s="175"/>
      <c r="L574" s="175"/>
      <c r="M574" s="175"/>
      <c r="N574" s="175"/>
      <c r="O574" s="175"/>
      <c r="P574" s="175"/>
      <c r="Q574" s="175"/>
      <c r="R574" s="175"/>
      <c r="S574" s="175"/>
      <c r="T574" s="175"/>
      <c r="U574" s="175"/>
      <c r="V574" s="175"/>
      <c r="W574" s="175"/>
      <c r="X574" s="175"/>
      <c r="Y574" s="175"/>
    </row>
    <row r="575" spans="1:25">
      <c r="A575" s="175"/>
      <c r="B575" s="939" t="s">
        <v>1251</v>
      </c>
      <c r="C575" s="940"/>
      <c r="D575" s="940"/>
      <c r="E575" s="1008"/>
      <c r="F575" s="1008"/>
      <c r="G575" s="958"/>
      <c r="H575" s="958"/>
      <c r="I575" s="958"/>
      <c r="J575" s="958"/>
      <c r="K575" s="175"/>
      <c r="L575" s="175"/>
      <c r="M575" s="175"/>
      <c r="N575" s="175"/>
      <c r="O575" s="175"/>
      <c r="P575" s="175"/>
      <c r="Q575" s="175"/>
      <c r="R575" s="175"/>
      <c r="S575" s="175"/>
      <c r="T575" s="175"/>
      <c r="U575" s="175"/>
      <c r="V575" s="175"/>
      <c r="W575" s="175"/>
      <c r="X575" s="175"/>
      <c r="Y575" s="175"/>
    </row>
    <row r="576" spans="1:25">
      <c r="A576" s="175"/>
      <c r="B576" s="939" t="s">
        <v>1252</v>
      </c>
      <c r="C576" s="940"/>
      <c r="D576" s="940"/>
      <c r="E576" s="1008"/>
      <c r="F576" s="1008"/>
      <c r="G576" s="958"/>
      <c r="H576" s="958"/>
      <c r="I576" s="958"/>
      <c r="J576" s="958"/>
      <c r="K576" s="175"/>
      <c r="L576" s="175"/>
      <c r="M576" s="175"/>
      <c r="N576" s="175"/>
      <c r="O576" s="175"/>
      <c r="P576" s="175"/>
      <c r="Q576" s="175"/>
      <c r="R576" s="175"/>
      <c r="S576" s="175"/>
      <c r="T576" s="175"/>
      <c r="U576" s="175"/>
      <c r="V576" s="175"/>
      <c r="W576" s="175"/>
      <c r="X576" s="175"/>
      <c r="Y576" s="175"/>
    </row>
    <row r="577" spans="1:25">
      <c r="A577" s="175"/>
      <c r="B577" s="939"/>
      <c r="C577" s="940"/>
      <c r="D577" s="940"/>
      <c r="E577" s="1008"/>
      <c r="F577" s="1008"/>
      <c r="G577" s="958"/>
      <c r="H577" s="958"/>
      <c r="I577" s="958"/>
      <c r="J577" s="958"/>
      <c r="K577" s="175"/>
      <c r="L577" s="175"/>
      <c r="M577" s="175"/>
      <c r="N577" s="175"/>
      <c r="O577" s="175"/>
      <c r="P577" s="175"/>
      <c r="Q577" s="175"/>
      <c r="R577" s="175"/>
      <c r="S577" s="175"/>
      <c r="T577" s="175"/>
      <c r="U577" s="175"/>
      <c r="V577" s="175"/>
      <c r="W577" s="175"/>
      <c r="X577" s="175"/>
      <c r="Y577" s="175"/>
    </row>
    <row r="578" spans="1:25">
      <c r="A578" s="175"/>
      <c r="B578" s="941"/>
      <c r="C578" s="942"/>
      <c r="D578" s="942"/>
      <c r="E578" s="942"/>
      <c r="F578" s="942"/>
      <c r="G578" s="938" t="s">
        <v>1235</v>
      </c>
      <c r="H578" s="938"/>
      <c r="I578" s="938"/>
      <c r="J578" s="938"/>
      <c r="K578" s="175"/>
      <c r="L578" s="175"/>
      <c r="M578" s="175"/>
      <c r="N578" s="175"/>
      <c r="O578" s="175"/>
      <c r="P578" s="175"/>
      <c r="Q578" s="175"/>
      <c r="R578" s="175"/>
      <c r="S578" s="175"/>
      <c r="T578" s="175"/>
      <c r="U578" s="175"/>
      <c r="V578" s="175"/>
      <c r="W578" s="175"/>
      <c r="X578" s="175"/>
      <c r="Y578" s="175"/>
    </row>
    <row r="579" spans="1:25">
      <c r="A579" s="175"/>
      <c r="B579" s="883" t="s">
        <v>4</v>
      </c>
      <c r="C579" s="913" t="s">
        <v>5</v>
      </c>
      <c r="D579" s="914"/>
      <c r="E579" s="914"/>
      <c r="F579" s="915"/>
      <c r="G579" s="887" t="s">
        <v>6</v>
      </c>
      <c r="H579" s="919"/>
      <c r="I579" s="920"/>
      <c r="J579" s="883" t="s">
        <v>1092</v>
      </c>
      <c r="K579" s="175"/>
      <c r="L579" s="175"/>
      <c r="M579" s="175"/>
      <c r="N579" s="175"/>
      <c r="O579" s="175"/>
      <c r="P579" s="175"/>
      <c r="Q579" s="175"/>
      <c r="R579" s="175"/>
      <c r="S579" s="175"/>
      <c r="T579" s="175"/>
      <c r="U579" s="175"/>
      <c r="V579" s="175"/>
      <c r="W579" s="175"/>
      <c r="X579" s="175"/>
      <c r="Y579" s="175"/>
    </row>
    <row r="580" spans="1:25">
      <c r="A580" s="175"/>
      <c r="B580" s="912"/>
      <c r="C580" s="916"/>
      <c r="D580" s="917"/>
      <c r="E580" s="917"/>
      <c r="F580" s="918"/>
      <c r="G580" s="10" t="s">
        <v>1253</v>
      </c>
      <c r="H580" s="10" t="s">
        <v>9</v>
      </c>
      <c r="I580" s="10" t="s">
        <v>10</v>
      </c>
      <c r="J580" s="912"/>
      <c r="K580" s="175"/>
      <c r="L580" s="175"/>
      <c r="M580" s="175"/>
      <c r="N580" s="175"/>
      <c r="O580" s="175"/>
      <c r="P580" s="175"/>
      <c r="Q580" s="175"/>
      <c r="R580" s="175"/>
      <c r="S580" s="175"/>
      <c r="T580" s="175"/>
      <c r="U580" s="175"/>
      <c r="V580" s="175"/>
      <c r="W580" s="175"/>
      <c r="X580" s="175"/>
      <c r="Y580" s="175"/>
    </row>
    <row r="581" spans="1:25">
      <c r="A581" s="175"/>
      <c r="B581" s="227" t="s">
        <v>1254</v>
      </c>
      <c r="C581" s="906" t="s">
        <v>1255</v>
      </c>
      <c r="D581" s="907"/>
      <c r="E581" s="907"/>
      <c r="F581" s="908"/>
      <c r="G581" s="13">
        <v>300</v>
      </c>
      <c r="H581" s="13">
        <v>100</v>
      </c>
      <c r="I581" s="13">
        <v>300</v>
      </c>
      <c r="J581" s="232">
        <v>3558.0282000000002</v>
      </c>
      <c r="K581" s="175"/>
      <c r="L581" s="175"/>
      <c r="M581" s="175"/>
      <c r="N581" s="175"/>
      <c r="O581" s="175"/>
      <c r="P581" s="175"/>
      <c r="Q581" s="175"/>
      <c r="R581" s="175"/>
      <c r="S581" s="175"/>
      <c r="T581" s="175"/>
      <c r="U581" s="175"/>
      <c r="V581" s="175"/>
      <c r="W581" s="175"/>
      <c r="X581" s="175"/>
      <c r="Y581" s="175"/>
    </row>
    <row r="582" spans="1:25">
      <c r="A582" s="175"/>
      <c r="B582" s="227" t="s">
        <v>1256</v>
      </c>
      <c r="C582" s="906" t="s">
        <v>1257</v>
      </c>
      <c r="D582" s="907"/>
      <c r="E582" s="907"/>
      <c r="F582" s="908"/>
      <c r="G582" s="13">
        <v>400</v>
      </c>
      <c r="H582" s="13">
        <v>100</v>
      </c>
      <c r="I582" s="13">
        <v>300</v>
      </c>
      <c r="J582" s="232">
        <v>3878.8463000000002</v>
      </c>
      <c r="K582" s="175"/>
      <c r="L582" s="175"/>
      <c r="M582" s="175"/>
      <c r="N582" s="175"/>
      <c r="O582" s="175"/>
      <c r="P582" s="175"/>
      <c r="Q582" s="175"/>
      <c r="R582" s="175"/>
      <c r="S582" s="175"/>
      <c r="T582" s="175"/>
      <c r="U582" s="175"/>
      <c r="V582" s="175"/>
      <c r="W582" s="175"/>
      <c r="X582" s="175"/>
      <c r="Y582" s="175"/>
    </row>
    <row r="583" spans="1:25" ht="15.75">
      <c r="A583" s="175"/>
      <c r="B583" s="964" t="s">
        <v>1258</v>
      </c>
      <c r="C583" s="964"/>
      <c r="D583" s="964"/>
      <c r="E583" s="964"/>
      <c r="F583" s="964"/>
      <c r="G583" s="964"/>
      <c r="H583" s="964"/>
      <c r="I583" s="964"/>
      <c r="J583" s="964"/>
      <c r="K583" s="175"/>
      <c r="L583" s="175"/>
      <c r="M583" s="175"/>
      <c r="N583" s="175"/>
      <c r="O583" s="175"/>
      <c r="P583" s="175"/>
      <c r="Q583" s="175"/>
      <c r="R583" s="175"/>
      <c r="S583" s="175"/>
      <c r="T583" s="175"/>
      <c r="U583" s="175"/>
      <c r="V583" s="175"/>
      <c r="W583" s="175"/>
      <c r="X583" s="175"/>
      <c r="Y583" s="175"/>
    </row>
    <row r="584" spans="1:25" ht="15">
      <c r="A584" s="175"/>
      <c r="B584" s="965" t="s">
        <v>1259</v>
      </c>
      <c r="C584" s="966"/>
      <c r="D584" s="966"/>
      <c r="E584" s="966"/>
      <c r="F584" s="966"/>
      <c r="G584" s="957"/>
      <c r="H584" s="957"/>
      <c r="I584" s="957"/>
      <c r="J584" s="957"/>
      <c r="K584" s="175"/>
      <c r="L584" s="175"/>
      <c r="M584" s="175"/>
      <c r="N584" s="175"/>
      <c r="O584" s="175"/>
      <c r="P584" s="175"/>
      <c r="Q584" s="175"/>
      <c r="R584" s="175"/>
      <c r="S584" s="175"/>
      <c r="T584" s="175"/>
      <c r="U584" s="175"/>
      <c r="V584" s="175"/>
      <c r="W584" s="175"/>
      <c r="X584" s="175"/>
      <c r="Y584" s="175"/>
    </row>
    <row r="585" spans="1:25">
      <c r="A585" s="175"/>
      <c r="B585" s="933" t="s">
        <v>1260</v>
      </c>
      <c r="C585" s="934"/>
      <c r="D585" s="934"/>
      <c r="E585" s="934"/>
      <c r="F585" s="934"/>
      <c r="G585" s="958"/>
      <c r="H585" s="958"/>
      <c r="I585" s="958"/>
      <c r="J585" s="958"/>
      <c r="K585" s="175"/>
      <c r="L585" s="175"/>
      <c r="M585" s="175"/>
      <c r="N585" s="175"/>
      <c r="O585" s="175"/>
      <c r="P585" s="175"/>
      <c r="Q585" s="175"/>
      <c r="R585" s="175"/>
      <c r="S585" s="175"/>
      <c r="T585" s="175"/>
      <c r="U585" s="175"/>
      <c r="V585" s="175"/>
      <c r="W585" s="175"/>
      <c r="X585" s="175"/>
      <c r="Y585" s="175"/>
    </row>
    <row r="586" spans="1:25">
      <c r="A586" s="175"/>
      <c r="B586" s="933"/>
      <c r="C586" s="934"/>
      <c r="D586" s="934"/>
      <c r="E586" s="934"/>
      <c r="F586" s="934"/>
      <c r="G586" s="958"/>
      <c r="H586" s="958"/>
      <c r="I586" s="958"/>
      <c r="J586" s="958"/>
      <c r="K586" s="175"/>
      <c r="L586" s="175"/>
      <c r="M586" s="175"/>
      <c r="N586" s="175"/>
      <c r="O586" s="175"/>
      <c r="P586" s="175"/>
      <c r="Q586" s="175"/>
      <c r="R586" s="175"/>
      <c r="S586" s="175"/>
      <c r="T586" s="175"/>
      <c r="U586" s="175"/>
      <c r="V586" s="175"/>
      <c r="W586" s="175"/>
      <c r="X586" s="175"/>
      <c r="Y586" s="175"/>
    </row>
    <row r="587" spans="1:25">
      <c r="A587" s="175"/>
      <c r="B587" s="955"/>
      <c r="C587" s="956"/>
      <c r="D587" s="956"/>
      <c r="E587" s="956"/>
      <c r="F587" s="956"/>
      <c r="G587" s="958"/>
      <c r="H587" s="958"/>
      <c r="I587" s="958"/>
      <c r="J587" s="958"/>
      <c r="K587" s="175"/>
      <c r="L587" s="175"/>
      <c r="M587" s="175"/>
      <c r="N587" s="175"/>
      <c r="O587" s="175"/>
      <c r="P587" s="175"/>
      <c r="Q587" s="175"/>
      <c r="R587" s="175"/>
      <c r="S587" s="175"/>
      <c r="T587" s="175"/>
      <c r="U587" s="175"/>
      <c r="V587" s="175"/>
      <c r="W587" s="175"/>
      <c r="X587" s="175"/>
      <c r="Y587" s="175"/>
    </row>
    <row r="588" spans="1:25">
      <c r="A588" s="175"/>
      <c r="B588" s="939" t="s">
        <v>1251</v>
      </c>
      <c r="C588" s="940"/>
      <c r="D588" s="940"/>
      <c r="E588" s="940"/>
      <c r="F588" s="940"/>
      <c r="G588" s="958"/>
      <c r="H588" s="958"/>
      <c r="I588" s="958"/>
      <c r="J588" s="958"/>
      <c r="K588" s="175"/>
      <c r="L588" s="175"/>
      <c r="M588" s="175"/>
      <c r="N588" s="175"/>
      <c r="O588" s="175"/>
      <c r="P588" s="175"/>
      <c r="Q588" s="175"/>
      <c r="R588" s="175"/>
      <c r="S588" s="175"/>
      <c r="T588" s="175"/>
      <c r="U588" s="175"/>
      <c r="V588" s="175"/>
      <c r="W588" s="175"/>
      <c r="X588" s="175"/>
      <c r="Y588" s="175"/>
    </row>
    <row r="589" spans="1:25">
      <c r="A589" s="175"/>
      <c r="B589" s="939" t="s">
        <v>1261</v>
      </c>
      <c r="C589" s="940"/>
      <c r="D589" s="940"/>
      <c r="E589" s="940"/>
      <c r="F589" s="940"/>
      <c r="G589" s="958"/>
      <c r="H589" s="958"/>
      <c r="I589" s="958"/>
      <c r="J589" s="958"/>
      <c r="K589" s="175"/>
      <c r="L589" s="175"/>
      <c r="M589" s="175"/>
      <c r="N589" s="175"/>
      <c r="O589" s="175"/>
      <c r="P589" s="175"/>
      <c r="Q589" s="175"/>
      <c r="R589" s="175"/>
      <c r="S589" s="175"/>
      <c r="T589" s="175"/>
      <c r="U589" s="175"/>
      <c r="V589" s="175"/>
      <c r="W589" s="175"/>
      <c r="X589" s="175"/>
      <c r="Y589" s="175"/>
    </row>
    <row r="590" spans="1:25">
      <c r="A590" s="175"/>
      <c r="B590" s="939"/>
      <c r="C590" s="940"/>
      <c r="D590" s="940"/>
      <c r="E590" s="940"/>
      <c r="F590" s="940"/>
      <c r="G590" s="958"/>
      <c r="H590" s="958"/>
      <c r="I590" s="958"/>
      <c r="J590" s="958"/>
      <c r="K590" s="175"/>
      <c r="L590" s="175"/>
      <c r="M590" s="175"/>
      <c r="N590" s="175"/>
      <c r="O590" s="175"/>
      <c r="P590" s="175"/>
      <c r="Q590" s="175"/>
      <c r="R590" s="175"/>
      <c r="S590" s="175"/>
      <c r="T590" s="175"/>
      <c r="U590" s="175"/>
      <c r="V590" s="175"/>
      <c r="W590" s="175"/>
      <c r="X590" s="175"/>
      <c r="Y590" s="175"/>
    </row>
    <row r="591" spans="1:25">
      <c r="A591" s="175"/>
      <c r="B591" s="941"/>
      <c r="C591" s="942"/>
      <c r="D591" s="942"/>
      <c r="E591" s="942"/>
      <c r="F591" s="942"/>
      <c r="G591" s="938" t="s">
        <v>1235</v>
      </c>
      <c r="H591" s="938"/>
      <c r="I591" s="938"/>
      <c r="J591" s="938"/>
      <c r="K591" s="175"/>
      <c r="L591" s="175"/>
      <c r="M591" s="175"/>
      <c r="N591" s="175"/>
      <c r="O591" s="175"/>
      <c r="P591" s="175"/>
      <c r="Q591" s="175"/>
      <c r="R591" s="175"/>
      <c r="S591" s="175"/>
      <c r="T591" s="175"/>
      <c r="U591" s="175"/>
      <c r="V591" s="175"/>
      <c r="W591" s="175"/>
      <c r="X591" s="175"/>
      <c r="Y591" s="175"/>
    </row>
    <row r="592" spans="1:25">
      <c r="A592" s="175"/>
      <c r="B592" s="883" t="s">
        <v>4</v>
      </c>
      <c r="C592" s="913" t="s">
        <v>5</v>
      </c>
      <c r="D592" s="914"/>
      <c r="E592" s="914"/>
      <c r="F592" s="914"/>
      <c r="G592" s="914"/>
      <c r="H592" s="914"/>
      <c r="I592" s="915"/>
      <c r="J592" s="883" t="s">
        <v>1092</v>
      </c>
      <c r="K592" s="175"/>
      <c r="L592" s="175"/>
      <c r="M592" s="175"/>
      <c r="N592" s="175"/>
      <c r="O592" s="175"/>
      <c r="P592" s="175"/>
      <c r="Q592" s="175"/>
      <c r="R592" s="175"/>
      <c r="S592" s="175"/>
      <c r="T592" s="175"/>
      <c r="U592" s="175"/>
      <c r="V592" s="175"/>
      <c r="W592" s="175"/>
      <c r="X592" s="175"/>
      <c r="Y592" s="175"/>
    </row>
    <row r="593" spans="1:25">
      <c r="A593" s="175"/>
      <c r="B593" s="912"/>
      <c r="C593" s="916"/>
      <c r="D593" s="917"/>
      <c r="E593" s="917"/>
      <c r="F593" s="917"/>
      <c r="G593" s="917"/>
      <c r="H593" s="917"/>
      <c r="I593" s="918"/>
      <c r="J593" s="912"/>
      <c r="K593" s="175"/>
      <c r="L593" s="175"/>
      <c r="M593" s="175"/>
      <c r="N593" s="175"/>
      <c r="O593" s="175"/>
      <c r="P593" s="175"/>
      <c r="Q593" s="175"/>
      <c r="R593" s="175"/>
      <c r="S593" s="175"/>
      <c r="T593" s="175"/>
      <c r="U593" s="175"/>
      <c r="V593" s="175"/>
      <c r="W593" s="175"/>
      <c r="X593" s="175"/>
      <c r="Y593" s="175"/>
    </row>
    <row r="594" spans="1:25">
      <c r="A594" s="175"/>
      <c r="B594" s="37" t="s">
        <v>1262</v>
      </c>
      <c r="C594" s="959" t="s">
        <v>1263</v>
      </c>
      <c r="D594" s="960"/>
      <c r="E594" s="960"/>
      <c r="F594" s="960"/>
      <c r="G594" s="960"/>
      <c r="H594" s="960"/>
      <c r="I594" s="961"/>
      <c r="J594" s="235">
        <v>11621.11</v>
      </c>
      <c r="K594" s="175"/>
      <c r="L594" s="175"/>
      <c r="M594" s="175"/>
      <c r="N594" s="175"/>
      <c r="O594" s="175"/>
      <c r="P594" s="175"/>
      <c r="Q594" s="175"/>
      <c r="R594" s="175"/>
      <c r="S594" s="175"/>
      <c r="T594" s="175"/>
      <c r="U594" s="175"/>
      <c r="V594" s="175"/>
      <c r="W594" s="175"/>
      <c r="X594" s="175"/>
      <c r="Y594" s="175"/>
    </row>
    <row r="595" spans="1:25">
      <c r="A595" s="175"/>
      <c r="B595" s="236" t="s">
        <v>1264</v>
      </c>
      <c r="C595" s="959" t="s">
        <v>1265</v>
      </c>
      <c r="D595" s="960"/>
      <c r="E595" s="960"/>
      <c r="F595" s="960"/>
      <c r="G595" s="960"/>
      <c r="H595" s="960"/>
      <c r="I595" s="961"/>
      <c r="J595" s="232">
        <v>7062</v>
      </c>
      <c r="K595" s="175"/>
      <c r="L595" s="175"/>
      <c r="M595" s="175"/>
      <c r="N595" s="175"/>
      <c r="O595" s="175"/>
      <c r="P595" s="175"/>
      <c r="Q595" s="175"/>
      <c r="R595" s="175"/>
      <c r="S595" s="175"/>
      <c r="T595" s="175"/>
      <c r="U595" s="175"/>
      <c r="V595" s="175"/>
      <c r="W595" s="175"/>
      <c r="X595" s="175"/>
      <c r="Y595" s="175"/>
    </row>
    <row r="596" spans="1:25" ht="15">
      <c r="A596" s="175"/>
      <c r="B596" s="962" t="s">
        <v>1266</v>
      </c>
      <c r="C596" s="963"/>
      <c r="D596" s="963"/>
      <c r="E596" s="963"/>
      <c r="F596" s="963"/>
      <c r="G596" s="957"/>
      <c r="H596" s="957"/>
      <c r="I596" s="957"/>
      <c r="J596" s="957"/>
      <c r="K596" s="175"/>
      <c r="L596" s="175"/>
      <c r="M596" s="175"/>
      <c r="N596" s="175"/>
      <c r="O596" s="175"/>
      <c r="P596" s="175"/>
      <c r="Q596" s="175"/>
      <c r="R596" s="175"/>
      <c r="S596" s="175"/>
      <c r="T596" s="175"/>
      <c r="U596" s="175"/>
      <c r="V596" s="175"/>
      <c r="W596" s="175"/>
      <c r="X596" s="175"/>
      <c r="Y596" s="175"/>
    </row>
    <row r="597" spans="1:25">
      <c r="A597" s="175"/>
      <c r="B597" s="933" t="s">
        <v>1267</v>
      </c>
      <c r="C597" s="934"/>
      <c r="D597" s="934"/>
      <c r="E597" s="934"/>
      <c r="F597" s="934"/>
      <c r="G597" s="958"/>
      <c r="H597" s="958"/>
      <c r="I597" s="958"/>
      <c r="J597" s="958"/>
      <c r="K597" s="175"/>
      <c r="L597" s="175"/>
      <c r="M597" s="175"/>
      <c r="N597" s="175"/>
      <c r="O597" s="175"/>
      <c r="P597" s="175"/>
      <c r="Q597" s="175"/>
      <c r="R597" s="175"/>
      <c r="S597" s="175"/>
      <c r="T597" s="175"/>
      <c r="U597" s="175"/>
      <c r="V597" s="175"/>
      <c r="W597" s="175"/>
      <c r="X597" s="175"/>
      <c r="Y597" s="175"/>
    </row>
    <row r="598" spans="1:25">
      <c r="A598" s="175"/>
      <c r="B598" s="933"/>
      <c r="C598" s="934"/>
      <c r="D598" s="934"/>
      <c r="E598" s="934"/>
      <c r="F598" s="934"/>
      <c r="G598" s="958"/>
      <c r="H598" s="958"/>
      <c r="I598" s="958"/>
      <c r="J598" s="958"/>
      <c r="K598" s="175"/>
      <c r="L598" s="175"/>
      <c r="M598" s="175"/>
      <c r="N598" s="175"/>
      <c r="O598" s="175"/>
      <c r="P598" s="175"/>
      <c r="Q598" s="175"/>
      <c r="R598" s="175"/>
      <c r="S598" s="175"/>
      <c r="T598" s="175"/>
      <c r="U598" s="175"/>
      <c r="V598" s="175"/>
      <c r="W598" s="175"/>
      <c r="X598" s="175"/>
      <c r="Y598" s="175"/>
    </row>
    <row r="599" spans="1:25">
      <c r="A599" s="175"/>
      <c r="B599" s="955"/>
      <c r="C599" s="956"/>
      <c r="D599" s="956"/>
      <c r="E599" s="956"/>
      <c r="F599" s="956"/>
      <c r="G599" s="958"/>
      <c r="H599" s="958"/>
      <c r="I599" s="958"/>
      <c r="J599" s="958"/>
      <c r="K599" s="175"/>
      <c r="L599" s="175"/>
      <c r="M599" s="175"/>
      <c r="N599" s="175"/>
      <c r="O599" s="175"/>
      <c r="P599" s="175"/>
      <c r="Q599" s="175"/>
      <c r="R599" s="175"/>
      <c r="S599" s="175"/>
      <c r="T599" s="175"/>
      <c r="U599" s="175"/>
      <c r="V599" s="175"/>
      <c r="W599" s="175"/>
      <c r="X599" s="175"/>
      <c r="Y599" s="175"/>
    </row>
    <row r="600" spans="1:25">
      <c r="A600" s="175"/>
      <c r="B600" s="939" t="s">
        <v>1251</v>
      </c>
      <c r="C600" s="940"/>
      <c r="D600" s="940"/>
      <c r="E600" s="940"/>
      <c r="F600" s="940"/>
      <c r="G600" s="958"/>
      <c r="H600" s="958"/>
      <c r="I600" s="958"/>
      <c r="J600" s="958"/>
      <c r="K600" s="175"/>
      <c r="L600" s="175"/>
      <c r="M600" s="175"/>
      <c r="N600" s="175"/>
      <c r="O600" s="175"/>
      <c r="P600" s="175"/>
      <c r="Q600" s="175"/>
      <c r="R600" s="175"/>
      <c r="S600" s="175"/>
      <c r="T600" s="175"/>
      <c r="U600" s="175"/>
      <c r="V600" s="175"/>
      <c r="W600" s="175"/>
      <c r="X600" s="175"/>
      <c r="Y600" s="175"/>
    </row>
    <row r="601" spans="1:25">
      <c r="A601" s="175"/>
      <c r="B601" s="939" t="s">
        <v>1268</v>
      </c>
      <c r="C601" s="940"/>
      <c r="D601" s="940"/>
      <c r="E601" s="940"/>
      <c r="F601" s="940"/>
      <c r="G601" s="958"/>
      <c r="H601" s="958"/>
      <c r="I601" s="958"/>
      <c r="J601" s="958"/>
      <c r="K601" s="175"/>
      <c r="L601" s="175"/>
      <c r="M601" s="175"/>
      <c r="N601" s="175"/>
      <c r="O601" s="175"/>
      <c r="P601" s="175"/>
      <c r="Q601" s="175"/>
      <c r="R601" s="175"/>
      <c r="S601" s="175"/>
      <c r="T601" s="175"/>
      <c r="U601" s="175"/>
      <c r="V601" s="175"/>
      <c r="W601" s="175"/>
      <c r="X601" s="175"/>
      <c r="Y601" s="175"/>
    </row>
    <row r="602" spans="1:25">
      <c r="A602" s="175"/>
      <c r="B602" s="939"/>
      <c r="C602" s="940"/>
      <c r="D602" s="940"/>
      <c r="E602" s="940"/>
      <c r="F602" s="940"/>
      <c r="G602" s="958"/>
      <c r="H602" s="958"/>
      <c r="I602" s="958"/>
      <c r="J602" s="958"/>
      <c r="K602" s="175"/>
      <c r="L602" s="175"/>
      <c r="M602" s="175"/>
      <c r="N602" s="175"/>
      <c r="O602" s="175"/>
      <c r="P602" s="175"/>
      <c r="Q602" s="175"/>
      <c r="R602" s="175"/>
      <c r="S602" s="175"/>
      <c r="T602" s="175"/>
      <c r="U602" s="175"/>
      <c r="V602" s="175"/>
      <c r="W602" s="175"/>
      <c r="X602" s="175"/>
      <c r="Y602" s="175"/>
    </row>
    <row r="603" spans="1:25">
      <c r="A603" s="175"/>
      <c r="B603" s="941"/>
      <c r="C603" s="942"/>
      <c r="D603" s="942"/>
      <c r="E603" s="942"/>
      <c r="F603" s="942"/>
      <c r="G603" s="938" t="s">
        <v>1235</v>
      </c>
      <c r="H603" s="938"/>
      <c r="I603" s="938"/>
      <c r="J603" s="938"/>
      <c r="K603" s="175"/>
      <c r="L603" s="175"/>
      <c r="M603" s="175"/>
      <c r="N603" s="175"/>
      <c r="O603" s="175"/>
      <c r="P603" s="175"/>
      <c r="Q603" s="175"/>
      <c r="R603" s="175"/>
      <c r="S603" s="175"/>
      <c r="T603" s="175"/>
      <c r="U603" s="175"/>
      <c r="V603" s="175"/>
      <c r="W603" s="175"/>
      <c r="X603" s="175"/>
      <c r="Y603" s="175"/>
    </row>
    <row r="604" spans="1:25">
      <c r="A604" s="175"/>
      <c r="B604" s="883" t="s">
        <v>4</v>
      </c>
      <c r="C604" s="913" t="s">
        <v>5</v>
      </c>
      <c r="D604" s="914"/>
      <c r="E604" s="914"/>
      <c r="F604" s="914"/>
      <c r="G604" s="914"/>
      <c r="H604" s="914"/>
      <c r="I604" s="915"/>
      <c r="J604" s="883" t="s">
        <v>1092</v>
      </c>
      <c r="K604" s="175"/>
      <c r="L604" s="175"/>
      <c r="M604" s="175"/>
      <c r="N604" s="175"/>
      <c r="O604" s="175"/>
      <c r="P604" s="175"/>
      <c r="Q604" s="175"/>
      <c r="R604" s="175"/>
      <c r="S604" s="175"/>
      <c r="T604" s="175"/>
      <c r="U604" s="175"/>
      <c r="V604" s="175"/>
      <c r="W604" s="175"/>
      <c r="X604" s="175"/>
      <c r="Y604" s="175"/>
    </row>
    <row r="605" spans="1:25">
      <c r="A605" s="175"/>
      <c r="B605" s="912"/>
      <c r="C605" s="916"/>
      <c r="D605" s="917"/>
      <c r="E605" s="917"/>
      <c r="F605" s="917"/>
      <c r="G605" s="917"/>
      <c r="H605" s="917"/>
      <c r="I605" s="918"/>
      <c r="J605" s="912"/>
      <c r="K605" s="175"/>
      <c r="L605" s="175"/>
      <c r="M605" s="175"/>
      <c r="N605" s="175"/>
      <c r="O605" s="175"/>
      <c r="P605" s="175"/>
      <c r="Q605" s="175"/>
      <c r="R605" s="175"/>
      <c r="S605" s="175"/>
      <c r="T605" s="175"/>
      <c r="U605" s="175"/>
      <c r="V605" s="175"/>
      <c r="W605" s="175"/>
      <c r="X605" s="175"/>
      <c r="Y605" s="175"/>
    </row>
    <row r="606" spans="1:25">
      <c r="A606" s="175"/>
      <c r="B606" s="236" t="s">
        <v>1269</v>
      </c>
      <c r="C606" s="959" t="s">
        <v>1270</v>
      </c>
      <c r="D606" s="960"/>
      <c r="E606" s="960"/>
      <c r="F606" s="960"/>
      <c r="G606" s="960"/>
      <c r="H606" s="960"/>
      <c r="I606" s="961"/>
      <c r="J606" s="232">
        <v>13630.53</v>
      </c>
      <c r="K606" s="175"/>
      <c r="L606" s="175"/>
      <c r="M606" s="175"/>
      <c r="N606" s="175"/>
      <c r="O606" s="175"/>
      <c r="P606" s="175"/>
      <c r="Q606" s="175"/>
      <c r="R606" s="175"/>
      <c r="S606" s="175"/>
      <c r="T606" s="175"/>
      <c r="U606" s="175"/>
      <c r="V606" s="175"/>
      <c r="W606" s="175"/>
      <c r="X606" s="175"/>
      <c r="Y606" s="175"/>
    </row>
    <row r="607" spans="1:25" ht="15">
      <c r="A607" s="175"/>
      <c r="B607" s="962" t="s">
        <v>1271</v>
      </c>
      <c r="C607" s="963"/>
      <c r="D607" s="963"/>
      <c r="E607" s="963"/>
      <c r="F607" s="963"/>
      <c r="G607" s="957"/>
      <c r="H607" s="957"/>
      <c r="I607" s="957"/>
      <c r="J607" s="957"/>
      <c r="K607" s="175"/>
      <c r="L607" s="175"/>
      <c r="M607" s="175"/>
      <c r="N607" s="175"/>
      <c r="O607" s="175"/>
      <c r="P607" s="175"/>
      <c r="Q607" s="175"/>
      <c r="R607" s="175"/>
      <c r="S607" s="175"/>
      <c r="T607" s="175"/>
      <c r="U607" s="175"/>
      <c r="V607" s="175"/>
      <c r="W607" s="175"/>
      <c r="X607" s="175"/>
      <c r="Y607" s="175"/>
    </row>
    <row r="608" spans="1:25">
      <c r="A608" s="175"/>
      <c r="B608" s="933" t="s">
        <v>1272</v>
      </c>
      <c r="C608" s="934"/>
      <c r="D608" s="934"/>
      <c r="E608" s="934"/>
      <c r="F608" s="934"/>
      <c r="G608" s="958"/>
      <c r="H608" s="958"/>
      <c r="I608" s="958"/>
      <c r="J608" s="958"/>
      <c r="K608" s="175"/>
      <c r="L608" s="175"/>
      <c r="M608" s="175"/>
      <c r="N608" s="175"/>
      <c r="O608" s="175"/>
      <c r="P608" s="175"/>
      <c r="Q608" s="175"/>
      <c r="R608" s="175"/>
      <c r="S608" s="175"/>
      <c r="T608" s="175"/>
      <c r="U608" s="175"/>
      <c r="V608" s="175"/>
      <c r="W608" s="175"/>
      <c r="X608" s="175"/>
      <c r="Y608" s="175"/>
    </row>
    <row r="609" spans="1:25">
      <c r="A609" s="175"/>
      <c r="B609" s="933"/>
      <c r="C609" s="934"/>
      <c r="D609" s="934"/>
      <c r="E609" s="934"/>
      <c r="F609" s="934"/>
      <c r="G609" s="958"/>
      <c r="H609" s="958"/>
      <c r="I609" s="958"/>
      <c r="J609" s="958"/>
      <c r="K609" s="175"/>
      <c r="L609" s="175"/>
      <c r="M609" s="175"/>
      <c r="N609" s="175"/>
      <c r="O609" s="175"/>
      <c r="P609" s="175"/>
      <c r="Q609" s="175"/>
      <c r="R609" s="175"/>
      <c r="S609" s="175"/>
      <c r="T609" s="175"/>
      <c r="U609" s="175"/>
      <c r="V609" s="175"/>
      <c r="W609" s="175"/>
      <c r="X609" s="175"/>
      <c r="Y609" s="175"/>
    </row>
    <row r="610" spans="1:25">
      <c r="A610" s="175"/>
      <c r="B610" s="955"/>
      <c r="C610" s="956"/>
      <c r="D610" s="956"/>
      <c r="E610" s="956"/>
      <c r="F610" s="956"/>
      <c r="G610" s="958"/>
      <c r="H610" s="958"/>
      <c r="I610" s="958"/>
      <c r="J610" s="958"/>
      <c r="K610" s="175"/>
      <c r="L610" s="175"/>
      <c r="M610" s="175"/>
      <c r="N610" s="175"/>
      <c r="O610" s="175"/>
      <c r="P610" s="175"/>
      <c r="Q610" s="175"/>
      <c r="R610" s="175"/>
      <c r="S610" s="175"/>
      <c r="T610" s="175"/>
      <c r="U610" s="175"/>
      <c r="V610" s="175"/>
      <c r="W610" s="175"/>
      <c r="X610" s="175"/>
      <c r="Y610" s="175"/>
    </row>
    <row r="611" spans="1:25">
      <c r="A611" s="175"/>
      <c r="B611" s="939" t="s">
        <v>1251</v>
      </c>
      <c r="C611" s="940"/>
      <c r="D611" s="940"/>
      <c r="E611" s="940"/>
      <c r="F611" s="940"/>
      <c r="G611" s="958"/>
      <c r="H611" s="958"/>
      <c r="I611" s="958"/>
      <c r="J611" s="958"/>
      <c r="K611" s="175"/>
      <c r="L611" s="175"/>
      <c r="M611" s="175"/>
      <c r="N611" s="175"/>
      <c r="O611" s="175"/>
      <c r="P611" s="175"/>
      <c r="Q611" s="175"/>
      <c r="R611" s="175"/>
      <c r="S611" s="175"/>
      <c r="T611" s="175"/>
      <c r="U611" s="175"/>
      <c r="V611" s="175"/>
      <c r="W611" s="175"/>
      <c r="X611" s="175"/>
      <c r="Y611" s="175"/>
    </row>
    <row r="612" spans="1:25">
      <c r="A612" s="175"/>
      <c r="B612" s="939" t="s">
        <v>1273</v>
      </c>
      <c r="C612" s="940"/>
      <c r="D612" s="940"/>
      <c r="E612" s="940"/>
      <c r="F612" s="940"/>
      <c r="G612" s="958"/>
      <c r="H612" s="958"/>
      <c r="I612" s="958"/>
      <c r="J612" s="958"/>
      <c r="K612" s="175"/>
      <c r="L612" s="175"/>
      <c r="M612" s="175"/>
      <c r="N612" s="175"/>
      <c r="O612" s="175"/>
      <c r="P612" s="175"/>
      <c r="Q612" s="175"/>
      <c r="R612" s="175"/>
      <c r="S612" s="175"/>
      <c r="T612" s="175"/>
      <c r="U612" s="175"/>
      <c r="V612" s="175"/>
      <c r="W612" s="175"/>
      <c r="X612" s="175"/>
      <c r="Y612" s="175"/>
    </row>
    <row r="613" spans="1:25">
      <c r="A613" s="175"/>
      <c r="B613" s="939"/>
      <c r="C613" s="940"/>
      <c r="D613" s="940"/>
      <c r="E613" s="940"/>
      <c r="F613" s="940"/>
      <c r="G613" s="958"/>
      <c r="H613" s="958"/>
      <c r="I613" s="958"/>
      <c r="J613" s="958"/>
      <c r="K613" s="175"/>
      <c r="L613" s="175"/>
      <c r="M613" s="175"/>
      <c r="N613" s="175"/>
      <c r="O613" s="175"/>
      <c r="P613" s="175"/>
      <c r="Q613" s="175"/>
      <c r="R613" s="175"/>
      <c r="S613" s="175"/>
      <c r="T613" s="175"/>
      <c r="U613" s="175"/>
      <c r="V613" s="175"/>
      <c r="W613" s="175"/>
      <c r="X613" s="175"/>
      <c r="Y613" s="175"/>
    </row>
    <row r="614" spans="1:25">
      <c r="A614" s="175"/>
      <c r="B614" s="941"/>
      <c r="C614" s="942"/>
      <c r="D614" s="942"/>
      <c r="E614" s="942"/>
      <c r="F614" s="942"/>
      <c r="G614" s="938" t="s">
        <v>1235</v>
      </c>
      <c r="H614" s="938"/>
      <c r="I614" s="938"/>
      <c r="J614" s="938"/>
      <c r="K614" s="175"/>
      <c r="L614" s="175"/>
      <c r="M614" s="175"/>
      <c r="N614" s="175"/>
      <c r="O614" s="175"/>
      <c r="P614" s="175"/>
      <c r="Q614" s="175"/>
      <c r="R614" s="175"/>
      <c r="S614" s="175"/>
      <c r="T614" s="175"/>
      <c r="U614" s="175"/>
      <c r="V614" s="175"/>
      <c r="W614" s="175"/>
      <c r="X614" s="175"/>
      <c r="Y614" s="175"/>
    </row>
    <row r="615" spans="1:25">
      <c r="A615" s="175"/>
      <c r="B615" s="883" t="s">
        <v>4</v>
      </c>
      <c r="C615" s="913" t="s">
        <v>5</v>
      </c>
      <c r="D615" s="914"/>
      <c r="E615" s="914"/>
      <c r="F615" s="914"/>
      <c r="G615" s="914"/>
      <c r="H615" s="914"/>
      <c r="I615" s="915"/>
      <c r="J615" s="883" t="s">
        <v>1092</v>
      </c>
      <c r="K615" s="175"/>
      <c r="L615" s="175"/>
      <c r="M615" s="175"/>
      <c r="N615" s="175"/>
      <c r="O615" s="175"/>
      <c r="P615" s="175"/>
      <c r="Q615" s="175"/>
      <c r="R615" s="175"/>
      <c r="S615" s="175"/>
      <c r="T615" s="175"/>
      <c r="U615" s="175"/>
      <c r="V615" s="175"/>
      <c r="W615" s="175"/>
      <c r="X615" s="175"/>
      <c r="Y615" s="175"/>
    </row>
    <row r="616" spans="1:25">
      <c r="A616" s="175"/>
      <c r="B616" s="912"/>
      <c r="C616" s="916"/>
      <c r="D616" s="917"/>
      <c r="E616" s="917"/>
      <c r="F616" s="917"/>
      <c r="G616" s="917"/>
      <c r="H616" s="917"/>
      <c r="I616" s="918"/>
      <c r="J616" s="912"/>
      <c r="K616" s="175"/>
      <c r="L616" s="175"/>
      <c r="M616" s="175"/>
      <c r="N616" s="175"/>
      <c r="O616" s="175"/>
      <c r="P616" s="175"/>
      <c r="Q616" s="175"/>
      <c r="R616" s="175"/>
      <c r="S616" s="175"/>
      <c r="T616" s="175"/>
      <c r="U616" s="175"/>
      <c r="V616" s="175"/>
      <c r="W616" s="175"/>
      <c r="X616" s="175"/>
      <c r="Y616" s="175"/>
    </row>
    <row r="617" spans="1:25">
      <c r="A617" s="175"/>
      <c r="B617" s="236" t="s">
        <v>1274</v>
      </c>
      <c r="C617" s="959" t="s">
        <v>1271</v>
      </c>
      <c r="D617" s="960"/>
      <c r="E617" s="960"/>
      <c r="F617" s="961"/>
      <c r="G617" s="231">
        <v>300</v>
      </c>
      <c r="H617" s="231">
        <v>100</v>
      </c>
      <c r="I617" s="231">
        <v>300</v>
      </c>
      <c r="J617" s="232">
        <v>13496.55</v>
      </c>
      <c r="K617" s="175"/>
      <c r="L617" s="175"/>
      <c r="M617" s="175"/>
      <c r="N617" s="175"/>
      <c r="O617" s="175"/>
      <c r="P617" s="175"/>
      <c r="Q617" s="175"/>
      <c r="R617" s="175"/>
      <c r="S617" s="175"/>
      <c r="T617" s="175"/>
      <c r="U617" s="175"/>
      <c r="V617" s="175"/>
      <c r="W617" s="175"/>
      <c r="X617" s="175"/>
      <c r="Y617" s="175"/>
    </row>
    <row r="618" spans="1:25">
      <c r="A618" s="175"/>
      <c r="B618" s="201"/>
      <c r="C618" s="810"/>
      <c r="D618" s="174"/>
      <c r="E618" s="175"/>
      <c r="F618" s="175"/>
      <c r="G618" s="176"/>
      <c r="H618" s="76"/>
      <c r="I618" s="175"/>
      <c r="J618" s="175"/>
      <c r="K618" s="175"/>
      <c r="L618" s="175"/>
      <c r="M618" s="175"/>
      <c r="N618" s="175"/>
      <c r="O618" s="175"/>
      <c r="P618" s="175"/>
      <c r="Q618" s="175"/>
      <c r="R618" s="175"/>
      <c r="S618" s="175"/>
      <c r="T618" s="175"/>
      <c r="U618" s="175"/>
      <c r="V618" s="175"/>
      <c r="W618" s="175"/>
      <c r="X618" s="175"/>
      <c r="Y618" s="175"/>
    </row>
    <row r="619" spans="1:25">
      <c r="A619" s="175"/>
      <c r="B619" s="883" t="s">
        <v>4</v>
      </c>
      <c r="C619" s="913" t="s">
        <v>5</v>
      </c>
      <c r="D619" s="914"/>
      <c r="E619" s="914"/>
      <c r="F619" s="915"/>
      <c r="G619" s="887" t="s">
        <v>6</v>
      </c>
      <c r="H619" s="919"/>
      <c r="I619" s="920"/>
      <c r="J619" s="883" t="s">
        <v>1092</v>
      </c>
      <c r="K619" s="175"/>
      <c r="L619" s="175"/>
      <c r="M619" s="175"/>
      <c r="N619" s="175"/>
      <c r="O619" s="175"/>
      <c r="P619" s="175"/>
      <c r="Q619" s="175"/>
      <c r="R619" s="175"/>
      <c r="S619" s="175"/>
      <c r="T619" s="175"/>
      <c r="U619" s="175"/>
      <c r="V619" s="175"/>
      <c r="W619" s="175"/>
      <c r="X619" s="175"/>
      <c r="Y619" s="175"/>
    </row>
    <row r="620" spans="1:25">
      <c r="A620" s="175"/>
      <c r="B620" s="912"/>
      <c r="C620" s="916"/>
      <c r="D620" s="917"/>
      <c r="E620" s="917"/>
      <c r="F620" s="918"/>
      <c r="G620" s="10" t="s">
        <v>8</v>
      </c>
      <c r="H620" s="10" t="s">
        <v>9</v>
      </c>
      <c r="I620" s="10" t="s">
        <v>10</v>
      </c>
      <c r="J620" s="912"/>
      <c r="K620" s="175"/>
      <c r="L620" s="175"/>
      <c r="M620" s="175"/>
      <c r="N620" s="175"/>
      <c r="O620" s="175"/>
      <c r="P620" s="175"/>
      <c r="Q620" s="175"/>
      <c r="R620" s="175"/>
      <c r="S620" s="175"/>
      <c r="T620" s="175"/>
      <c r="U620" s="175"/>
      <c r="V620" s="175"/>
      <c r="W620" s="175"/>
      <c r="X620" s="175"/>
      <c r="Y620" s="175"/>
    </row>
    <row r="621" spans="1:25">
      <c r="A621" s="175"/>
      <c r="B621" s="42" t="s">
        <v>1275</v>
      </c>
      <c r="C621" s="967" t="s">
        <v>1276</v>
      </c>
      <c r="D621" s="968"/>
      <c r="E621" s="968"/>
      <c r="F621" s="969"/>
      <c r="G621" s="13">
        <v>930</v>
      </c>
      <c r="H621" s="13">
        <v>850</v>
      </c>
      <c r="I621" s="13">
        <v>865</v>
      </c>
      <c r="J621" s="237">
        <v>19255.810000000001</v>
      </c>
      <c r="K621" s="175"/>
      <c r="L621" s="175"/>
      <c r="M621" s="175"/>
      <c r="N621" s="175"/>
      <c r="O621" s="175"/>
      <c r="P621" s="175"/>
      <c r="Q621" s="175"/>
      <c r="R621" s="175"/>
      <c r="S621" s="175"/>
      <c r="T621" s="175"/>
      <c r="U621" s="175"/>
      <c r="V621" s="175"/>
      <c r="W621" s="175"/>
      <c r="X621" s="175"/>
      <c r="Y621" s="175"/>
    </row>
    <row r="622" spans="1:25">
      <c r="A622" s="175"/>
      <c r="B622" s="42" t="s">
        <v>1277</v>
      </c>
      <c r="C622" s="967" t="s">
        <v>1278</v>
      </c>
      <c r="D622" s="968"/>
      <c r="E622" s="968"/>
      <c r="F622" s="969"/>
      <c r="G622" s="13">
        <v>930</v>
      </c>
      <c r="H622" s="13">
        <v>850</v>
      </c>
      <c r="I622" s="13">
        <v>865</v>
      </c>
      <c r="J622" s="237">
        <v>19255.810000000001</v>
      </c>
      <c r="K622" s="175"/>
      <c r="L622" s="175"/>
      <c r="M622" s="175"/>
      <c r="N622" s="175"/>
      <c r="O622" s="175"/>
      <c r="P622" s="175"/>
      <c r="Q622" s="175"/>
      <c r="R622" s="175"/>
      <c r="S622" s="175"/>
      <c r="T622" s="175"/>
      <c r="U622" s="175"/>
      <c r="V622" s="175"/>
      <c r="W622" s="175"/>
      <c r="X622" s="175"/>
      <c r="Y622" s="175"/>
    </row>
    <row r="623" spans="1:25">
      <c r="A623" s="175"/>
      <c r="B623" s="238" t="s">
        <v>1279</v>
      </c>
      <c r="C623" s="967" t="s">
        <v>1280</v>
      </c>
      <c r="D623" s="968"/>
      <c r="E623" s="968"/>
      <c r="F623" s="969"/>
      <c r="G623" s="13">
        <v>930</v>
      </c>
      <c r="H623" s="13">
        <v>850</v>
      </c>
      <c r="I623" s="13">
        <v>865</v>
      </c>
      <c r="J623" s="237">
        <v>19255.810000000001</v>
      </c>
      <c r="K623" s="175"/>
      <c r="L623" s="175"/>
      <c r="M623" s="175"/>
      <c r="N623" s="175"/>
      <c r="O623" s="175"/>
      <c r="P623" s="175"/>
      <c r="Q623" s="175"/>
      <c r="R623" s="175"/>
      <c r="S623" s="175"/>
      <c r="T623" s="175"/>
      <c r="U623" s="175"/>
      <c r="V623" s="175"/>
      <c r="W623" s="175"/>
      <c r="X623" s="175"/>
      <c r="Y623" s="175"/>
    </row>
    <row r="624" spans="1:25">
      <c r="A624" s="175"/>
      <c r="B624" s="42" t="s">
        <v>1281</v>
      </c>
      <c r="C624" s="967" t="s">
        <v>1282</v>
      </c>
      <c r="D624" s="968"/>
      <c r="E624" s="968"/>
      <c r="F624" s="969"/>
      <c r="G624" s="13">
        <v>930</v>
      </c>
      <c r="H624" s="13">
        <v>850</v>
      </c>
      <c r="I624" s="13">
        <v>865</v>
      </c>
      <c r="J624" s="237">
        <v>18887.099999999999</v>
      </c>
      <c r="K624" s="175"/>
      <c r="L624" s="175"/>
      <c r="M624" s="175"/>
      <c r="N624" s="175"/>
      <c r="O624" s="175"/>
      <c r="P624" s="175"/>
      <c r="Q624" s="175"/>
      <c r="R624" s="175"/>
      <c r="S624" s="175"/>
      <c r="T624" s="175"/>
      <c r="U624" s="175"/>
      <c r="V624" s="175"/>
      <c r="W624" s="175"/>
      <c r="X624" s="175"/>
      <c r="Y624" s="175"/>
    </row>
    <row r="625" spans="1:25">
      <c r="A625" s="175"/>
      <c r="B625" s="238" t="s">
        <v>1283</v>
      </c>
      <c r="C625" s="967" t="s">
        <v>1284</v>
      </c>
      <c r="D625" s="968"/>
      <c r="E625" s="968"/>
      <c r="F625" s="969"/>
      <c r="G625" s="22">
        <v>1390</v>
      </c>
      <c r="H625" s="22">
        <v>660</v>
      </c>
      <c r="I625" s="22">
        <v>860</v>
      </c>
      <c r="J625" s="237">
        <v>20180.72</v>
      </c>
      <c r="K625" s="175"/>
      <c r="L625" s="175"/>
      <c r="M625" s="175"/>
      <c r="N625" s="175"/>
      <c r="O625" s="175"/>
      <c r="P625" s="175"/>
      <c r="Q625" s="175"/>
      <c r="R625" s="175"/>
      <c r="S625" s="175"/>
      <c r="T625" s="175"/>
      <c r="U625" s="175"/>
      <c r="V625" s="175"/>
      <c r="W625" s="175"/>
      <c r="X625" s="175"/>
      <c r="Y625" s="175"/>
    </row>
    <row r="626" spans="1:25">
      <c r="A626" s="175"/>
      <c r="B626" s="233" t="s">
        <v>1285</v>
      </c>
      <c r="C626" s="935" t="s">
        <v>1286</v>
      </c>
      <c r="D626" s="936"/>
      <c r="E626" s="936"/>
      <c r="F626" s="937"/>
      <c r="G626" s="234">
        <v>1250</v>
      </c>
      <c r="H626" s="234">
        <v>830</v>
      </c>
      <c r="I626" s="234">
        <v>865</v>
      </c>
      <c r="J626" s="237">
        <v>25287.88</v>
      </c>
      <c r="K626" s="175"/>
      <c r="L626" s="175"/>
      <c r="M626" s="175"/>
      <c r="N626" s="175"/>
      <c r="O626" s="175"/>
      <c r="P626" s="175"/>
      <c r="Q626" s="175"/>
      <c r="R626" s="175"/>
      <c r="S626" s="175"/>
      <c r="T626" s="175"/>
      <c r="U626" s="175"/>
      <c r="V626" s="175"/>
      <c r="W626" s="175"/>
      <c r="X626" s="175"/>
      <c r="Y626" s="175"/>
    </row>
    <row r="627" spans="1:25">
      <c r="A627" s="175"/>
      <c r="B627" s="42" t="s">
        <v>1287</v>
      </c>
      <c r="C627" s="967" t="s">
        <v>1288</v>
      </c>
      <c r="D627" s="968"/>
      <c r="E627" s="968"/>
      <c r="F627" s="969"/>
      <c r="G627" s="13">
        <v>1390</v>
      </c>
      <c r="H627" s="13">
        <v>660</v>
      </c>
      <c r="I627" s="13">
        <v>860</v>
      </c>
      <c r="J627" s="237">
        <v>20703.2</v>
      </c>
      <c r="K627" s="175"/>
      <c r="L627" s="175"/>
      <c r="M627" s="175"/>
      <c r="N627" s="175"/>
      <c r="O627" s="175"/>
      <c r="P627" s="175"/>
      <c r="Q627" s="175"/>
      <c r="R627" s="175"/>
      <c r="S627" s="175"/>
      <c r="T627" s="175"/>
      <c r="U627" s="175"/>
      <c r="V627" s="175"/>
      <c r="W627" s="175"/>
      <c r="X627" s="175"/>
      <c r="Y627" s="175"/>
    </row>
    <row r="628" spans="1:25">
      <c r="A628" s="175"/>
      <c r="B628" s="970"/>
      <c r="C628" s="970"/>
      <c r="D628" s="970"/>
      <c r="E628" s="970"/>
      <c r="F628" s="970"/>
      <c r="G628" s="970"/>
      <c r="H628" s="970"/>
      <c r="I628" s="970"/>
      <c r="J628" s="970"/>
      <c r="K628" s="175"/>
      <c r="L628" s="175"/>
      <c r="M628" s="175"/>
      <c r="N628" s="175"/>
      <c r="O628" s="175"/>
      <c r="P628" s="175"/>
      <c r="Q628" s="175"/>
      <c r="R628" s="175"/>
      <c r="S628" s="175"/>
      <c r="T628" s="175"/>
      <c r="U628" s="175"/>
      <c r="V628" s="175"/>
      <c r="W628" s="175"/>
      <c r="X628" s="175"/>
      <c r="Y628" s="175"/>
    </row>
    <row r="629" spans="1:25" ht="15">
      <c r="A629" s="175"/>
      <c r="B629" s="947" t="s">
        <v>1289</v>
      </c>
      <c r="C629" s="948"/>
      <c r="D629" s="948"/>
      <c r="E629" s="948"/>
      <c r="F629" s="948"/>
      <c r="G629" s="943"/>
      <c r="H629" s="943"/>
      <c r="I629" s="943"/>
      <c r="J629" s="943"/>
      <c r="K629" s="175"/>
      <c r="L629" s="175"/>
      <c r="M629" s="175"/>
      <c r="N629" s="175"/>
      <c r="O629" s="175"/>
      <c r="P629" s="175"/>
      <c r="Q629" s="175"/>
      <c r="R629" s="175"/>
      <c r="S629" s="175"/>
      <c r="T629" s="175"/>
      <c r="U629" s="175"/>
      <c r="V629" s="175"/>
      <c r="W629" s="175"/>
      <c r="X629" s="175"/>
      <c r="Y629" s="175"/>
    </row>
    <row r="630" spans="1:25">
      <c r="A630" s="175"/>
      <c r="B630" s="949"/>
      <c r="C630" s="950"/>
      <c r="D630" s="950"/>
      <c r="E630" s="950"/>
      <c r="F630" s="950"/>
      <c r="G630" s="944"/>
      <c r="H630" s="944"/>
      <c r="I630" s="944"/>
      <c r="J630" s="944"/>
      <c r="K630" s="175"/>
      <c r="L630" s="175"/>
      <c r="M630" s="175"/>
      <c r="N630" s="175"/>
      <c r="O630" s="175"/>
      <c r="P630" s="175"/>
      <c r="Q630" s="175"/>
      <c r="R630" s="175"/>
      <c r="S630" s="175"/>
      <c r="T630" s="175"/>
      <c r="U630" s="175"/>
      <c r="V630" s="175"/>
      <c r="W630" s="175"/>
      <c r="X630" s="175"/>
      <c r="Y630" s="175"/>
    </row>
    <row r="631" spans="1:25">
      <c r="A631" s="175"/>
      <c r="B631" s="951" t="s">
        <v>1135</v>
      </c>
      <c r="C631" s="952"/>
      <c r="D631" s="952"/>
      <c r="E631" s="952"/>
      <c r="F631" s="952"/>
      <c r="G631" s="944"/>
      <c r="H631" s="944"/>
      <c r="I631" s="944"/>
      <c r="J631" s="944"/>
      <c r="K631" s="175"/>
      <c r="L631" s="175"/>
      <c r="M631" s="175"/>
      <c r="N631" s="175"/>
      <c r="O631" s="175"/>
      <c r="P631" s="175"/>
      <c r="Q631" s="175"/>
      <c r="R631" s="175"/>
      <c r="S631" s="175"/>
      <c r="T631" s="175"/>
      <c r="U631" s="175"/>
      <c r="V631" s="175"/>
      <c r="W631" s="175"/>
      <c r="X631" s="175"/>
      <c r="Y631" s="175"/>
    </row>
    <row r="632" spans="1:25">
      <c r="A632" s="175"/>
      <c r="B632" s="933" t="s">
        <v>1290</v>
      </c>
      <c r="C632" s="934"/>
      <c r="D632" s="934"/>
      <c r="E632" s="934"/>
      <c r="F632" s="972"/>
      <c r="G632" s="944"/>
      <c r="H632" s="944"/>
      <c r="I632" s="944"/>
      <c r="J632" s="944"/>
      <c r="K632" s="175"/>
      <c r="L632" s="175"/>
      <c r="M632" s="175"/>
      <c r="N632" s="175"/>
      <c r="O632" s="175"/>
      <c r="P632" s="175"/>
      <c r="Q632" s="175"/>
      <c r="R632" s="175"/>
      <c r="S632" s="175"/>
      <c r="T632" s="175"/>
      <c r="U632" s="175"/>
      <c r="V632" s="175"/>
      <c r="W632" s="175"/>
      <c r="X632" s="175"/>
      <c r="Y632" s="175"/>
    </row>
    <row r="633" spans="1:25">
      <c r="A633" s="175"/>
      <c r="B633" s="933" t="s">
        <v>1291</v>
      </c>
      <c r="C633" s="934"/>
      <c r="D633" s="934"/>
      <c r="E633" s="934"/>
      <c r="F633" s="972"/>
      <c r="G633" s="944"/>
      <c r="H633" s="944"/>
      <c r="I633" s="944"/>
      <c r="J633" s="944"/>
      <c r="K633" s="175"/>
      <c r="L633" s="175"/>
      <c r="M633" s="175"/>
      <c r="N633" s="175"/>
      <c r="O633" s="175"/>
      <c r="P633" s="175"/>
      <c r="Q633" s="175"/>
      <c r="R633" s="175"/>
      <c r="S633" s="175"/>
      <c r="T633" s="175"/>
      <c r="U633" s="175"/>
      <c r="V633" s="175"/>
      <c r="W633" s="175"/>
      <c r="X633" s="175"/>
      <c r="Y633" s="175"/>
    </row>
    <row r="634" spans="1:25">
      <c r="A634" s="175"/>
      <c r="B634" s="933" t="s">
        <v>1139</v>
      </c>
      <c r="C634" s="934"/>
      <c r="D634" s="934"/>
      <c r="E634" s="934"/>
      <c r="F634" s="972"/>
      <c r="G634" s="944"/>
      <c r="H634" s="944"/>
      <c r="I634" s="944"/>
      <c r="J634" s="944"/>
      <c r="K634" s="175"/>
      <c r="L634" s="175"/>
      <c r="M634" s="175"/>
      <c r="N634" s="175"/>
      <c r="O634" s="175"/>
      <c r="P634" s="175"/>
      <c r="Q634" s="175"/>
      <c r="R634" s="175"/>
      <c r="S634" s="175"/>
      <c r="T634" s="175"/>
      <c r="U634" s="175"/>
      <c r="V634" s="175"/>
      <c r="W634" s="175"/>
      <c r="X634" s="175"/>
      <c r="Y634" s="175"/>
    </row>
    <row r="635" spans="1:25">
      <c r="A635" s="175"/>
      <c r="B635" s="955"/>
      <c r="C635" s="956"/>
      <c r="D635" s="956"/>
      <c r="E635" s="956"/>
      <c r="F635" s="956"/>
      <c r="G635" s="944"/>
      <c r="H635" s="944"/>
      <c r="I635" s="944"/>
      <c r="J635" s="944"/>
      <c r="K635" s="175"/>
      <c r="L635" s="175"/>
      <c r="M635" s="175"/>
      <c r="N635" s="175"/>
      <c r="O635" s="175"/>
      <c r="P635" s="175"/>
      <c r="Q635" s="175"/>
      <c r="R635" s="175"/>
      <c r="S635" s="175"/>
      <c r="T635" s="175"/>
      <c r="U635" s="175"/>
      <c r="V635" s="175"/>
      <c r="W635" s="175"/>
      <c r="X635" s="175"/>
      <c r="Y635" s="175"/>
    </row>
    <row r="636" spans="1:25">
      <c r="A636" s="175"/>
      <c r="B636" s="955"/>
      <c r="C636" s="956"/>
      <c r="D636" s="956"/>
      <c r="E636" s="956"/>
      <c r="F636" s="956"/>
      <c r="G636" s="944"/>
      <c r="H636" s="944"/>
      <c r="I636" s="944"/>
      <c r="J636" s="944"/>
      <c r="K636" s="175"/>
      <c r="L636" s="175"/>
      <c r="M636" s="175"/>
      <c r="N636" s="175"/>
      <c r="O636" s="175"/>
      <c r="P636" s="175"/>
      <c r="Q636" s="175"/>
      <c r="R636" s="175"/>
      <c r="S636" s="175"/>
      <c r="T636" s="175"/>
      <c r="U636" s="175"/>
      <c r="V636" s="175"/>
      <c r="W636" s="175"/>
      <c r="X636" s="175"/>
      <c r="Y636" s="175"/>
    </row>
    <row r="637" spans="1:25">
      <c r="A637" s="175"/>
      <c r="B637" s="955"/>
      <c r="C637" s="956"/>
      <c r="D637" s="956"/>
      <c r="E637" s="956"/>
      <c r="F637" s="956"/>
      <c r="G637" s="944"/>
      <c r="H637" s="944"/>
      <c r="I637" s="944"/>
      <c r="J637" s="944"/>
      <c r="K637" s="175"/>
      <c r="L637" s="175"/>
      <c r="M637" s="175"/>
      <c r="N637" s="175"/>
      <c r="O637" s="175"/>
      <c r="P637" s="175"/>
      <c r="Q637" s="175"/>
      <c r="R637" s="175"/>
      <c r="S637" s="175"/>
      <c r="T637" s="175"/>
      <c r="U637" s="175"/>
      <c r="V637" s="175"/>
      <c r="W637" s="175"/>
      <c r="X637" s="175"/>
      <c r="Y637" s="175"/>
    </row>
    <row r="638" spans="1:25">
      <c r="A638" s="175"/>
      <c r="B638" s="955"/>
      <c r="C638" s="956"/>
      <c r="D638" s="956"/>
      <c r="E638" s="956"/>
      <c r="F638" s="956"/>
      <c r="G638" s="944"/>
      <c r="H638" s="944"/>
      <c r="I638" s="944"/>
      <c r="J638" s="944"/>
      <c r="K638" s="175"/>
      <c r="L638" s="175"/>
      <c r="M638" s="175"/>
      <c r="N638" s="175"/>
      <c r="O638" s="175"/>
      <c r="P638" s="175"/>
      <c r="Q638" s="175"/>
      <c r="R638" s="175"/>
      <c r="S638" s="175"/>
      <c r="T638" s="175"/>
      <c r="U638" s="175"/>
      <c r="V638" s="175"/>
      <c r="W638" s="175"/>
      <c r="X638" s="175"/>
      <c r="Y638" s="175"/>
    </row>
    <row r="639" spans="1:25">
      <c r="A639" s="175"/>
      <c r="B639" s="955"/>
      <c r="C639" s="956"/>
      <c r="D639" s="956"/>
      <c r="E639" s="956"/>
      <c r="F639" s="956"/>
      <c r="G639" s="944"/>
      <c r="H639" s="944"/>
      <c r="I639" s="944"/>
      <c r="J639" s="944"/>
      <c r="K639" s="175"/>
      <c r="L639" s="175"/>
      <c r="M639" s="175"/>
      <c r="N639" s="175"/>
      <c r="O639" s="175"/>
      <c r="P639" s="175"/>
      <c r="Q639" s="175"/>
      <c r="R639" s="175"/>
      <c r="S639" s="175"/>
      <c r="T639" s="175"/>
      <c r="U639" s="175"/>
      <c r="V639" s="175"/>
      <c r="W639" s="175"/>
      <c r="X639" s="175"/>
      <c r="Y639" s="175"/>
    </row>
    <row r="640" spans="1:25">
      <c r="A640" s="175"/>
      <c r="B640" s="955"/>
      <c r="C640" s="956"/>
      <c r="D640" s="956"/>
      <c r="E640" s="956"/>
      <c r="F640" s="956"/>
      <c r="G640" s="944"/>
      <c r="H640" s="944"/>
      <c r="I640" s="944"/>
      <c r="J640" s="944"/>
      <c r="K640" s="175"/>
      <c r="L640" s="175"/>
      <c r="M640" s="175"/>
      <c r="N640" s="175"/>
      <c r="O640" s="175"/>
      <c r="P640" s="175"/>
      <c r="Q640" s="175"/>
      <c r="R640" s="175"/>
      <c r="S640" s="175"/>
      <c r="T640" s="175"/>
      <c r="U640" s="175"/>
      <c r="V640" s="175"/>
      <c r="W640" s="175"/>
      <c r="X640" s="175"/>
      <c r="Y640" s="175"/>
    </row>
    <row r="641" spans="1:25">
      <c r="A641" s="175"/>
      <c r="B641" s="955"/>
      <c r="C641" s="956"/>
      <c r="D641" s="956"/>
      <c r="E641" s="956"/>
      <c r="F641" s="956"/>
      <c r="G641" s="944"/>
      <c r="H641" s="944"/>
      <c r="I641" s="944"/>
      <c r="J641" s="944"/>
      <c r="K641" s="175"/>
      <c r="L641" s="175"/>
      <c r="M641" s="175"/>
      <c r="N641" s="175"/>
      <c r="O641" s="175"/>
      <c r="P641" s="175"/>
      <c r="Q641" s="175"/>
      <c r="R641" s="175"/>
      <c r="S641" s="175"/>
      <c r="T641" s="175"/>
      <c r="U641" s="175"/>
      <c r="V641" s="175"/>
      <c r="W641" s="175"/>
      <c r="X641" s="175"/>
      <c r="Y641" s="175"/>
    </row>
    <row r="642" spans="1:25">
      <c r="A642" s="175"/>
      <c r="B642" s="955"/>
      <c r="C642" s="956"/>
      <c r="D642" s="956"/>
      <c r="E642" s="956"/>
      <c r="F642" s="956"/>
      <c r="G642" s="944"/>
      <c r="H642" s="944"/>
      <c r="I642" s="944"/>
      <c r="J642" s="944"/>
      <c r="K642" s="175"/>
      <c r="L642" s="175"/>
      <c r="M642" s="175"/>
      <c r="N642" s="175"/>
      <c r="O642" s="175"/>
      <c r="P642" s="175"/>
      <c r="Q642" s="175"/>
      <c r="R642" s="175"/>
      <c r="S642" s="175"/>
      <c r="T642" s="175"/>
      <c r="U642" s="175"/>
      <c r="V642" s="175"/>
      <c r="W642" s="175"/>
      <c r="X642" s="175"/>
      <c r="Y642" s="175"/>
    </row>
    <row r="643" spans="1:25">
      <c r="A643" s="175"/>
      <c r="B643" s="941"/>
      <c r="C643" s="942"/>
      <c r="D643" s="942"/>
      <c r="E643" s="942"/>
      <c r="F643" s="942"/>
      <c r="G643" s="971" t="s">
        <v>1143</v>
      </c>
      <c r="H643" s="971"/>
      <c r="I643" s="971"/>
      <c r="J643" s="971"/>
      <c r="K643" s="175"/>
      <c r="L643" s="175"/>
      <c r="M643" s="175"/>
      <c r="N643" s="175"/>
      <c r="O643" s="175"/>
      <c r="P643" s="175"/>
      <c r="Q643" s="175"/>
      <c r="R643" s="175"/>
      <c r="S643" s="175"/>
      <c r="T643" s="175"/>
      <c r="U643" s="175"/>
      <c r="V643" s="175"/>
      <c r="W643" s="175"/>
      <c r="X643" s="175"/>
      <c r="Y643" s="175"/>
    </row>
    <row r="644" spans="1:25">
      <c r="A644" s="175"/>
      <c r="B644" s="883" t="s">
        <v>4</v>
      </c>
      <c r="C644" s="913" t="s">
        <v>5</v>
      </c>
      <c r="D644" s="914"/>
      <c r="E644" s="914"/>
      <c r="F644" s="915"/>
      <c r="G644" s="887" t="s">
        <v>6</v>
      </c>
      <c r="H644" s="919"/>
      <c r="I644" s="920"/>
      <c r="J644" s="883" t="s">
        <v>1092</v>
      </c>
      <c r="K644" s="175"/>
      <c r="L644" s="175"/>
      <c r="M644" s="175"/>
      <c r="N644" s="175"/>
      <c r="O644" s="175"/>
      <c r="P644" s="175"/>
      <c r="Q644" s="175"/>
      <c r="R644" s="175"/>
      <c r="S644" s="175"/>
      <c r="T644" s="175"/>
      <c r="U644" s="175"/>
      <c r="V644" s="175"/>
      <c r="W644" s="175"/>
      <c r="X644" s="175"/>
      <c r="Y644" s="175"/>
    </row>
    <row r="645" spans="1:25">
      <c r="A645" s="175"/>
      <c r="B645" s="912"/>
      <c r="C645" s="916"/>
      <c r="D645" s="917"/>
      <c r="E645" s="917"/>
      <c r="F645" s="918"/>
      <c r="G645" s="10" t="s">
        <v>8</v>
      </c>
      <c r="H645" s="10" t="s">
        <v>9</v>
      </c>
      <c r="I645" s="10" t="s">
        <v>10</v>
      </c>
      <c r="J645" s="912"/>
      <c r="K645" s="175"/>
      <c r="L645" s="175"/>
      <c r="M645" s="175"/>
      <c r="N645" s="175"/>
      <c r="O645" s="175"/>
      <c r="P645" s="175"/>
      <c r="Q645" s="175"/>
      <c r="R645" s="175"/>
      <c r="S645" s="175"/>
      <c r="T645" s="175"/>
      <c r="U645" s="175"/>
      <c r="V645" s="175"/>
      <c r="W645" s="175"/>
      <c r="X645" s="175"/>
      <c r="Y645" s="175"/>
    </row>
    <row r="646" spans="1:25">
      <c r="A646" s="175"/>
      <c r="B646" s="42" t="s">
        <v>1292</v>
      </c>
      <c r="C646" s="967" t="s">
        <v>1293</v>
      </c>
      <c r="D646" s="968"/>
      <c r="E646" s="968"/>
      <c r="F646" s="969"/>
      <c r="G646" s="13">
        <v>940</v>
      </c>
      <c r="H646" s="13">
        <v>1100</v>
      </c>
      <c r="I646" s="13">
        <v>870</v>
      </c>
      <c r="J646" s="237">
        <v>25873.98</v>
      </c>
      <c r="K646" s="175"/>
      <c r="L646" s="175"/>
      <c r="M646" s="175"/>
      <c r="N646" s="175"/>
      <c r="O646" s="175"/>
      <c r="P646" s="175"/>
      <c r="Q646" s="175"/>
      <c r="R646" s="175"/>
      <c r="S646" s="175"/>
      <c r="T646" s="175"/>
      <c r="U646" s="175"/>
      <c r="V646" s="175"/>
      <c r="W646" s="175"/>
      <c r="X646" s="175"/>
      <c r="Y646" s="175"/>
    </row>
    <row r="647" spans="1:25">
      <c r="A647" s="175"/>
      <c r="B647" s="57" t="s">
        <v>1294</v>
      </c>
      <c r="C647" s="935" t="s">
        <v>1295</v>
      </c>
      <c r="D647" s="936"/>
      <c r="E647" s="936"/>
      <c r="F647" s="937"/>
      <c r="G647" s="231">
        <v>940</v>
      </c>
      <c r="H647" s="231">
        <v>1100</v>
      </c>
      <c r="I647" s="231">
        <v>870</v>
      </c>
      <c r="J647" s="237">
        <v>25873.98</v>
      </c>
      <c r="K647" s="175"/>
      <c r="L647" s="175"/>
      <c r="M647" s="175"/>
      <c r="N647" s="175"/>
      <c r="O647" s="175"/>
      <c r="P647" s="175"/>
      <c r="Q647" s="175"/>
      <c r="R647" s="175"/>
      <c r="S647" s="175"/>
      <c r="T647" s="175"/>
      <c r="U647" s="175"/>
      <c r="V647" s="175"/>
      <c r="W647" s="175"/>
      <c r="X647" s="175"/>
      <c r="Y647" s="175"/>
    </row>
    <row r="648" spans="1:25">
      <c r="A648" s="175"/>
      <c r="B648" s="57" t="s">
        <v>1296</v>
      </c>
      <c r="C648" s="935" t="s">
        <v>1297</v>
      </c>
      <c r="D648" s="936"/>
      <c r="E648" s="936"/>
      <c r="F648" s="937"/>
      <c r="G648" s="231">
        <v>940</v>
      </c>
      <c r="H648" s="231">
        <v>1100</v>
      </c>
      <c r="I648" s="231">
        <v>870</v>
      </c>
      <c r="J648" s="237">
        <v>25873.98</v>
      </c>
      <c r="K648" s="175"/>
      <c r="L648" s="175"/>
      <c r="M648" s="175"/>
      <c r="N648" s="175"/>
      <c r="O648" s="175"/>
      <c r="P648" s="175"/>
      <c r="Q648" s="175"/>
      <c r="R648" s="175"/>
      <c r="S648" s="175"/>
      <c r="T648" s="175"/>
      <c r="U648" s="175"/>
      <c r="V648" s="175"/>
      <c r="W648" s="175"/>
      <c r="X648" s="175"/>
      <c r="Y648" s="175"/>
    </row>
    <row r="649" spans="1:25">
      <c r="A649" s="175"/>
      <c r="B649" s="57" t="s">
        <v>1298</v>
      </c>
      <c r="C649" s="935" t="s">
        <v>1299</v>
      </c>
      <c r="D649" s="936"/>
      <c r="E649" s="936"/>
      <c r="F649" s="937"/>
      <c r="G649" s="231">
        <v>940</v>
      </c>
      <c r="H649" s="231">
        <v>1100</v>
      </c>
      <c r="I649" s="231">
        <v>870</v>
      </c>
      <c r="J649" s="237">
        <v>25526.52</v>
      </c>
      <c r="K649" s="175"/>
      <c r="L649" s="175"/>
      <c r="M649" s="175"/>
      <c r="N649" s="175"/>
      <c r="O649" s="175"/>
      <c r="P649" s="175"/>
      <c r="Q649" s="175"/>
      <c r="R649" s="175"/>
      <c r="S649" s="175"/>
      <c r="T649" s="175"/>
      <c r="U649" s="175"/>
      <c r="V649" s="175"/>
      <c r="W649" s="175"/>
      <c r="X649" s="175"/>
      <c r="Y649" s="175"/>
    </row>
    <row r="650" spans="1:25">
      <c r="A650" s="175"/>
      <c r="B650" s="239" t="s">
        <v>1300</v>
      </c>
      <c r="C650" s="935" t="s">
        <v>1301</v>
      </c>
      <c r="D650" s="936"/>
      <c r="E650" s="936"/>
      <c r="F650" s="937"/>
      <c r="G650" s="231">
        <v>600</v>
      </c>
      <c r="H650" s="231">
        <v>1100</v>
      </c>
      <c r="I650" s="231">
        <v>870</v>
      </c>
      <c r="J650" s="237">
        <v>18705.86</v>
      </c>
      <c r="K650" s="175"/>
      <c r="L650" s="175"/>
      <c r="M650" s="175"/>
      <c r="N650" s="175"/>
      <c r="O650" s="175"/>
      <c r="P650" s="175"/>
      <c r="Q650" s="175"/>
      <c r="R650" s="175"/>
      <c r="S650" s="175"/>
      <c r="T650" s="175"/>
      <c r="U650" s="175"/>
      <c r="V650" s="175"/>
      <c r="W650" s="175"/>
      <c r="X650" s="175"/>
      <c r="Y650" s="175"/>
    </row>
    <row r="651" spans="1:25">
      <c r="A651" s="175"/>
      <c r="B651" s="239" t="s">
        <v>1302</v>
      </c>
      <c r="C651" s="935" t="s">
        <v>1303</v>
      </c>
      <c r="D651" s="936"/>
      <c r="E651" s="936"/>
      <c r="F651" s="937"/>
      <c r="G651" s="231">
        <v>600</v>
      </c>
      <c r="H651" s="231">
        <v>1100</v>
      </c>
      <c r="I651" s="231">
        <v>870</v>
      </c>
      <c r="J651" s="237">
        <v>18705.86</v>
      </c>
      <c r="K651" s="175"/>
      <c r="L651" s="175"/>
      <c r="M651" s="175"/>
      <c r="N651" s="175"/>
      <c r="O651" s="175"/>
      <c r="P651" s="175"/>
      <c r="Q651" s="175"/>
      <c r="R651" s="175"/>
      <c r="S651" s="175"/>
      <c r="T651" s="175"/>
      <c r="U651" s="175"/>
      <c r="V651" s="175"/>
      <c r="W651" s="175"/>
      <c r="X651" s="175"/>
      <c r="Y651" s="175"/>
    </row>
    <row r="652" spans="1:25">
      <c r="A652" s="175"/>
      <c r="B652" s="239" t="s">
        <v>1304</v>
      </c>
      <c r="C652" s="935" t="s">
        <v>1305</v>
      </c>
      <c r="D652" s="936"/>
      <c r="E652" s="936"/>
      <c r="F652" s="937"/>
      <c r="G652" s="231">
        <v>600</v>
      </c>
      <c r="H652" s="231">
        <v>1100</v>
      </c>
      <c r="I652" s="231">
        <v>870</v>
      </c>
      <c r="J652" s="237">
        <v>18705.86</v>
      </c>
      <c r="K652" s="175"/>
      <c r="L652" s="175"/>
      <c r="M652" s="175"/>
      <c r="N652" s="175"/>
      <c r="O652" s="175"/>
      <c r="P652" s="175"/>
      <c r="Q652" s="175"/>
      <c r="R652" s="175"/>
      <c r="S652" s="175"/>
      <c r="T652" s="175"/>
      <c r="U652" s="175"/>
      <c r="V652" s="175"/>
      <c r="W652" s="175"/>
      <c r="X652" s="175"/>
      <c r="Y652" s="175"/>
    </row>
    <row r="653" spans="1:25">
      <c r="A653" s="175"/>
      <c r="B653" s="239" t="s">
        <v>1306</v>
      </c>
      <c r="C653" s="935" t="s">
        <v>1307</v>
      </c>
      <c r="D653" s="936"/>
      <c r="E653" s="936"/>
      <c r="F653" s="937"/>
      <c r="G653" s="231">
        <v>700</v>
      </c>
      <c r="H653" s="231">
        <v>1100</v>
      </c>
      <c r="I653" s="231">
        <v>870</v>
      </c>
      <c r="J653" s="237">
        <v>19233.32</v>
      </c>
      <c r="K653" s="175"/>
      <c r="L653" s="175"/>
      <c r="M653" s="175"/>
      <c r="N653" s="175"/>
      <c r="O653" s="175"/>
      <c r="P653" s="175"/>
      <c r="Q653" s="175"/>
      <c r="R653" s="175"/>
      <c r="S653" s="175"/>
      <c r="T653" s="175"/>
      <c r="U653" s="175"/>
      <c r="V653" s="175"/>
      <c r="W653" s="175"/>
      <c r="X653" s="175"/>
      <c r="Y653" s="175"/>
    </row>
    <row r="654" spans="1:25">
      <c r="A654" s="175"/>
      <c r="B654" s="239" t="s">
        <v>1308</v>
      </c>
      <c r="C654" s="935" t="s">
        <v>1309</v>
      </c>
      <c r="D654" s="936"/>
      <c r="E654" s="936"/>
      <c r="F654" s="937"/>
      <c r="G654" s="231">
        <v>700</v>
      </c>
      <c r="H654" s="231">
        <v>1100</v>
      </c>
      <c r="I654" s="231">
        <v>870</v>
      </c>
      <c r="J654" s="237">
        <v>19233.32</v>
      </c>
      <c r="K654" s="175"/>
      <c r="L654" s="175"/>
      <c r="M654" s="175"/>
      <c r="N654" s="175"/>
      <c r="O654" s="175"/>
      <c r="P654" s="175"/>
      <c r="Q654" s="175"/>
      <c r="R654" s="175"/>
      <c r="S654" s="175"/>
      <c r="T654" s="175"/>
      <c r="U654" s="175"/>
      <c r="V654" s="175"/>
      <c r="W654" s="175"/>
      <c r="X654" s="175"/>
      <c r="Y654" s="175"/>
    </row>
    <row r="655" spans="1:25">
      <c r="A655" s="175"/>
      <c r="B655" s="239" t="s">
        <v>1310</v>
      </c>
      <c r="C655" s="935" t="s">
        <v>1311</v>
      </c>
      <c r="D655" s="936"/>
      <c r="E655" s="936"/>
      <c r="F655" s="937"/>
      <c r="G655" s="231">
        <v>700</v>
      </c>
      <c r="H655" s="231">
        <v>1100</v>
      </c>
      <c r="I655" s="231">
        <v>870</v>
      </c>
      <c r="J655" s="237">
        <v>19233.32</v>
      </c>
      <c r="K655" s="175"/>
      <c r="L655" s="175"/>
      <c r="M655" s="175"/>
      <c r="N655" s="175"/>
      <c r="O655" s="175"/>
      <c r="P655" s="175"/>
      <c r="Q655" s="175"/>
      <c r="R655" s="175"/>
      <c r="S655" s="175"/>
      <c r="T655" s="175"/>
      <c r="U655" s="175"/>
      <c r="V655" s="175"/>
      <c r="W655" s="175"/>
      <c r="X655" s="175"/>
      <c r="Y655" s="175"/>
    </row>
    <row r="656" spans="1:25">
      <c r="A656" s="175"/>
      <c r="B656" s="240" t="s">
        <v>1312</v>
      </c>
      <c r="C656" s="935" t="s">
        <v>1313</v>
      </c>
      <c r="D656" s="936"/>
      <c r="E656" s="936"/>
      <c r="F656" s="937"/>
      <c r="G656" s="231">
        <v>2109</v>
      </c>
      <c r="H656" s="231">
        <v>952</v>
      </c>
      <c r="I656" s="231">
        <v>870</v>
      </c>
      <c r="J656" s="237">
        <v>28501.26</v>
      </c>
      <c r="K656" s="175"/>
      <c r="L656" s="175"/>
      <c r="M656" s="175"/>
      <c r="N656" s="175"/>
      <c r="O656" s="175"/>
      <c r="P656" s="175"/>
      <c r="Q656" s="175"/>
      <c r="R656" s="175"/>
      <c r="S656" s="175"/>
      <c r="T656" s="175"/>
      <c r="U656" s="175"/>
      <c r="V656" s="175"/>
      <c r="W656" s="175"/>
      <c r="X656" s="175"/>
      <c r="Y656" s="175"/>
    </row>
    <row r="657" spans="1:25">
      <c r="A657" s="175"/>
      <c r="B657" s="241" t="s">
        <v>1314</v>
      </c>
      <c r="C657" s="935" t="s">
        <v>1315</v>
      </c>
      <c r="D657" s="936"/>
      <c r="E657" s="936"/>
      <c r="F657" s="937"/>
      <c r="G657" s="231">
        <v>2060</v>
      </c>
      <c r="H657" s="231">
        <v>800</v>
      </c>
      <c r="I657" s="231">
        <v>870</v>
      </c>
      <c r="J657" s="237">
        <v>27420.12</v>
      </c>
      <c r="K657" s="175"/>
      <c r="L657" s="175"/>
      <c r="M657" s="175"/>
      <c r="N657" s="175"/>
      <c r="O657" s="175"/>
      <c r="P657" s="175"/>
      <c r="Q657" s="175"/>
      <c r="R657" s="175"/>
      <c r="S657" s="175"/>
      <c r="T657" s="175"/>
      <c r="U657" s="175"/>
      <c r="V657" s="175"/>
      <c r="W657" s="175"/>
      <c r="X657" s="175"/>
      <c r="Y657" s="175"/>
    </row>
    <row r="658" spans="1:25">
      <c r="A658" s="175"/>
      <c r="B658" s="241" t="s">
        <v>1316</v>
      </c>
      <c r="C658" s="935" t="s">
        <v>1317</v>
      </c>
      <c r="D658" s="936"/>
      <c r="E658" s="936"/>
      <c r="F658" s="937"/>
      <c r="G658" s="231">
        <v>2109</v>
      </c>
      <c r="H658" s="231">
        <v>952</v>
      </c>
      <c r="I658" s="231">
        <v>870</v>
      </c>
      <c r="J658" s="237">
        <v>28501.26</v>
      </c>
      <c r="K658" s="175"/>
      <c r="L658" s="175"/>
      <c r="M658" s="175"/>
      <c r="N658" s="175"/>
      <c r="O658" s="175"/>
      <c r="P658" s="175"/>
      <c r="Q658" s="175"/>
      <c r="R658" s="175"/>
      <c r="S658" s="175"/>
      <c r="T658" s="175"/>
      <c r="U658" s="175"/>
      <c r="V658" s="175"/>
      <c r="W658" s="175"/>
      <c r="X658" s="175"/>
      <c r="Y658" s="175"/>
    </row>
    <row r="659" spans="1:25">
      <c r="A659" s="175"/>
      <c r="B659" s="241" t="s">
        <v>1318</v>
      </c>
      <c r="C659" s="935" t="s">
        <v>1319</v>
      </c>
      <c r="D659" s="936"/>
      <c r="E659" s="936"/>
      <c r="F659" s="937"/>
      <c r="G659" s="231">
        <v>2060</v>
      </c>
      <c r="H659" s="231">
        <v>800</v>
      </c>
      <c r="I659" s="231">
        <v>870</v>
      </c>
      <c r="J659" s="237">
        <v>27420.12</v>
      </c>
      <c r="K659" s="175"/>
      <c r="L659" s="175"/>
      <c r="M659" s="175"/>
      <c r="N659" s="175"/>
      <c r="O659" s="175"/>
      <c r="P659" s="175"/>
      <c r="Q659" s="175"/>
      <c r="R659" s="175"/>
      <c r="S659" s="175"/>
      <c r="T659" s="175"/>
      <c r="U659" s="175"/>
      <c r="V659" s="175"/>
      <c r="W659" s="175"/>
      <c r="X659" s="175"/>
      <c r="Y659" s="175"/>
    </row>
    <row r="660" spans="1:25">
      <c r="A660" s="175"/>
      <c r="B660" s="241" t="s">
        <v>1320</v>
      </c>
      <c r="C660" s="935" t="s">
        <v>1321</v>
      </c>
      <c r="D660" s="936"/>
      <c r="E660" s="936"/>
      <c r="F660" s="937"/>
      <c r="G660" s="231">
        <v>2109</v>
      </c>
      <c r="H660" s="231">
        <v>952</v>
      </c>
      <c r="I660" s="231">
        <v>870</v>
      </c>
      <c r="J660" s="237">
        <v>28501.26</v>
      </c>
      <c r="K660" s="175"/>
      <c r="L660" s="175"/>
      <c r="M660" s="175"/>
      <c r="N660" s="175"/>
      <c r="O660" s="175"/>
      <c r="P660" s="175"/>
      <c r="Q660" s="175"/>
      <c r="R660" s="175"/>
      <c r="S660" s="175"/>
      <c r="T660" s="175"/>
      <c r="U660" s="175"/>
      <c r="V660" s="175"/>
      <c r="W660" s="175"/>
      <c r="X660" s="175"/>
      <c r="Y660" s="175"/>
    </row>
    <row r="661" spans="1:25">
      <c r="A661" s="175"/>
      <c r="B661" s="241" t="s">
        <v>1322</v>
      </c>
      <c r="C661" s="935" t="s">
        <v>1323</v>
      </c>
      <c r="D661" s="936"/>
      <c r="E661" s="936"/>
      <c r="F661" s="937"/>
      <c r="G661" s="231">
        <v>2060</v>
      </c>
      <c r="H661" s="231">
        <v>800</v>
      </c>
      <c r="I661" s="231">
        <v>870</v>
      </c>
      <c r="J661" s="237">
        <v>27420.12</v>
      </c>
      <c r="K661" s="175"/>
      <c r="L661" s="175"/>
      <c r="M661" s="175"/>
      <c r="N661" s="175"/>
      <c r="O661" s="175"/>
      <c r="P661" s="175"/>
      <c r="Q661" s="175"/>
      <c r="R661" s="175"/>
      <c r="S661" s="175"/>
      <c r="T661" s="175"/>
      <c r="U661" s="175"/>
      <c r="V661" s="175"/>
      <c r="W661" s="175"/>
      <c r="X661" s="175"/>
      <c r="Y661" s="175"/>
    </row>
    <row r="662" spans="1:25">
      <c r="A662" s="175"/>
      <c r="B662" s="973"/>
      <c r="C662" s="973"/>
      <c r="D662" s="973"/>
      <c r="E662" s="973"/>
      <c r="F662" s="973"/>
      <c r="G662" s="973"/>
      <c r="H662" s="973"/>
      <c r="I662" s="973"/>
      <c r="J662" s="973"/>
      <c r="K662" s="175"/>
      <c r="L662" s="175"/>
      <c r="M662" s="175"/>
      <c r="N662" s="175"/>
      <c r="O662" s="175"/>
      <c r="P662" s="175"/>
      <c r="Q662" s="175"/>
      <c r="R662" s="175"/>
      <c r="S662" s="175"/>
      <c r="T662" s="175"/>
      <c r="U662" s="175"/>
      <c r="V662" s="175"/>
      <c r="W662" s="175"/>
      <c r="X662" s="175"/>
      <c r="Y662" s="175"/>
    </row>
    <row r="663" spans="1:25" ht="15">
      <c r="A663" s="175"/>
      <c r="B663" s="947" t="s">
        <v>1324</v>
      </c>
      <c r="C663" s="948"/>
      <c r="D663" s="948"/>
      <c r="E663" s="948"/>
      <c r="F663" s="948"/>
      <c r="G663" s="943"/>
      <c r="H663" s="943"/>
      <c r="I663" s="943"/>
      <c r="J663" s="943"/>
      <c r="K663" s="175"/>
      <c r="L663" s="175"/>
      <c r="M663" s="175"/>
      <c r="N663" s="175"/>
      <c r="O663" s="175"/>
      <c r="P663" s="175"/>
      <c r="Q663" s="175"/>
      <c r="R663" s="175"/>
      <c r="S663" s="175"/>
      <c r="T663" s="175"/>
      <c r="U663" s="175"/>
      <c r="V663" s="175"/>
      <c r="W663" s="175"/>
      <c r="X663" s="175"/>
      <c r="Y663" s="175"/>
    </row>
    <row r="664" spans="1:25">
      <c r="A664" s="175"/>
      <c r="B664" s="949"/>
      <c r="C664" s="950"/>
      <c r="D664" s="950"/>
      <c r="E664" s="950"/>
      <c r="F664" s="950"/>
      <c r="G664" s="944"/>
      <c r="H664" s="944"/>
      <c r="I664" s="944"/>
      <c r="J664" s="944"/>
      <c r="K664" s="175"/>
      <c r="L664" s="175"/>
      <c r="M664" s="175"/>
      <c r="N664" s="175"/>
      <c r="O664" s="175"/>
      <c r="P664" s="175"/>
      <c r="Q664" s="175"/>
      <c r="R664" s="175"/>
      <c r="S664" s="175"/>
      <c r="T664" s="175"/>
      <c r="U664" s="175"/>
      <c r="V664" s="175"/>
      <c r="W664" s="175"/>
      <c r="X664" s="175"/>
      <c r="Y664" s="175"/>
    </row>
    <row r="665" spans="1:25">
      <c r="A665" s="175"/>
      <c r="B665" s="951" t="s">
        <v>1135</v>
      </c>
      <c r="C665" s="952"/>
      <c r="D665" s="952"/>
      <c r="E665" s="952"/>
      <c r="F665" s="952"/>
      <c r="G665" s="944"/>
      <c r="H665" s="944"/>
      <c r="I665" s="944"/>
      <c r="J665" s="944"/>
      <c r="K665" s="175"/>
      <c r="L665" s="175"/>
      <c r="M665" s="175"/>
      <c r="N665" s="175"/>
      <c r="O665" s="175"/>
      <c r="P665" s="175"/>
      <c r="Q665" s="175"/>
      <c r="R665" s="175"/>
      <c r="S665" s="175"/>
      <c r="T665" s="175"/>
      <c r="U665" s="175"/>
      <c r="V665" s="175"/>
      <c r="W665" s="175"/>
      <c r="X665" s="175"/>
      <c r="Y665" s="175"/>
    </row>
    <row r="666" spans="1:25">
      <c r="A666" s="175"/>
      <c r="B666" s="933" t="s">
        <v>1290</v>
      </c>
      <c r="C666" s="934"/>
      <c r="D666" s="934"/>
      <c r="E666" s="934"/>
      <c r="F666" s="972"/>
      <c r="G666" s="944"/>
      <c r="H666" s="944"/>
      <c r="I666" s="944"/>
      <c r="J666" s="944"/>
      <c r="K666" s="175"/>
      <c r="L666" s="175"/>
      <c r="M666" s="175"/>
      <c r="N666" s="175"/>
      <c r="O666" s="175"/>
      <c r="P666" s="175"/>
      <c r="Q666" s="175"/>
      <c r="R666" s="175"/>
      <c r="S666" s="175"/>
      <c r="T666" s="175"/>
      <c r="U666" s="175"/>
      <c r="V666" s="175"/>
      <c r="W666" s="175"/>
      <c r="X666" s="175"/>
      <c r="Y666" s="175"/>
    </row>
    <row r="667" spans="1:25">
      <c r="A667" s="175"/>
      <c r="B667" s="933" t="s">
        <v>1325</v>
      </c>
      <c r="C667" s="934"/>
      <c r="D667" s="934"/>
      <c r="E667" s="934"/>
      <c r="F667" s="972"/>
      <c r="G667" s="944"/>
      <c r="H667" s="944"/>
      <c r="I667" s="944"/>
      <c r="J667" s="944"/>
      <c r="K667" s="175"/>
      <c r="L667" s="175"/>
      <c r="M667" s="175"/>
      <c r="N667" s="175"/>
      <c r="O667" s="175"/>
      <c r="P667" s="175"/>
      <c r="Q667" s="175"/>
      <c r="R667" s="175"/>
      <c r="S667" s="175"/>
      <c r="T667" s="175"/>
      <c r="U667" s="175"/>
      <c r="V667" s="175"/>
      <c r="W667" s="175"/>
      <c r="X667" s="175"/>
      <c r="Y667" s="175"/>
    </row>
    <row r="668" spans="1:25">
      <c r="A668" s="175"/>
      <c r="B668" s="933" t="s">
        <v>1139</v>
      </c>
      <c r="C668" s="934"/>
      <c r="D668" s="934"/>
      <c r="E668" s="934"/>
      <c r="F668" s="972"/>
      <c r="G668" s="944"/>
      <c r="H668" s="944"/>
      <c r="I668" s="944"/>
      <c r="J668" s="944"/>
      <c r="K668" s="175"/>
      <c r="L668" s="175"/>
      <c r="M668" s="175"/>
      <c r="N668" s="175"/>
      <c r="O668" s="175"/>
      <c r="P668" s="175"/>
      <c r="Q668" s="175"/>
      <c r="R668" s="175"/>
      <c r="S668" s="175"/>
      <c r="T668" s="175"/>
      <c r="U668" s="175"/>
      <c r="V668" s="175"/>
      <c r="W668" s="175"/>
      <c r="X668" s="175"/>
      <c r="Y668" s="175"/>
    </row>
    <row r="669" spans="1:25">
      <c r="A669" s="175"/>
      <c r="B669" s="955"/>
      <c r="C669" s="956"/>
      <c r="D669" s="956"/>
      <c r="E669" s="956"/>
      <c r="F669" s="956"/>
      <c r="G669" s="944"/>
      <c r="H669" s="944"/>
      <c r="I669" s="944"/>
      <c r="J669" s="944"/>
      <c r="K669" s="175"/>
      <c r="L669" s="175"/>
      <c r="M669" s="175"/>
      <c r="N669" s="175"/>
      <c r="O669" s="175"/>
      <c r="P669" s="175"/>
      <c r="Q669" s="175"/>
      <c r="R669" s="175"/>
      <c r="S669" s="175"/>
      <c r="T669" s="175"/>
      <c r="U669" s="175"/>
      <c r="V669" s="175"/>
      <c r="W669" s="175"/>
      <c r="X669" s="175"/>
      <c r="Y669" s="175"/>
    </row>
    <row r="670" spans="1:25">
      <c r="A670" s="175"/>
      <c r="B670" s="955"/>
      <c r="C670" s="956"/>
      <c r="D670" s="956"/>
      <c r="E670" s="956"/>
      <c r="F670" s="956"/>
      <c r="G670" s="944"/>
      <c r="H670" s="944"/>
      <c r="I670" s="944"/>
      <c r="J670" s="944"/>
      <c r="K670" s="175"/>
      <c r="L670" s="175"/>
      <c r="M670" s="175"/>
      <c r="N670" s="175"/>
      <c r="O670" s="175"/>
      <c r="P670" s="175"/>
      <c r="Q670" s="175"/>
      <c r="R670" s="175"/>
      <c r="S670" s="175"/>
      <c r="T670" s="175"/>
      <c r="U670" s="175"/>
      <c r="V670" s="175"/>
      <c r="W670" s="175"/>
      <c r="X670" s="175"/>
      <c r="Y670" s="175"/>
    </row>
    <row r="671" spans="1:25">
      <c r="A671" s="175"/>
      <c r="B671" s="955"/>
      <c r="C671" s="956"/>
      <c r="D671" s="956"/>
      <c r="E671" s="956"/>
      <c r="F671" s="956"/>
      <c r="G671" s="944"/>
      <c r="H671" s="944"/>
      <c r="I671" s="944"/>
      <c r="J671" s="944"/>
      <c r="K671" s="175"/>
      <c r="L671" s="175"/>
      <c r="M671" s="175"/>
      <c r="N671" s="175"/>
      <c r="O671" s="175"/>
      <c r="P671" s="175"/>
      <c r="Q671" s="175"/>
      <c r="R671" s="175"/>
      <c r="S671" s="175"/>
      <c r="T671" s="175"/>
      <c r="U671" s="175"/>
      <c r="V671" s="175"/>
      <c r="W671" s="175"/>
      <c r="X671" s="175"/>
      <c r="Y671" s="175"/>
    </row>
    <row r="672" spans="1:25">
      <c r="A672" s="175"/>
      <c r="B672" s="955"/>
      <c r="C672" s="956"/>
      <c r="D672" s="956"/>
      <c r="E672" s="956"/>
      <c r="F672" s="956"/>
      <c r="G672" s="944"/>
      <c r="H672" s="944"/>
      <c r="I672" s="944"/>
      <c r="J672" s="944"/>
      <c r="K672" s="175"/>
      <c r="L672" s="175"/>
      <c r="M672" s="175"/>
      <c r="N672" s="175"/>
      <c r="O672" s="175"/>
      <c r="P672" s="175"/>
      <c r="Q672" s="175"/>
      <c r="R672" s="175"/>
      <c r="S672" s="175"/>
      <c r="T672" s="175"/>
      <c r="U672" s="175"/>
      <c r="V672" s="175"/>
      <c r="W672" s="175"/>
      <c r="X672" s="175"/>
      <c r="Y672" s="175"/>
    </row>
    <row r="673" spans="1:25">
      <c r="A673" s="175"/>
      <c r="B673" s="955"/>
      <c r="C673" s="956"/>
      <c r="D673" s="956"/>
      <c r="E673" s="956"/>
      <c r="F673" s="956"/>
      <c r="G673" s="944"/>
      <c r="H673" s="944"/>
      <c r="I673" s="944"/>
      <c r="J673" s="944"/>
      <c r="K673" s="175"/>
      <c r="L673" s="175"/>
      <c r="M673" s="175"/>
      <c r="N673" s="175"/>
      <c r="O673" s="175"/>
      <c r="P673" s="175"/>
      <c r="Q673" s="175"/>
      <c r="R673" s="175"/>
      <c r="S673" s="175"/>
      <c r="T673" s="175"/>
      <c r="U673" s="175"/>
      <c r="V673" s="175"/>
      <c r="W673" s="175"/>
      <c r="X673" s="175"/>
      <c r="Y673" s="175"/>
    </row>
    <row r="674" spans="1:25">
      <c r="A674" s="175"/>
      <c r="B674" s="955"/>
      <c r="C674" s="956"/>
      <c r="D674" s="956"/>
      <c r="E674" s="956"/>
      <c r="F674" s="956"/>
      <c r="G674" s="944"/>
      <c r="H674" s="944"/>
      <c r="I674" s="944"/>
      <c r="J674" s="944"/>
      <c r="K674" s="175"/>
      <c r="L674" s="175"/>
      <c r="M674" s="175"/>
      <c r="N674" s="175"/>
      <c r="O674" s="175"/>
      <c r="P674" s="175"/>
      <c r="Q674" s="175"/>
      <c r="R674" s="175"/>
      <c r="S674" s="175"/>
      <c r="T674" s="175"/>
      <c r="U674" s="175"/>
      <c r="V674" s="175"/>
      <c r="W674" s="175"/>
      <c r="X674" s="175"/>
      <c r="Y674" s="175"/>
    </row>
    <row r="675" spans="1:25">
      <c r="A675" s="175"/>
      <c r="B675" s="955"/>
      <c r="C675" s="956"/>
      <c r="D675" s="956"/>
      <c r="E675" s="956"/>
      <c r="F675" s="956"/>
      <c r="G675" s="944"/>
      <c r="H675" s="944"/>
      <c r="I675" s="944"/>
      <c r="J675" s="944"/>
      <c r="K675" s="175"/>
      <c r="L675" s="175"/>
      <c r="M675" s="175"/>
      <c r="N675" s="175"/>
      <c r="O675" s="175"/>
      <c r="P675" s="175"/>
      <c r="Q675" s="175"/>
      <c r="R675" s="175"/>
      <c r="S675" s="175"/>
      <c r="T675" s="175"/>
      <c r="U675" s="175"/>
      <c r="V675" s="175"/>
      <c r="W675" s="175"/>
      <c r="X675" s="175"/>
      <c r="Y675" s="175"/>
    </row>
    <row r="676" spans="1:25">
      <c r="A676" s="175"/>
      <c r="B676" s="955"/>
      <c r="C676" s="956"/>
      <c r="D676" s="956"/>
      <c r="E676" s="956"/>
      <c r="F676" s="956"/>
      <c r="G676" s="944"/>
      <c r="H676" s="944"/>
      <c r="I676" s="944"/>
      <c r="J676" s="944"/>
      <c r="K676" s="175"/>
      <c r="L676" s="175"/>
      <c r="M676" s="175"/>
      <c r="N676" s="175"/>
      <c r="O676" s="175"/>
      <c r="P676" s="175"/>
      <c r="Q676" s="175"/>
      <c r="R676" s="175"/>
      <c r="S676" s="175"/>
      <c r="T676" s="175"/>
      <c r="U676" s="175"/>
      <c r="V676" s="175"/>
      <c r="W676" s="175"/>
      <c r="X676" s="175"/>
      <c r="Y676" s="175"/>
    </row>
    <row r="677" spans="1:25">
      <c r="A677" s="175"/>
      <c r="B677" s="955"/>
      <c r="C677" s="956"/>
      <c r="D677" s="956"/>
      <c r="E677" s="956"/>
      <c r="F677" s="956"/>
      <c r="G677" s="944"/>
      <c r="H677" s="944"/>
      <c r="I677" s="944"/>
      <c r="J677" s="944"/>
      <c r="K677" s="175"/>
      <c r="L677" s="175"/>
      <c r="M677" s="175"/>
      <c r="N677" s="175"/>
      <c r="O677" s="175"/>
      <c r="P677" s="175"/>
      <c r="Q677" s="175"/>
      <c r="R677" s="175"/>
      <c r="S677" s="175"/>
      <c r="T677" s="175"/>
      <c r="U677" s="175"/>
      <c r="V677" s="175"/>
      <c r="W677" s="175"/>
      <c r="X677" s="175"/>
      <c r="Y677" s="175"/>
    </row>
    <row r="678" spans="1:25">
      <c r="A678" s="175"/>
      <c r="B678" s="941"/>
      <c r="C678" s="942"/>
      <c r="D678" s="942"/>
      <c r="E678" s="942"/>
      <c r="F678" s="942"/>
      <c r="G678" s="938" t="s">
        <v>1143</v>
      </c>
      <c r="H678" s="938"/>
      <c r="I678" s="938"/>
      <c r="J678" s="938"/>
      <c r="K678" s="175"/>
      <c r="L678" s="175"/>
      <c r="M678" s="175"/>
      <c r="N678" s="175"/>
      <c r="O678" s="175"/>
      <c r="P678" s="175"/>
      <c r="Q678" s="175"/>
      <c r="R678" s="175"/>
      <c r="S678" s="175"/>
      <c r="T678" s="175"/>
      <c r="U678" s="175"/>
      <c r="V678" s="175"/>
      <c r="W678" s="175"/>
      <c r="X678" s="175"/>
      <c r="Y678" s="175"/>
    </row>
    <row r="679" spans="1:25">
      <c r="A679" s="175"/>
      <c r="B679" s="883" t="s">
        <v>4</v>
      </c>
      <c r="C679" s="913" t="s">
        <v>5</v>
      </c>
      <c r="D679" s="914"/>
      <c r="E679" s="914"/>
      <c r="F679" s="915"/>
      <c r="G679" s="887" t="s">
        <v>6</v>
      </c>
      <c r="H679" s="919"/>
      <c r="I679" s="920"/>
      <c r="J679" s="883" t="s">
        <v>1092</v>
      </c>
      <c r="K679" s="175"/>
      <c r="L679" s="175"/>
      <c r="M679" s="175"/>
      <c r="N679" s="175"/>
      <c r="O679" s="175"/>
      <c r="P679" s="175"/>
      <c r="Q679" s="175"/>
      <c r="R679" s="175"/>
      <c r="S679" s="175"/>
      <c r="T679" s="175"/>
      <c r="U679" s="175"/>
      <c r="V679" s="175"/>
      <c r="W679" s="175"/>
      <c r="X679" s="175"/>
      <c r="Y679" s="175"/>
    </row>
    <row r="680" spans="1:25">
      <c r="A680" s="175"/>
      <c r="B680" s="912"/>
      <c r="C680" s="916"/>
      <c r="D680" s="917"/>
      <c r="E680" s="917"/>
      <c r="F680" s="918"/>
      <c r="G680" s="10" t="s">
        <v>8</v>
      </c>
      <c r="H680" s="10" t="s">
        <v>9</v>
      </c>
      <c r="I680" s="10" t="s">
        <v>10</v>
      </c>
      <c r="J680" s="912"/>
      <c r="K680" s="175"/>
      <c r="L680" s="175"/>
      <c r="M680" s="175"/>
      <c r="N680" s="175"/>
      <c r="O680" s="175"/>
      <c r="P680" s="175"/>
      <c r="Q680" s="175"/>
      <c r="R680" s="175"/>
      <c r="S680" s="175"/>
      <c r="T680" s="175"/>
      <c r="U680" s="175"/>
      <c r="V680" s="175"/>
      <c r="W680" s="175"/>
      <c r="X680" s="175"/>
      <c r="Y680" s="175"/>
    </row>
    <row r="681" spans="1:25">
      <c r="A681" s="175"/>
      <c r="B681" s="57" t="s">
        <v>1326</v>
      </c>
      <c r="C681" s="935" t="s">
        <v>1327</v>
      </c>
      <c r="D681" s="936"/>
      <c r="E681" s="936"/>
      <c r="F681" s="937"/>
      <c r="G681" s="231">
        <v>930</v>
      </c>
      <c r="H681" s="231">
        <v>1030</v>
      </c>
      <c r="I681" s="231">
        <v>860</v>
      </c>
      <c r="J681" s="232">
        <v>22311.82</v>
      </c>
      <c r="K681" s="175"/>
      <c r="L681" s="175"/>
      <c r="M681" s="175"/>
      <c r="N681" s="175"/>
      <c r="O681" s="175"/>
      <c r="P681" s="175"/>
      <c r="Q681" s="175"/>
      <c r="R681" s="175"/>
      <c r="S681" s="175"/>
      <c r="T681" s="175"/>
      <c r="U681" s="175"/>
      <c r="V681" s="175"/>
      <c r="W681" s="175"/>
      <c r="X681" s="175"/>
      <c r="Y681" s="175"/>
    </row>
    <row r="682" spans="1:25">
      <c r="A682" s="175"/>
      <c r="B682" s="57" t="s">
        <v>1328</v>
      </c>
      <c r="C682" s="935" t="s">
        <v>1329</v>
      </c>
      <c r="D682" s="936"/>
      <c r="E682" s="936"/>
      <c r="F682" s="937"/>
      <c r="G682" s="231">
        <v>930</v>
      </c>
      <c r="H682" s="231">
        <v>1030</v>
      </c>
      <c r="I682" s="231">
        <v>860</v>
      </c>
      <c r="J682" s="232">
        <v>22311.82</v>
      </c>
      <c r="K682" s="175"/>
      <c r="L682" s="175"/>
      <c r="M682" s="175"/>
      <c r="N682" s="175"/>
      <c r="O682" s="175"/>
      <c r="P682" s="175"/>
      <c r="Q682" s="175"/>
      <c r="R682" s="175"/>
      <c r="S682" s="175"/>
      <c r="T682" s="175"/>
      <c r="U682" s="175"/>
      <c r="V682" s="175"/>
      <c r="W682" s="175"/>
      <c r="X682" s="175"/>
      <c r="Y682" s="175"/>
    </row>
    <row r="683" spans="1:25">
      <c r="A683" s="175"/>
      <c r="B683" s="57" t="s">
        <v>1330</v>
      </c>
      <c r="C683" s="935" t="s">
        <v>1331</v>
      </c>
      <c r="D683" s="936"/>
      <c r="E683" s="936"/>
      <c r="F683" s="937"/>
      <c r="G683" s="231">
        <v>930</v>
      </c>
      <c r="H683" s="231">
        <v>1030</v>
      </c>
      <c r="I683" s="231">
        <v>860</v>
      </c>
      <c r="J683" s="232">
        <v>22311.82</v>
      </c>
      <c r="K683" s="175"/>
      <c r="L683" s="175"/>
      <c r="M683" s="175"/>
      <c r="N683" s="175"/>
      <c r="O683" s="175"/>
      <c r="P683" s="175"/>
      <c r="Q683" s="175"/>
      <c r="R683" s="175"/>
      <c r="S683" s="175"/>
      <c r="T683" s="175"/>
      <c r="U683" s="175"/>
      <c r="V683" s="175"/>
      <c r="W683" s="175"/>
      <c r="X683" s="175"/>
      <c r="Y683" s="175"/>
    </row>
    <row r="684" spans="1:25" ht="15">
      <c r="A684" s="175"/>
      <c r="B684" s="947" t="s">
        <v>1332</v>
      </c>
      <c r="C684" s="948"/>
      <c r="D684" s="948"/>
      <c r="E684" s="948"/>
      <c r="F684" s="948"/>
      <c r="G684" s="943"/>
      <c r="H684" s="943"/>
      <c r="I684" s="943"/>
      <c r="J684" s="943"/>
      <c r="K684" s="175"/>
      <c r="L684" s="175"/>
      <c r="M684" s="175"/>
      <c r="N684" s="175"/>
      <c r="O684" s="175"/>
      <c r="P684" s="175"/>
      <c r="Q684" s="175"/>
      <c r="R684" s="175"/>
      <c r="S684" s="175"/>
      <c r="T684" s="175"/>
      <c r="U684" s="175"/>
      <c r="V684" s="175"/>
      <c r="W684" s="175"/>
      <c r="X684" s="175"/>
      <c r="Y684" s="175"/>
    </row>
    <row r="685" spans="1:25">
      <c r="A685" s="175"/>
      <c r="B685" s="949"/>
      <c r="C685" s="950"/>
      <c r="D685" s="950"/>
      <c r="E685" s="950"/>
      <c r="F685" s="950"/>
      <c r="G685" s="944"/>
      <c r="H685" s="944"/>
      <c r="I685" s="944"/>
      <c r="J685" s="944"/>
      <c r="K685" s="175"/>
      <c r="L685" s="175"/>
      <c r="M685" s="175"/>
      <c r="N685" s="175"/>
      <c r="O685" s="175"/>
      <c r="P685" s="175"/>
      <c r="Q685" s="175"/>
      <c r="R685" s="175"/>
      <c r="S685" s="175"/>
      <c r="T685" s="175"/>
      <c r="U685" s="175"/>
      <c r="V685" s="175"/>
      <c r="W685" s="175"/>
      <c r="X685" s="175"/>
      <c r="Y685" s="175"/>
    </row>
    <row r="686" spans="1:25">
      <c r="A686" s="175"/>
      <c r="B686" s="951" t="s">
        <v>1135</v>
      </c>
      <c r="C686" s="952"/>
      <c r="D686" s="952"/>
      <c r="E686" s="952"/>
      <c r="F686" s="952"/>
      <c r="G686" s="944"/>
      <c r="H686" s="944"/>
      <c r="I686" s="944"/>
      <c r="J686" s="944"/>
      <c r="K686" s="175"/>
      <c r="L686" s="175"/>
      <c r="M686" s="175"/>
      <c r="N686" s="175"/>
      <c r="O686" s="175"/>
      <c r="P686" s="175"/>
      <c r="Q686" s="175"/>
      <c r="R686" s="175"/>
      <c r="S686" s="175"/>
      <c r="T686" s="175"/>
      <c r="U686" s="175"/>
      <c r="V686" s="175"/>
      <c r="W686" s="175"/>
      <c r="X686" s="175"/>
      <c r="Y686" s="175"/>
    </row>
    <row r="687" spans="1:25">
      <c r="A687" s="175"/>
      <c r="B687" s="933" t="s">
        <v>1290</v>
      </c>
      <c r="C687" s="934"/>
      <c r="D687" s="934"/>
      <c r="E687" s="934"/>
      <c r="F687" s="972"/>
      <c r="G687" s="944"/>
      <c r="H687" s="944"/>
      <c r="I687" s="944"/>
      <c r="J687" s="944"/>
      <c r="K687" s="175"/>
      <c r="L687" s="175"/>
      <c r="M687" s="175"/>
      <c r="N687" s="175"/>
      <c r="O687" s="175"/>
      <c r="P687" s="175"/>
      <c r="Q687" s="175"/>
      <c r="R687" s="175"/>
      <c r="S687" s="175"/>
      <c r="T687" s="175"/>
      <c r="U687" s="175"/>
      <c r="V687" s="175"/>
      <c r="W687" s="175"/>
      <c r="X687" s="175"/>
      <c r="Y687" s="175"/>
    </row>
    <row r="688" spans="1:25">
      <c r="A688" s="175"/>
      <c r="B688" s="933" t="s">
        <v>1325</v>
      </c>
      <c r="C688" s="934"/>
      <c r="D688" s="934"/>
      <c r="E688" s="934"/>
      <c r="F688" s="972"/>
      <c r="G688" s="944"/>
      <c r="H688" s="944"/>
      <c r="I688" s="944"/>
      <c r="J688" s="944"/>
      <c r="K688" s="175"/>
      <c r="L688" s="175"/>
      <c r="M688" s="175"/>
      <c r="N688" s="175"/>
      <c r="O688" s="175"/>
      <c r="P688" s="175"/>
      <c r="Q688" s="175"/>
      <c r="R688" s="175"/>
      <c r="S688" s="175"/>
      <c r="T688" s="175"/>
      <c r="U688" s="175"/>
      <c r="V688" s="175"/>
      <c r="W688" s="175"/>
      <c r="X688" s="175"/>
      <c r="Y688" s="175"/>
    </row>
    <row r="689" spans="1:25">
      <c r="A689" s="175"/>
      <c r="B689" s="933" t="s">
        <v>1139</v>
      </c>
      <c r="C689" s="934"/>
      <c r="D689" s="934"/>
      <c r="E689" s="934"/>
      <c r="F689" s="972"/>
      <c r="G689" s="944"/>
      <c r="H689" s="944"/>
      <c r="I689" s="944"/>
      <c r="J689" s="944"/>
      <c r="K689" s="175"/>
      <c r="L689" s="175"/>
      <c r="M689" s="175"/>
      <c r="N689" s="175"/>
      <c r="O689" s="175"/>
      <c r="P689" s="175"/>
      <c r="Q689" s="175"/>
      <c r="R689" s="175"/>
      <c r="S689" s="175"/>
      <c r="T689" s="175"/>
      <c r="U689" s="175"/>
      <c r="V689" s="175"/>
      <c r="W689" s="175"/>
      <c r="X689" s="175"/>
      <c r="Y689" s="175"/>
    </row>
    <row r="690" spans="1:25">
      <c r="A690" s="175"/>
      <c r="B690" s="955"/>
      <c r="C690" s="956"/>
      <c r="D690" s="956"/>
      <c r="E690" s="956"/>
      <c r="F690" s="956"/>
      <c r="G690" s="944"/>
      <c r="H690" s="944"/>
      <c r="I690" s="944"/>
      <c r="J690" s="944"/>
      <c r="K690" s="175"/>
      <c r="L690" s="175"/>
      <c r="M690" s="175"/>
      <c r="N690" s="175"/>
      <c r="O690" s="175"/>
      <c r="P690" s="175"/>
      <c r="Q690" s="175"/>
      <c r="R690" s="175"/>
      <c r="S690" s="175"/>
      <c r="T690" s="175"/>
      <c r="U690" s="175"/>
      <c r="V690" s="175"/>
      <c r="W690" s="175"/>
      <c r="X690" s="175"/>
      <c r="Y690" s="175"/>
    </row>
    <row r="691" spans="1:25">
      <c r="A691" s="175"/>
      <c r="B691" s="955"/>
      <c r="C691" s="956"/>
      <c r="D691" s="956"/>
      <c r="E691" s="956"/>
      <c r="F691" s="956"/>
      <c r="G691" s="944"/>
      <c r="H691" s="944"/>
      <c r="I691" s="944"/>
      <c r="J691" s="944"/>
      <c r="K691" s="175"/>
      <c r="L691" s="175"/>
      <c r="M691" s="175"/>
      <c r="N691" s="175"/>
      <c r="O691" s="175"/>
      <c r="P691" s="175"/>
      <c r="Q691" s="175"/>
      <c r="R691" s="175"/>
      <c r="S691" s="175"/>
      <c r="T691" s="175"/>
      <c r="U691" s="175"/>
      <c r="V691" s="175"/>
      <c r="W691" s="175"/>
      <c r="X691" s="175"/>
      <c r="Y691" s="175"/>
    </row>
    <row r="692" spans="1:25">
      <c r="A692" s="175"/>
      <c r="B692" s="955"/>
      <c r="C692" s="956"/>
      <c r="D692" s="956"/>
      <c r="E692" s="956"/>
      <c r="F692" s="956"/>
      <c r="G692" s="944"/>
      <c r="H692" s="944"/>
      <c r="I692" s="944"/>
      <c r="J692" s="944"/>
      <c r="K692" s="175"/>
      <c r="L692" s="175"/>
      <c r="M692" s="175"/>
      <c r="N692" s="175"/>
      <c r="O692" s="175"/>
      <c r="P692" s="175"/>
      <c r="Q692" s="175"/>
      <c r="R692" s="175"/>
      <c r="S692" s="175"/>
      <c r="T692" s="175"/>
      <c r="U692" s="175"/>
      <c r="V692" s="175"/>
      <c r="W692" s="175"/>
      <c r="X692" s="175"/>
      <c r="Y692" s="175"/>
    </row>
    <row r="693" spans="1:25">
      <c r="A693" s="175"/>
      <c r="B693" s="955"/>
      <c r="C693" s="956"/>
      <c r="D693" s="956"/>
      <c r="E693" s="956"/>
      <c r="F693" s="956"/>
      <c r="G693" s="944"/>
      <c r="H693" s="944"/>
      <c r="I693" s="944"/>
      <c r="J693" s="944"/>
      <c r="K693" s="175"/>
      <c r="L693" s="175"/>
      <c r="M693" s="175"/>
      <c r="N693" s="175"/>
      <c r="O693" s="175"/>
      <c r="P693" s="175"/>
      <c r="Q693" s="175"/>
      <c r="R693" s="175"/>
      <c r="S693" s="175"/>
      <c r="T693" s="175"/>
      <c r="U693" s="175"/>
      <c r="V693" s="175"/>
      <c r="W693" s="175"/>
      <c r="X693" s="175"/>
      <c r="Y693" s="175"/>
    </row>
    <row r="694" spans="1:25">
      <c r="A694" s="175"/>
      <c r="B694" s="955"/>
      <c r="C694" s="956"/>
      <c r="D694" s="956"/>
      <c r="E694" s="956"/>
      <c r="F694" s="956"/>
      <c r="G694" s="944"/>
      <c r="H694" s="944"/>
      <c r="I694" s="944"/>
      <c r="J694" s="944"/>
      <c r="K694" s="175"/>
      <c r="L694" s="175"/>
      <c r="M694" s="175"/>
      <c r="N694" s="175"/>
      <c r="O694" s="175"/>
      <c r="P694" s="175"/>
      <c r="Q694" s="175"/>
      <c r="R694" s="175"/>
      <c r="S694" s="175"/>
      <c r="T694" s="175"/>
      <c r="U694" s="175"/>
      <c r="V694" s="175"/>
      <c r="W694" s="175"/>
      <c r="X694" s="175"/>
      <c r="Y694" s="175"/>
    </row>
    <row r="695" spans="1:25">
      <c r="A695" s="175"/>
      <c r="B695" s="955"/>
      <c r="C695" s="956"/>
      <c r="D695" s="956"/>
      <c r="E695" s="956"/>
      <c r="F695" s="956"/>
      <c r="G695" s="944"/>
      <c r="H695" s="944"/>
      <c r="I695" s="944"/>
      <c r="J695" s="944"/>
      <c r="K695" s="175"/>
      <c r="L695" s="175"/>
      <c r="M695" s="175"/>
      <c r="N695" s="175"/>
      <c r="O695" s="175"/>
      <c r="P695" s="175"/>
      <c r="Q695" s="175"/>
      <c r="R695" s="175"/>
      <c r="S695" s="175"/>
      <c r="T695" s="175"/>
      <c r="U695" s="175"/>
      <c r="V695" s="175"/>
      <c r="W695" s="175"/>
      <c r="X695" s="175"/>
      <c r="Y695" s="175"/>
    </row>
    <row r="696" spans="1:25">
      <c r="A696" s="175"/>
      <c r="B696" s="955"/>
      <c r="C696" s="956"/>
      <c r="D696" s="956"/>
      <c r="E696" s="956"/>
      <c r="F696" s="956"/>
      <c r="G696" s="944"/>
      <c r="H696" s="944"/>
      <c r="I696" s="944"/>
      <c r="J696" s="944"/>
      <c r="K696" s="175"/>
      <c r="L696" s="175"/>
      <c r="M696" s="175"/>
      <c r="N696" s="175"/>
      <c r="O696" s="175"/>
      <c r="P696" s="175"/>
      <c r="Q696" s="175"/>
      <c r="R696" s="175"/>
      <c r="S696" s="175"/>
      <c r="T696" s="175"/>
      <c r="U696" s="175"/>
      <c r="V696" s="175"/>
      <c r="W696" s="175"/>
      <c r="X696" s="175"/>
      <c r="Y696" s="175"/>
    </row>
    <row r="697" spans="1:25">
      <c r="A697" s="175"/>
      <c r="B697" s="955"/>
      <c r="C697" s="956"/>
      <c r="D697" s="956"/>
      <c r="E697" s="956"/>
      <c r="F697" s="956"/>
      <c r="G697" s="944"/>
      <c r="H697" s="944"/>
      <c r="I697" s="944"/>
      <c r="J697" s="944"/>
      <c r="K697" s="175"/>
      <c r="L697" s="175"/>
      <c r="M697" s="175"/>
      <c r="N697" s="175"/>
      <c r="O697" s="175"/>
      <c r="P697" s="175"/>
      <c r="Q697" s="175"/>
      <c r="R697" s="175"/>
      <c r="S697" s="175"/>
      <c r="T697" s="175"/>
      <c r="U697" s="175"/>
      <c r="V697" s="175"/>
      <c r="W697" s="175"/>
      <c r="X697" s="175"/>
      <c r="Y697" s="175"/>
    </row>
    <row r="698" spans="1:25">
      <c r="A698" s="175"/>
      <c r="B698" s="955"/>
      <c r="C698" s="956"/>
      <c r="D698" s="956"/>
      <c r="E698" s="956"/>
      <c r="F698" s="956"/>
      <c r="G698" s="944"/>
      <c r="H698" s="944"/>
      <c r="I698" s="944"/>
      <c r="J698" s="944"/>
      <c r="K698" s="175"/>
      <c r="L698" s="175"/>
      <c r="M698" s="175"/>
      <c r="N698" s="175"/>
      <c r="O698" s="175"/>
      <c r="P698" s="175"/>
      <c r="Q698" s="175"/>
      <c r="R698" s="175"/>
      <c r="S698" s="175"/>
      <c r="T698" s="175"/>
      <c r="U698" s="175"/>
      <c r="V698" s="175"/>
      <c r="W698" s="175"/>
      <c r="X698" s="175"/>
      <c r="Y698" s="175"/>
    </row>
    <row r="699" spans="1:25">
      <c r="A699" s="175"/>
      <c r="B699" s="941"/>
      <c r="C699" s="942"/>
      <c r="D699" s="942"/>
      <c r="E699" s="942"/>
      <c r="F699" s="942"/>
      <c r="G699" s="938" t="s">
        <v>1143</v>
      </c>
      <c r="H699" s="938"/>
      <c r="I699" s="938"/>
      <c r="J699" s="938"/>
      <c r="K699" s="175"/>
      <c r="L699" s="175"/>
      <c r="M699" s="175"/>
      <c r="N699" s="175"/>
      <c r="O699" s="175"/>
      <c r="P699" s="175"/>
      <c r="Q699" s="175"/>
      <c r="R699" s="175"/>
      <c r="S699" s="175"/>
      <c r="T699" s="175"/>
      <c r="U699" s="175"/>
      <c r="V699" s="175"/>
      <c r="W699" s="175"/>
      <c r="X699" s="175"/>
      <c r="Y699" s="175"/>
    </row>
    <row r="700" spans="1:25">
      <c r="A700" s="175"/>
      <c r="B700" s="883" t="s">
        <v>4</v>
      </c>
      <c r="C700" s="913" t="s">
        <v>5</v>
      </c>
      <c r="D700" s="914"/>
      <c r="E700" s="914"/>
      <c r="F700" s="915"/>
      <c r="G700" s="887" t="s">
        <v>6</v>
      </c>
      <c r="H700" s="919"/>
      <c r="I700" s="920"/>
      <c r="J700" s="883" t="s">
        <v>1092</v>
      </c>
      <c r="K700" s="175"/>
      <c r="L700" s="175"/>
      <c r="M700" s="175"/>
      <c r="N700" s="175"/>
      <c r="O700" s="175"/>
      <c r="P700" s="175"/>
      <c r="Q700" s="175"/>
      <c r="R700" s="175"/>
      <c r="S700" s="175"/>
      <c r="T700" s="175"/>
      <c r="U700" s="175"/>
      <c r="V700" s="175"/>
      <c r="W700" s="175"/>
      <c r="X700" s="175"/>
      <c r="Y700" s="175"/>
    </row>
    <row r="701" spans="1:25">
      <c r="A701" s="175"/>
      <c r="B701" s="912"/>
      <c r="C701" s="916"/>
      <c r="D701" s="917"/>
      <c r="E701" s="917"/>
      <c r="F701" s="918"/>
      <c r="G701" s="10" t="s">
        <v>8</v>
      </c>
      <c r="H701" s="10" t="s">
        <v>9</v>
      </c>
      <c r="I701" s="10" t="s">
        <v>10</v>
      </c>
      <c r="J701" s="912"/>
      <c r="K701" s="175"/>
      <c r="L701" s="175"/>
      <c r="M701" s="175"/>
      <c r="N701" s="175"/>
      <c r="O701" s="175"/>
      <c r="P701" s="175"/>
      <c r="Q701" s="175"/>
      <c r="R701" s="175"/>
      <c r="S701" s="175"/>
      <c r="T701" s="175"/>
      <c r="U701" s="175"/>
      <c r="V701" s="175"/>
      <c r="W701" s="175"/>
      <c r="X701" s="175"/>
      <c r="Y701" s="175"/>
    </row>
    <row r="702" spans="1:25">
      <c r="A702" s="175"/>
      <c r="B702" s="42">
        <v>695133.01800000004</v>
      </c>
      <c r="C702" s="967" t="s">
        <v>1333</v>
      </c>
      <c r="D702" s="968"/>
      <c r="E702" s="968"/>
      <c r="F702" s="969"/>
      <c r="G702" s="13">
        <v>1000</v>
      </c>
      <c r="H702" s="13">
        <v>1080</v>
      </c>
      <c r="I702" s="13">
        <v>862</v>
      </c>
      <c r="J702" s="2">
        <v>23720.84</v>
      </c>
      <c r="K702" s="175"/>
      <c r="L702" s="175"/>
      <c r="M702" s="175"/>
      <c r="N702" s="175"/>
      <c r="O702" s="175"/>
      <c r="P702" s="175"/>
      <c r="Q702" s="175"/>
      <c r="R702" s="175"/>
      <c r="S702" s="175"/>
      <c r="T702" s="175"/>
      <c r="U702" s="175"/>
      <c r="V702" s="175"/>
      <c r="W702" s="175"/>
      <c r="X702" s="175"/>
      <c r="Y702" s="175"/>
    </row>
    <row r="703" spans="1:25">
      <c r="A703" s="175"/>
      <c r="B703" s="974"/>
      <c r="C703" s="974"/>
      <c r="D703" s="974"/>
      <c r="E703" s="974"/>
      <c r="F703" s="974"/>
      <c r="G703" s="974"/>
      <c r="H703" s="974"/>
      <c r="I703" s="974"/>
      <c r="J703" s="974"/>
      <c r="K703" s="175"/>
      <c r="L703" s="175"/>
      <c r="M703" s="175"/>
      <c r="N703" s="175"/>
      <c r="O703" s="175"/>
      <c r="P703" s="175"/>
      <c r="Q703" s="175"/>
      <c r="R703" s="175"/>
      <c r="S703" s="175"/>
      <c r="T703" s="175"/>
      <c r="U703" s="175"/>
      <c r="V703" s="175"/>
      <c r="W703" s="175"/>
      <c r="X703" s="175"/>
      <c r="Y703" s="175"/>
    </row>
    <row r="704" spans="1:25" ht="15">
      <c r="A704" s="175"/>
      <c r="B704" s="947" t="s">
        <v>1334</v>
      </c>
      <c r="C704" s="948"/>
      <c r="D704" s="948"/>
      <c r="E704" s="948"/>
      <c r="F704" s="948"/>
      <c r="G704" s="943"/>
      <c r="H704" s="943"/>
      <c r="I704" s="943"/>
      <c r="J704" s="943"/>
      <c r="K704" s="175"/>
      <c r="L704" s="175"/>
      <c r="M704" s="175"/>
      <c r="N704" s="175"/>
      <c r="O704" s="175"/>
      <c r="P704" s="175"/>
      <c r="Q704" s="175"/>
      <c r="R704" s="175"/>
      <c r="S704" s="175"/>
      <c r="T704" s="175"/>
      <c r="U704" s="175"/>
      <c r="V704" s="175"/>
      <c r="W704" s="175"/>
      <c r="X704" s="175"/>
      <c r="Y704" s="175"/>
    </row>
    <row r="705" spans="1:25">
      <c r="A705" s="175"/>
      <c r="B705" s="949"/>
      <c r="C705" s="950"/>
      <c r="D705" s="950"/>
      <c r="E705" s="950"/>
      <c r="F705" s="950"/>
      <c r="G705" s="944"/>
      <c r="H705" s="944"/>
      <c r="I705" s="944"/>
      <c r="J705" s="944"/>
      <c r="K705" s="175"/>
      <c r="L705" s="175"/>
      <c r="M705" s="175"/>
      <c r="N705" s="175"/>
      <c r="O705" s="175"/>
      <c r="P705" s="175"/>
      <c r="Q705" s="175"/>
      <c r="R705" s="175"/>
      <c r="S705" s="175"/>
      <c r="T705" s="175"/>
      <c r="U705" s="175"/>
      <c r="V705" s="175"/>
      <c r="W705" s="175"/>
      <c r="X705" s="175"/>
      <c r="Y705" s="175"/>
    </row>
    <row r="706" spans="1:25">
      <c r="A706" s="175"/>
      <c r="B706" s="951" t="s">
        <v>1135</v>
      </c>
      <c r="C706" s="952"/>
      <c r="D706" s="952"/>
      <c r="E706" s="952"/>
      <c r="F706" s="952"/>
      <c r="G706" s="944"/>
      <c r="H706" s="944"/>
      <c r="I706" s="944"/>
      <c r="J706" s="944"/>
      <c r="K706" s="175"/>
      <c r="L706" s="175"/>
      <c r="M706" s="175"/>
      <c r="N706" s="175"/>
      <c r="O706" s="175"/>
      <c r="P706" s="175"/>
      <c r="Q706" s="175"/>
      <c r="R706" s="175"/>
      <c r="S706" s="175"/>
      <c r="T706" s="175"/>
      <c r="U706" s="175"/>
      <c r="V706" s="175"/>
      <c r="W706" s="175"/>
      <c r="X706" s="175"/>
      <c r="Y706" s="175"/>
    </row>
    <row r="707" spans="1:25">
      <c r="A707" s="175"/>
      <c r="B707" s="933" t="s">
        <v>1290</v>
      </c>
      <c r="C707" s="934"/>
      <c r="D707" s="934"/>
      <c r="E707" s="934"/>
      <c r="F707" s="972"/>
      <c r="G707" s="944"/>
      <c r="H707" s="944"/>
      <c r="I707" s="944"/>
      <c r="J707" s="944"/>
      <c r="K707" s="175"/>
      <c r="L707" s="175"/>
      <c r="M707" s="175"/>
      <c r="N707" s="175"/>
      <c r="O707" s="175"/>
      <c r="P707" s="175"/>
      <c r="Q707" s="175"/>
      <c r="R707" s="175"/>
      <c r="S707" s="175"/>
      <c r="T707" s="175"/>
      <c r="U707" s="175"/>
      <c r="V707" s="175"/>
      <c r="W707" s="175"/>
      <c r="X707" s="175"/>
      <c r="Y707" s="175"/>
    </row>
    <row r="708" spans="1:25">
      <c r="A708" s="175"/>
      <c r="B708" s="933" t="s">
        <v>1325</v>
      </c>
      <c r="C708" s="934"/>
      <c r="D708" s="934"/>
      <c r="E708" s="934"/>
      <c r="F708" s="972"/>
      <c r="G708" s="944"/>
      <c r="H708" s="944"/>
      <c r="I708" s="944"/>
      <c r="J708" s="944"/>
      <c r="K708" s="175"/>
      <c r="L708" s="175"/>
      <c r="M708" s="175"/>
      <c r="N708" s="175"/>
      <c r="O708" s="175"/>
      <c r="P708" s="175"/>
      <c r="Q708" s="175"/>
      <c r="R708" s="175"/>
      <c r="S708" s="175"/>
      <c r="T708" s="175"/>
      <c r="U708" s="175"/>
      <c r="V708" s="175"/>
      <c r="W708" s="175"/>
      <c r="X708" s="175"/>
      <c r="Y708" s="175"/>
    </row>
    <row r="709" spans="1:25">
      <c r="A709" s="175"/>
      <c r="B709" s="933" t="s">
        <v>1139</v>
      </c>
      <c r="C709" s="934"/>
      <c r="D709" s="934"/>
      <c r="E709" s="934"/>
      <c r="F709" s="972"/>
      <c r="G709" s="944"/>
      <c r="H709" s="944"/>
      <c r="I709" s="944"/>
      <c r="J709" s="944"/>
      <c r="K709" s="175"/>
      <c r="L709" s="175"/>
      <c r="M709" s="175"/>
      <c r="N709" s="175"/>
      <c r="O709" s="175"/>
      <c r="P709" s="175"/>
      <c r="Q709" s="175"/>
      <c r="R709" s="175"/>
      <c r="S709" s="175"/>
      <c r="T709" s="175"/>
      <c r="U709" s="175"/>
      <c r="V709" s="175"/>
      <c r="W709" s="175"/>
      <c r="X709" s="175"/>
      <c r="Y709" s="175"/>
    </row>
    <row r="710" spans="1:25">
      <c r="A710" s="175"/>
      <c r="B710" s="955"/>
      <c r="C710" s="956"/>
      <c r="D710" s="956"/>
      <c r="E710" s="956"/>
      <c r="F710" s="956"/>
      <c r="G710" s="944"/>
      <c r="H710" s="944"/>
      <c r="I710" s="944"/>
      <c r="J710" s="944"/>
      <c r="K710" s="175"/>
      <c r="L710" s="175"/>
      <c r="M710" s="175"/>
      <c r="N710" s="175"/>
      <c r="O710" s="175"/>
      <c r="P710" s="175"/>
      <c r="Q710" s="175"/>
      <c r="R710" s="175"/>
      <c r="S710" s="175"/>
      <c r="T710" s="175"/>
      <c r="U710" s="175"/>
      <c r="V710" s="175"/>
      <c r="W710" s="175"/>
      <c r="X710" s="175"/>
      <c r="Y710" s="175"/>
    </row>
    <row r="711" spans="1:25">
      <c r="A711" s="175"/>
      <c r="B711" s="955"/>
      <c r="C711" s="956"/>
      <c r="D711" s="956"/>
      <c r="E711" s="956"/>
      <c r="F711" s="956"/>
      <c r="G711" s="944"/>
      <c r="H711" s="944"/>
      <c r="I711" s="944"/>
      <c r="J711" s="944"/>
      <c r="K711" s="175"/>
      <c r="L711" s="175"/>
      <c r="M711" s="175"/>
      <c r="N711" s="175"/>
      <c r="O711" s="175"/>
      <c r="P711" s="175"/>
      <c r="Q711" s="175"/>
      <c r="R711" s="175"/>
      <c r="S711" s="175"/>
      <c r="T711" s="175"/>
      <c r="U711" s="175"/>
      <c r="V711" s="175"/>
      <c r="W711" s="175"/>
      <c r="X711" s="175"/>
      <c r="Y711" s="175"/>
    </row>
    <row r="712" spans="1:25">
      <c r="A712" s="175"/>
      <c r="B712" s="955"/>
      <c r="C712" s="956"/>
      <c r="D712" s="956"/>
      <c r="E712" s="956"/>
      <c r="F712" s="956"/>
      <c r="G712" s="944"/>
      <c r="H712" s="944"/>
      <c r="I712" s="944"/>
      <c r="J712" s="944"/>
      <c r="K712" s="175"/>
      <c r="L712" s="175"/>
      <c r="M712" s="175"/>
      <c r="N712" s="175"/>
      <c r="O712" s="175"/>
      <c r="P712" s="175"/>
      <c r="Q712" s="175"/>
      <c r="R712" s="175"/>
      <c r="S712" s="175"/>
      <c r="T712" s="175"/>
      <c r="U712" s="175"/>
      <c r="V712" s="175"/>
      <c r="W712" s="175"/>
      <c r="X712" s="175"/>
      <c r="Y712" s="175"/>
    </row>
    <row r="713" spans="1:25">
      <c r="A713" s="175"/>
      <c r="B713" s="955"/>
      <c r="C713" s="956"/>
      <c r="D713" s="956"/>
      <c r="E713" s="956"/>
      <c r="F713" s="956"/>
      <c r="G713" s="944"/>
      <c r="H713" s="944"/>
      <c r="I713" s="944"/>
      <c r="J713" s="944"/>
      <c r="K713" s="175"/>
      <c r="L713" s="175"/>
      <c r="M713" s="175"/>
      <c r="N713" s="175"/>
      <c r="O713" s="175"/>
      <c r="P713" s="175"/>
      <c r="Q713" s="175"/>
      <c r="R713" s="175"/>
      <c r="S713" s="175"/>
      <c r="T713" s="175"/>
      <c r="U713" s="175"/>
      <c r="V713" s="175"/>
      <c r="W713" s="175"/>
      <c r="X713" s="175"/>
      <c r="Y713" s="175"/>
    </row>
    <row r="714" spans="1:25">
      <c r="A714" s="175"/>
      <c r="B714" s="955"/>
      <c r="C714" s="956"/>
      <c r="D714" s="956"/>
      <c r="E714" s="956"/>
      <c r="F714" s="956"/>
      <c r="G714" s="944"/>
      <c r="H714" s="944"/>
      <c r="I714" s="944"/>
      <c r="J714" s="944"/>
      <c r="K714" s="175"/>
      <c r="L714" s="175"/>
      <c r="M714" s="175"/>
      <c r="N714" s="175"/>
      <c r="O714" s="175"/>
      <c r="P714" s="175"/>
      <c r="Q714" s="175"/>
      <c r="R714" s="175"/>
      <c r="S714" s="175"/>
      <c r="T714" s="175"/>
      <c r="U714" s="175"/>
      <c r="V714" s="175"/>
      <c r="W714" s="175"/>
      <c r="X714" s="175"/>
      <c r="Y714" s="175"/>
    </row>
    <row r="715" spans="1:25">
      <c r="A715" s="175"/>
      <c r="B715" s="955"/>
      <c r="C715" s="956"/>
      <c r="D715" s="956"/>
      <c r="E715" s="956"/>
      <c r="F715" s="956"/>
      <c r="G715" s="944"/>
      <c r="H715" s="944"/>
      <c r="I715" s="944"/>
      <c r="J715" s="944"/>
      <c r="K715" s="175"/>
      <c r="L715" s="175"/>
      <c r="M715" s="175"/>
      <c r="N715" s="175"/>
      <c r="O715" s="175"/>
      <c r="P715" s="175"/>
      <c r="Q715" s="175"/>
      <c r="R715" s="175"/>
      <c r="S715" s="175"/>
      <c r="T715" s="175"/>
      <c r="U715" s="175"/>
      <c r="V715" s="175"/>
      <c r="W715" s="175"/>
      <c r="X715" s="175"/>
      <c r="Y715" s="175"/>
    </row>
    <row r="716" spans="1:25">
      <c r="A716" s="175"/>
      <c r="B716" s="955"/>
      <c r="C716" s="956"/>
      <c r="D716" s="956"/>
      <c r="E716" s="956"/>
      <c r="F716" s="956"/>
      <c r="G716" s="944"/>
      <c r="H716" s="944"/>
      <c r="I716" s="944"/>
      <c r="J716" s="944"/>
      <c r="K716" s="175"/>
      <c r="L716" s="175"/>
      <c r="M716" s="175"/>
      <c r="N716" s="175"/>
      <c r="O716" s="175"/>
      <c r="P716" s="175"/>
      <c r="Q716" s="175"/>
      <c r="R716" s="175"/>
      <c r="S716" s="175"/>
      <c r="T716" s="175"/>
      <c r="U716" s="175"/>
      <c r="V716" s="175"/>
      <c r="W716" s="175"/>
      <c r="X716" s="175"/>
      <c r="Y716" s="175"/>
    </row>
    <row r="717" spans="1:25">
      <c r="A717" s="175"/>
      <c r="B717" s="955"/>
      <c r="C717" s="956"/>
      <c r="D717" s="956"/>
      <c r="E717" s="956"/>
      <c r="F717" s="956"/>
      <c r="G717" s="944"/>
      <c r="H717" s="944"/>
      <c r="I717" s="944"/>
      <c r="J717" s="944"/>
      <c r="K717" s="175"/>
      <c r="L717" s="175"/>
      <c r="M717" s="175"/>
      <c r="N717" s="175"/>
      <c r="O717" s="175"/>
      <c r="P717" s="175"/>
      <c r="Q717" s="175"/>
      <c r="R717" s="175"/>
      <c r="S717" s="175"/>
      <c r="T717" s="175"/>
      <c r="U717" s="175"/>
      <c r="V717" s="175"/>
      <c r="W717" s="175"/>
      <c r="X717" s="175"/>
      <c r="Y717" s="175"/>
    </row>
    <row r="718" spans="1:25">
      <c r="A718" s="175"/>
      <c r="B718" s="955"/>
      <c r="C718" s="956"/>
      <c r="D718" s="956"/>
      <c r="E718" s="956"/>
      <c r="F718" s="956"/>
      <c r="G718" s="944"/>
      <c r="H718" s="944"/>
      <c r="I718" s="944"/>
      <c r="J718" s="944"/>
      <c r="K718" s="175"/>
      <c r="L718" s="175"/>
      <c r="M718" s="175"/>
      <c r="N718" s="175"/>
      <c r="O718" s="175"/>
      <c r="P718" s="175"/>
      <c r="Q718" s="175"/>
      <c r="R718" s="175"/>
      <c r="S718" s="175"/>
      <c r="T718" s="175"/>
      <c r="U718" s="175"/>
      <c r="V718" s="175"/>
      <c r="W718" s="175"/>
      <c r="X718" s="175"/>
      <c r="Y718" s="175"/>
    </row>
    <row r="719" spans="1:25">
      <c r="A719" s="175"/>
      <c r="B719" s="941"/>
      <c r="C719" s="942"/>
      <c r="D719" s="942"/>
      <c r="E719" s="942"/>
      <c r="F719" s="942"/>
      <c r="G719" s="938" t="s">
        <v>1143</v>
      </c>
      <c r="H719" s="938"/>
      <c r="I719" s="938"/>
      <c r="J719" s="938"/>
      <c r="K719" s="175"/>
      <c r="L719" s="175"/>
      <c r="M719" s="175"/>
      <c r="N719" s="175"/>
      <c r="O719" s="175"/>
      <c r="P719" s="175"/>
      <c r="Q719" s="175"/>
      <c r="R719" s="175"/>
      <c r="S719" s="175"/>
      <c r="T719" s="175"/>
      <c r="U719" s="175"/>
      <c r="V719" s="175"/>
      <c r="W719" s="175"/>
      <c r="X719" s="175"/>
      <c r="Y719" s="175"/>
    </row>
    <row r="720" spans="1:25">
      <c r="A720" s="175"/>
      <c r="B720" s="883" t="s">
        <v>4</v>
      </c>
      <c r="C720" s="913" t="s">
        <v>5</v>
      </c>
      <c r="D720" s="914"/>
      <c r="E720" s="914"/>
      <c r="F720" s="915"/>
      <c r="G720" s="887" t="s">
        <v>6</v>
      </c>
      <c r="H720" s="919"/>
      <c r="I720" s="920"/>
      <c r="J720" s="883" t="s">
        <v>1092</v>
      </c>
      <c r="K720" s="175"/>
      <c r="L720" s="175"/>
      <c r="M720" s="175"/>
      <c r="N720" s="175"/>
      <c r="O720" s="175"/>
      <c r="P720" s="175"/>
      <c r="Q720" s="175"/>
      <c r="R720" s="175"/>
      <c r="S720" s="175"/>
      <c r="T720" s="175"/>
      <c r="U720" s="175"/>
      <c r="V720" s="175"/>
      <c r="W720" s="175"/>
      <c r="X720" s="175"/>
      <c r="Y720" s="175"/>
    </row>
    <row r="721" spans="1:25">
      <c r="A721" s="175"/>
      <c r="B721" s="912"/>
      <c r="C721" s="916"/>
      <c r="D721" s="917"/>
      <c r="E721" s="917"/>
      <c r="F721" s="918"/>
      <c r="G721" s="10" t="s">
        <v>8</v>
      </c>
      <c r="H721" s="10" t="s">
        <v>9</v>
      </c>
      <c r="I721" s="10" t="s">
        <v>10</v>
      </c>
      <c r="J721" s="912"/>
      <c r="K721" s="175"/>
      <c r="L721" s="175"/>
      <c r="M721" s="175"/>
      <c r="N721" s="175"/>
      <c r="O721" s="175"/>
      <c r="P721" s="175"/>
      <c r="Q721" s="175"/>
      <c r="R721" s="175"/>
      <c r="S721" s="175"/>
      <c r="T721" s="175"/>
      <c r="U721" s="175"/>
      <c r="V721" s="175"/>
      <c r="W721" s="175"/>
      <c r="X721" s="175"/>
      <c r="Y721" s="175"/>
    </row>
    <row r="722" spans="1:25">
      <c r="A722" s="175"/>
      <c r="B722" s="57" t="s">
        <v>1335</v>
      </c>
      <c r="C722" s="935" t="s">
        <v>1336</v>
      </c>
      <c r="D722" s="936"/>
      <c r="E722" s="936"/>
      <c r="F722" s="937"/>
      <c r="G722" s="231">
        <v>600</v>
      </c>
      <c r="H722" s="231">
        <v>715</v>
      </c>
      <c r="I722" s="231">
        <v>870</v>
      </c>
      <c r="J722" s="232">
        <v>8390.52</v>
      </c>
      <c r="K722" s="175"/>
      <c r="L722" s="175"/>
      <c r="M722" s="175"/>
      <c r="N722" s="175"/>
      <c r="O722" s="175"/>
      <c r="P722" s="175"/>
      <c r="Q722" s="175"/>
      <c r="R722" s="175"/>
      <c r="S722" s="175"/>
      <c r="T722" s="175"/>
      <c r="U722" s="175"/>
      <c r="V722" s="175"/>
      <c r="W722" s="175"/>
      <c r="X722" s="175"/>
      <c r="Y722" s="175"/>
    </row>
    <row r="723" spans="1:25">
      <c r="A723" s="175"/>
      <c r="B723" s="57" t="s">
        <v>1337</v>
      </c>
      <c r="C723" s="935" t="s">
        <v>1338</v>
      </c>
      <c r="D723" s="936"/>
      <c r="E723" s="936"/>
      <c r="F723" s="937"/>
      <c r="G723" s="231">
        <v>600</v>
      </c>
      <c r="H723" s="231">
        <v>715</v>
      </c>
      <c r="I723" s="231">
        <v>870</v>
      </c>
      <c r="J723" s="232">
        <v>8390.52</v>
      </c>
      <c r="K723" s="175"/>
      <c r="L723" s="175"/>
      <c r="M723" s="175"/>
      <c r="N723" s="175"/>
      <c r="O723" s="175"/>
      <c r="P723" s="175"/>
      <c r="Q723" s="175"/>
      <c r="R723" s="175"/>
      <c r="S723" s="175"/>
      <c r="T723" s="175"/>
      <c r="U723" s="175"/>
      <c r="V723" s="175"/>
      <c r="W723" s="175"/>
      <c r="X723" s="175"/>
      <c r="Y723" s="175"/>
    </row>
    <row r="724" spans="1:25">
      <c r="A724" s="175"/>
      <c r="B724" s="57" t="s">
        <v>1339</v>
      </c>
      <c r="C724" s="935" t="s">
        <v>1340</v>
      </c>
      <c r="D724" s="936"/>
      <c r="E724" s="936"/>
      <c r="F724" s="937"/>
      <c r="G724" s="231">
        <v>600</v>
      </c>
      <c r="H724" s="231">
        <v>715</v>
      </c>
      <c r="I724" s="231">
        <v>870</v>
      </c>
      <c r="J724" s="232">
        <v>8390.52</v>
      </c>
      <c r="K724" s="175"/>
      <c r="L724" s="175"/>
      <c r="M724" s="175"/>
      <c r="N724" s="175"/>
      <c r="O724" s="175"/>
      <c r="P724" s="175"/>
      <c r="Q724" s="175"/>
      <c r="R724" s="175"/>
      <c r="S724" s="175"/>
      <c r="T724" s="175"/>
      <c r="U724" s="175"/>
      <c r="V724" s="175"/>
      <c r="W724" s="175"/>
      <c r="X724" s="175"/>
      <c r="Y724" s="175"/>
    </row>
    <row r="725" spans="1:25">
      <c r="A725" s="175"/>
      <c r="B725" s="970"/>
      <c r="C725" s="970"/>
      <c r="D725" s="970"/>
      <c r="E725" s="970"/>
      <c r="F725" s="970"/>
      <c r="G725" s="970"/>
      <c r="H725" s="970"/>
      <c r="I725" s="970"/>
      <c r="J725" s="970"/>
      <c r="K725" s="175"/>
      <c r="L725" s="175"/>
      <c r="M725" s="175"/>
      <c r="N725" s="175"/>
      <c r="O725" s="175"/>
      <c r="P725" s="175"/>
      <c r="Q725" s="175"/>
      <c r="R725" s="175"/>
      <c r="S725" s="175"/>
      <c r="T725" s="175"/>
      <c r="U725" s="175"/>
      <c r="V725" s="175"/>
      <c r="W725" s="175"/>
      <c r="X725" s="175"/>
      <c r="Y725" s="175"/>
    </row>
    <row r="726" spans="1:25" ht="15">
      <c r="A726" s="175"/>
      <c r="B726" s="927" t="s">
        <v>1341</v>
      </c>
      <c r="C726" s="928"/>
      <c r="D726" s="928"/>
      <c r="E726" s="928"/>
      <c r="F726" s="928"/>
      <c r="G726" s="928"/>
      <c r="H726" s="928"/>
      <c r="I726" s="928"/>
      <c r="J726" s="928"/>
      <c r="K726" s="175"/>
      <c r="L726" s="175"/>
      <c r="M726" s="175"/>
      <c r="N726" s="175"/>
      <c r="O726" s="175"/>
      <c r="P726" s="175"/>
      <c r="Q726" s="175"/>
      <c r="R726" s="175"/>
      <c r="S726" s="175"/>
      <c r="T726" s="175"/>
      <c r="U726" s="175"/>
      <c r="V726" s="175"/>
      <c r="W726" s="175"/>
      <c r="X726" s="175"/>
      <c r="Y726" s="175"/>
    </row>
    <row r="727" spans="1:25" ht="15">
      <c r="A727" s="175"/>
      <c r="B727" s="927"/>
      <c r="C727" s="928"/>
      <c r="D727" s="928"/>
      <c r="E727" s="928"/>
      <c r="F727" s="928"/>
      <c r="G727" s="975" t="s">
        <v>1143</v>
      </c>
      <c r="H727" s="975"/>
      <c r="I727" s="975"/>
      <c r="J727" s="975"/>
      <c r="K727" s="175"/>
      <c r="L727" s="175"/>
      <c r="M727" s="175"/>
      <c r="N727" s="175"/>
      <c r="O727" s="175"/>
      <c r="P727" s="175"/>
      <c r="Q727" s="175"/>
      <c r="R727" s="175"/>
      <c r="S727" s="175"/>
      <c r="T727" s="175"/>
      <c r="U727" s="175"/>
      <c r="V727" s="175"/>
      <c r="W727" s="175"/>
      <c r="X727" s="175"/>
      <c r="Y727" s="175"/>
    </row>
    <row r="728" spans="1:25" ht="22.5">
      <c r="A728" s="175"/>
      <c r="B728" s="228" t="s">
        <v>4</v>
      </c>
      <c r="C728" s="887" t="s">
        <v>5</v>
      </c>
      <c r="D728" s="919"/>
      <c r="E728" s="919"/>
      <c r="F728" s="919"/>
      <c r="G728" s="919"/>
      <c r="H728" s="919"/>
      <c r="I728" s="920"/>
      <c r="J728" s="242" t="s">
        <v>1092</v>
      </c>
      <c r="K728" s="175"/>
      <c r="L728" s="175"/>
      <c r="M728" s="175"/>
      <c r="N728" s="175"/>
      <c r="O728" s="175"/>
      <c r="P728" s="175"/>
      <c r="Q728" s="175"/>
      <c r="R728" s="175"/>
      <c r="S728" s="175"/>
      <c r="T728" s="175"/>
      <c r="U728" s="175"/>
      <c r="V728" s="175"/>
      <c r="W728" s="175"/>
      <c r="X728" s="175"/>
      <c r="Y728" s="175"/>
    </row>
    <row r="729" spans="1:25">
      <c r="A729" s="175"/>
      <c r="B729" s="119" t="s">
        <v>1342</v>
      </c>
      <c r="C729" s="906" t="s">
        <v>1343</v>
      </c>
      <c r="D729" s="907"/>
      <c r="E729" s="907"/>
      <c r="F729" s="907"/>
      <c r="G729" s="907"/>
      <c r="H729" s="907"/>
      <c r="I729" s="908"/>
      <c r="J729" s="232">
        <v>347.48</v>
      </c>
      <c r="K729" s="175"/>
      <c r="L729" s="175"/>
      <c r="M729" s="175"/>
      <c r="N729" s="175"/>
      <c r="O729" s="175"/>
      <c r="P729" s="175"/>
      <c r="Q729" s="175"/>
      <c r="R729" s="175"/>
      <c r="S729" s="175"/>
      <c r="T729" s="175"/>
      <c r="U729" s="175"/>
      <c r="V729" s="175"/>
      <c r="W729" s="175"/>
      <c r="X729" s="175"/>
      <c r="Y729" s="175"/>
    </row>
    <row r="730" spans="1:25">
      <c r="A730" s="175"/>
      <c r="B730" s="119" t="s">
        <v>1344</v>
      </c>
      <c r="C730" s="906" t="s">
        <v>1345</v>
      </c>
      <c r="D730" s="907"/>
      <c r="E730" s="907"/>
      <c r="F730" s="907"/>
      <c r="G730" s="907"/>
      <c r="H730" s="907"/>
      <c r="I730" s="908"/>
      <c r="J730" s="232">
        <v>347.48</v>
      </c>
      <c r="K730" s="175"/>
      <c r="L730" s="175"/>
      <c r="M730" s="175"/>
      <c r="N730" s="175"/>
      <c r="O730" s="175"/>
      <c r="P730" s="175"/>
      <c r="Q730" s="175"/>
      <c r="R730" s="175"/>
      <c r="S730" s="175"/>
      <c r="T730" s="175"/>
      <c r="U730" s="175"/>
      <c r="V730" s="175"/>
      <c r="W730" s="175"/>
      <c r="X730" s="175"/>
      <c r="Y730" s="175"/>
    </row>
    <row r="731" spans="1:25">
      <c r="A731" s="175"/>
      <c r="B731" s="119" t="s">
        <v>1346</v>
      </c>
      <c r="C731" s="906" t="s">
        <v>1347</v>
      </c>
      <c r="D731" s="907"/>
      <c r="E731" s="907"/>
      <c r="F731" s="907"/>
      <c r="G731" s="907"/>
      <c r="H731" s="907"/>
      <c r="I731" s="908"/>
      <c r="J731" s="232">
        <v>347.48</v>
      </c>
      <c r="K731" s="175"/>
      <c r="L731" s="175"/>
      <c r="M731" s="175"/>
      <c r="N731" s="175"/>
      <c r="O731" s="175"/>
      <c r="P731" s="175"/>
      <c r="Q731" s="175"/>
      <c r="R731" s="175"/>
      <c r="S731" s="175"/>
      <c r="T731" s="175"/>
      <c r="U731" s="175"/>
      <c r="V731" s="175"/>
      <c r="W731" s="175"/>
      <c r="X731" s="175"/>
      <c r="Y731" s="175"/>
    </row>
    <row r="732" spans="1:25">
      <c r="A732" s="175"/>
      <c r="B732" s="119" t="s">
        <v>1348</v>
      </c>
      <c r="C732" s="906" t="s">
        <v>1349</v>
      </c>
      <c r="D732" s="907"/>
      <c r="E732" s="907"/>
      <c r="F732" s="907"/>
      <c r="G732" s="907"/>
      <c r="H732" s="907"/>
      <c r="I732" s="908"/>
      <c r="J732" s="232">
        <v>367.46</v>
      </c>
      <c r="K732" s="175"/>
      <c r="L732" s="175"/>
      <c r="M732" s="175"/>
      <c r="N732" s="175"/>
      <c r="O732" s="175"/>
      <c r="P732" s="175"/>
      <c r="Q732" s="175"/>
      <c r="R732" s="175"/>
      <c r="S732" s="175"/>
      <c r="T732" s="175"/>
      <c r="U732" s="175"/>
      <c r="V732" s="175"/>
      <c r="W732" s="175"/>
      <c r="X732" s="175"/>
      <c r="Y732" s="175"/>
    </row>
    <row r="733" spans="1:25">
      <c r="A733" s="175"/>
      <c r="B733" s="119" t="s">
        <v>1350</v>
      </c>
      <c r="C733" s="906" t="s">
        <v>1351</v>
      </c>
      <c r="D733" s="907"/>
      <c r="E733" s="907"/>
      <c r="F733" s="907"/>
      <c r="G733" s="907"/>
      <c r="H733" s="907"/>
      <c r="I733" s="908"/>
      <c r="J733" s="232">
        <v>367.46</v>
      </c>
      <c r="K733" s="175"/>
      <c r="L733" s="175"/>
      <c r="M733" s="175"/>
      <c r="N733" s="175"/>
      <c r="O733" s="175"/>
      <c r="P733" s="175"/>
      <c r="Q733" s="175"/>
      <c r="R733" s="175"/>
      <c r="S733" s="175"/>
      <c r="T733" s="175"/>
      <c r="U733" s="175"/>
      <c r="V733" s="175"/>
      <c r="W733" s="175"/>
      <c r="X733" s="175"/>
      <c r="Y733" s="175"/>
    </row>
    <row r="734" spans="1:25">
      <c r="A734" s="175"/>
      <c r="B734" s="119" t="s">
        <v>1352</v>
      </c>
      <c r="C734" s="906" t="s">
        <v>1353</v>
      </c>
      <c r="D734" s="907"/>
      <c r="E734" s="907"/>
      <c r="F734" s="907"/>
      <c r="G734" s="907"/>
      <c r="H734" s="907"/>
      <c r="I734" s="908"/>
      <c r="J734" s="232">
        <v>367.46</v>
      </c>
      <c r="K734" s="175"/>
      <c r="L734" s="175"/>
      <c r="M734" s="175"/>
      <c r="N734" s="175"/>
      <c r="O734" s="175"/>
      <c r="P734" s="175"/>
      <c r="Q734" s="175"/>
      <c r="R734" s="175"/>
      <c r="S734" s="175"/>
      <c r="T734" s="175"/>
      <c r="U734" s="175"/>
      <c r="V734" s="175"/>
      <c r="W734" s="175"/>
      <c r="X734" s="175"/>
      <c r="Y734" s="175"/>
    </row>
    <row r="735" spans="1:25">
      <c r="A735" s="175"/>
      <c r="B735" s="119" t="s">
        <v>1354</v>
      </c>
      <c r="C735" s="906" t="s">
        <v>1355</v>
      </c>
      <c r="D735" s="907"/>
      <c r="E735" s="907"/>
      <c r="F735" s="907"/>
      <c r="G735" s="907"/>
      <c r="H735" s="907"/>
      <c r="I735" s="908"/>
      <c r="J735" s="232">
        <v>223.72</v>
      </c>
      <c r="K735" s="175"/>
      <c r="L735" s="175"/>
      <c r="M735" s="175"/>
      <c r="N735" s="175"/>
      <c r="O735" s="175"/>
      <c r="P735" s="175"/>
      <c r="Q735" s="175"/>
      <c r="R735" s="175"/>
      <c r="S735" s="175"/>
      <c r="T735" s="175"/>
      <c r="U735" s="175"/>
      <c r="V735" s="175"/>
      <c r="W735" s="175"/>
      <c r="X735" s="175"/>
      <c r="Y735" s="175"/>
    </row>
    <row r="736" spans="1:25">
      <c r="A736" s="175"/>
      <c r="B736" s="119" t="s">
        <v>1356</v>
      </c>
      <c r="C736" s="906" t="s">
        <v>1357</v>
      </c>
      <c r="D736" s="907"/>
      <c r="E736" s="907"/>
      <c r="F736" s="907"/>
      <c r="G736" s="907"/>
      <c r="H736" s="907"/>
      <c r="I736" s="908"/>
      <c r="J736" s="232">
        <v>223.72</v>
      </c>
      <c r="K736" s="175"/>
      <c r="L736" s="175"/>
      <c r="M736" s="175"/>
      <c r="N736" s="175"/>
      <c r="O736" s="175"/>
      <c r="P736" s="175"/>
      <c r="Q736" s="175"/>
      <c r="R736" s="175"/>
      <c r="S736" s="175"/>
      <c r="T736" s="175"/>
      <c r="U736" s="175"/>
      <c r="V736" s="175"/>
      <c r="W736" s="175"/>
      <c r="X736" s="175"/>
      <c r="Y736" s="175"/>
    </row>
    <row r="737" spans="1:25">
      <c r="A737" s="175"/>
      <c r="B737" s="119" t="s">
        <v>1358</v>
      </c>
      <c r="C737" s="906" t="s">
        <v>1359</v>
      </c>
      <c r="D737" s="907"/>
      <c r="E737" s="907"/>
      <c r="F737" s="907"/>
      <c r="G737" s="907"/>
      <c r="H737" s="907"/>
      <c r="I737" s="908"/>
      <c r="J737" s="232">
        <v>223.72</v>
      </c>
      <c r="K737" s="175"/>
      <c r="L737" s="175"/>
      <c r="M737" s="175"/>
      <c r="N737" s="175"/>
      <c r="O737" s="175"/>
      <c r="P737" s="175"/>
      <c r="Q737" s="175"/>
      <c r="R737" s="175"/>
      <c r="S737" s="175"/>
      <c r="T737" s="175"/>
      <c r="U737" s="175"/>
      <c r="V737" s="175"/>
      <c r="W737" s="175"/>
      <c r="X737" s="175"/>
      <c r="Y737" s="175"/>
    </row>
    <row r="738" spans="1:25">
      <c r="A738" s="175"/>
      <c r="B738" s="201"/>
      <c r="C738" s="810"/>
      <c r="D738" s="174"/>
      <c r="E738" s="175"/>
      <c r="F738" s="175"/>
      <c r="G738" s="176"/>
      <c r="H738" s="76"/>
      <c r="I738" s="175"/>
      <c r="J738" s="175"/>
      <c r="K738" s="175"/>
      <c r="L738" s="175"/>
      <c r="M738" s="175"/>
      <c r="N738" s="175"/>
      <c r="O738" s="175"/>
      <c r="P738" s="175"/>
      <c r="Q738" s="175"/>
      <c r="R738" s="175"/>
      <c r="S738" s="175"/>
      <c r="T738" s="175"/>
      <c r="U738" s="175"/>
      <c r="V738" s="175"/>
      <c r="W738" s="175"/>
      <c r="X738" s="175"/>
      <c r="Y738" s="175"/>
    </row>
    <row r="739" spans="1:25">
      <c r="A739" s="175"/>
      <c r="B739" s="883" t="s">
        <v>4</v>
      </c>
      <c r="C739" s="913" t="s">
        <v>5</v>
      </c>
      <c r="D739" s="914"/>
      <c r="E739" s="914"/>
      <c r="F739" s="915"/>
      <c r="G739" s="887" t="s">
        <v>6</v>
      </c>
      <c r="H739" s="919"/>
      <c r="I739" s="920"/>
      <c r="J739" s="883" t="s">
        <v>1092</v>
      </c>
      <c r="K739" s="175"/>
      <c r="L739" s="175"/>
      <c r="M739" s="175"/>
      <c r="N739" s="175"/>
      <c r="O739" s="175"/>
      <c r="P739" s="175"/>
      <c r="Q739" s="175"/>
      <c r="R739" s="175"/>
      <c r="S739" s="175"/>
      <c r="T739" s="175"/>
      <c r="U739" s="175"/>
      <c r="V739" s="175"/>
      <c r="W739" s="175"/>
      <c r="X739" s="175"/>
      <c r="Y739" s="175"/>
    </row>
    <row r="740" spans="1:25">
      <c r="A740" s="175"/>
      <c r="B740" s="912"/>
      <c r="C740" s="916"/>
      <c r="D740" s="917"/>
      <c r="E740" s="917"/>
      <c r="F740" s="918"/>
      <c r="G740" s="10" t="s">
        <v>8</v>
      </c>
      <c r="H740" s="10" t="s">
        <v>9</v>
      </c>
      <c r="I740" s="10" t="s">
        <v>10</v>
      </c>
      <c r="J740" s="912"/>
      <c r="K740" s="175"/>
      <c r="L740" s="175"/>
      <c r="M740" s="175"/>
      <c r="N740" s="175"/>
      <c r="O740" s="175"/>
      <c r="P740" s="175"/>
      <c r="Q740" s="175"/>
      <c r="R740" s="175"/>
      <c r="S740" s="175"/>
      <c r="T740" s="175"/>
      <c r="U740" s="175"/>
      <c r="V740" s="175"/>
      <c r="W740" s="175"/>
      <c r="X740" s="175"/>
      <c r="Y740" s="175"/>
    </row>
    <row r="741" spans="1:25">
      <c r="A741" s="175"/>
      <c r="B741" s="243" t="s">
        <v>1360</v>
      </c>
      <c r="C741" s="967" t="s">
        <v>1361</v>
      </c>
      <c r="D741" s="968"/>
      <c r="E741" s="968"/>
      <c r="F741" s="969"/>
      <c r="G741" s="13">
        <v>1000</v>
      </c>
      <c r="H741" s="13">
        <v>955</v>
      </c>
      <c r="I741" s="13">
        <v>850</v>
      </c>
      <c r="J741" s="15">
        <v>58687.9378</v>
      </c>
      <c r="K741" s="175"/>
      <c r="L741" s="175"/>
      <c r="M741" s="175"/>
      <c r="N741" s="175"/>
      <c r="O741" s="175"/>
      <c r="P741" s="175"/>
      <c r="Q741" s="175"/>
      <c r="R741" s="175"/>
      <c r="S741" s="175"/>
      <c r="T741" s="175"/>
      <c r="U741" s="175"/>
      <c r="V741" s="175"/>
      <c r="W741" s="175"/>
      <c r="X741" s="175"/>
      <c r="Y741" s="175"/>
    </row>
    <row r="742" spans="1:25">
      <c r="A742" s="175"/>
      <c r="B742" s="243" t="s">
        <v>1362</v>
      </c>
      <c r="C742" s="967" t="s">
        <v>1363</v>
      </c>
      <c r="D742" s="968"/>
      <c r="E742" s="968"/>
      <c r="F742" s="969"/>
      <c r="G742" s="13">
        <v>1000</v>
      </c>
      <c r="H742" s="13">
        <v>955</v>
      </c>
      <c r="I742" s="13">
        <v>850</v>
      </c>
      <c r="J742" s="15">
        <v>58687.9378</v>
      </c>
      <c r="K742" s="175"/>
      <c r="L742" s="175"/>
      <c r="M742" s="175"/>
      <c r="N742" s="175"/>
      <c r="O742" s="175"/>
      <c r="P742" s="175"/>
      <c r="Q742" s="175"/>
      <c r="R742" s="175"/>
      <c r="S742" s="175"/>
      <c r="T742" s="175"/>
      <c r="U742" s="175"/>
      <c r="V742" s="175"/>
      <c r="W742" s="175"/>
      <c r="X742" s="175"/>
      <c r="Y742" s="175"/>
    </row>
    <row r="743" spans="1:25">
      <c r="A743" s="175"/>
      <c r="B743" s="244" t="s">
        <v>1364</v>
      </c>
      <c r="C743" s="967" t="s">
        <v>1365</v>
      </c>
      <c r="D743" s="968"/>
      <c r="E743" s="968"/>
      <c r="F743" s="969"/>
      <c r="G743" s="13">
        <v>1250</v>
      </c>
      <c r="H743" s="13">
        <v>955</v>
      </c>
      <c r="I743" s="13">
        <v>850</v>
      </c>
      <c r="J743" s="15">
        <v>65812.297399999996</v>
      </c>
      <c r="K743" s="175"/>
      <c r="L743" s="175"/>
      <c r="M743" s="175"/>
      <c r="N743" s="175"/>
      <c r="O743" s="175"/>
      <c r="P743" s="175"/>
      <c r="Q743" s="175"/>
      <c r="R743" s="175"/>
      <c r="S743" s="175"/>
      <c r="T743" s="175"/>
      <c r="U743" s="175"/>
      <c r="V743" s="175"/>
      <c r="W743" s="175"/>
      <c r="X743" s="175"/>
      <c r="Y743" s="175"/>
    </row>
    <row r="744" spans="1:25">
      <c r="A744" s="175"/>
      <c r="B744" s="244" t="s">
        <v>1366</v>
      </c>
      <c r="C744" s="967" t="s">
        <v>1367</v>
      </c>
      <c r="D744" s="968"/>
      <c r="E744" s="968"/>
      <c r="F744" s="969"/>
      <c r="G744" s="13">
        <v>1250</v>
      </c>
      <c r="H744" s="13">
        <v>955</v>
      </c>
      <c r="I744" s="13">
        <v>850</v>
      </c>
      <c r="J744" s="15">
        <v>65812.297399999996</v>
      </c>
      <c r="K744" s="175"/>
      <c r="L744" s="175"/>
      <c r="M744" s="175"/>
      <c r="N744" s="175"/>
      <c r="O744" s="175"/>
      <c r="P744" s="175"/>
      <c r="Q744" s="175"/>
      <c r="R744" s="175"/>
      <c r="S744" s="175"/>
      <c r="T744" s="175"/>
      <c r="U744" s="175"/>
      <c r="V744" s="175"/>
      <c r="W744" s="175"/>
      <c r="X744" s="175"/>
      <c r="Y744" s="175"/>
    </row>
    <row r="745" spans="1:25">
      <c r="A745" s="175"/>
      <c r="B745" s="243" t="s">
        <v>1368</v>
      </c>
      <c r="C745" s="967" t="s">
        <v>1369</v>
      </c>
      <c r="D745" s="968"/>
      <c r="E745" s="968"/>
      <c r="F745" s="969"/>
      <c r="G745" s="13">
        <v>1550</v>
      </c>
      <c r="H745" s="13">
        <v>955</v>
      </c>
      <c r="I745" s="13">
        <v>850</v>
      </c>
      <c r="J745" s="15">
        <v>77290.465599999996</v>
      </c>
      <c r="K745" s="175"/>
      <c r="L745" s="175"/>
      <c r="M745" s="175"/>
      <c r="N745" s="175"/>
      <c r="O745" s="175"/>
      <c r="P745" s="175"/>
      <c r="Q745" s="175"/>
      <c r="R745" s="175"/>
      <c r="S745" s="175"/>
      <c r="T745" s="175"/>
      <c r="U745" s="175"/>
      <c r="V745" s="175"/>
      <c r="W745" s="175"/>
      <c r="X745" s="175"/>
      <c r="Y745" s="175"/>
    </row>
    <row r="746" spans="1:25">
      <c r="A746" s="175"/>
      <c r="B746" s="243" t="s">
        <v>1370</v>
      </c>
      <c r="C746" s="967" t="s">
        <v>1371</v>
      </c>
      <c r="D746" s="968"/>
      <c r="E746" s="968"/>
      <c r="F746" s="969"/>
      <c r="G746" s="13">
        <v>1550</v>
      </c>
      <c r="H746" s="13">
        <v>955</v>
      </c>
      <c r="I746" s="13">
        <v>850</v>
      </c>
      <c r="J746" s="15">
        <v>77290.465599999996</v>
      </c>
      <c r="K746" s="175"/>
      <c r="L746" s="175"/>
      <c r="M746" s="175"/>
      <c r="N746" s="175"/>
      <c r="O746" s="175"/>
      <c r="P746" s="175"/>
      <c r="Q746" s="175"/>
      <c r="R746" s="175"/>
      <c r="S746" s="175"/>
      <c r="T746" s="175"/>
      <c r="U746" s="175"/>
      <c r="V746" s="175"/>
      <c r="W746" s="175"/>
      <c r="X746" s="175"/>
      <c r="Y746" s="175"/>
    </row>
    <row r="747" spans="1:25">
      <c r="A747" s="175"/>
      <c r="B747" s="245"/>
      <c r="C747" s="246"/>
      <c r="D747" s="246"/>
      <c r="E747" s="246"/>
      <c r="F747" s="246"/>
      <c r="G747" s="247"/>
      <c r="H747" s="247"/>
      <c r="I747" s="247"/>
      <c r="J747" s="248"/>
      <c r="K747" s="175"/>
      <c r="L747" s="175"/>
      <c r="M747" s="175"/>
      <c r="N747" s="175"/>
      <c r="O747" s="175"/>
      <c r="P747" s="175"/>
      <c r="Q747" s="175"/>
      <c r="R747" s="175"/>
      <c r="S747" s="175"/>
      <c r="T747" s="175"/>
      <c r="U747" s="175"/>
      <c r="V747" s="175"/>
      <c r="W747" s="175"/>
      <c r="X747" s="175"/>
      <c r="Y747" s="175"/>
    </row>
    <row r="748" spans="1:25" ht="15">
      <c r="A748" s="175"/>
      <c r="B748" s="947" t="s">
        <v>1372</v>
      </c>
      <c r="C748" s="948"/>
      <c r="D748" s="948"/>
      <c r="E748" s="948"/>
      <c r="F748" s="948"/>
      <c r="G748" s="828"/>
      <c r="H748" s="828"/>
      <c r="I748" s="828"/>
      <c r="J748" s="828"/>
      <c r="K748" s="175"/>
      <c r="L748" s="175"/>
      <c r="M748" s="175"/>
      <c r="N748" s="175"/>
      <c r="O748" s="175"/>
      <c r="P748" s="175"/>
      <c r="Q748" s="175"/>
      <c r="R748" s="175"/>
      <c r="S748" s="175"/>
      <c r="T748" s="175"/>
      <c r="U748" s="175"/>
      <c r="V748" s="175"/>
      <c r="W748" s="175"/>
      <c r="X748" s="175"/>
      <c r="Y748" s="175"/>
    </row>
    <row r="749" spans="1:25" ht="13.5">
      <c r="A749" s="175"/>
      <c r="B749" s="976" t="s">
        <v>1373</v>
      </c>
      <c r="C749" s="977"/>
      <c r="D749" s="977"/>
      <c r="E749" s="977"/>
      <c r="F749" s="977"/>
      <c r="G749" s="829"/>
      <c r="H749" s="829"/>
      <c r="I749" s="829"/>
      <c r="J749" s="829"/>
      <c r="K749" s="175"/>
      <c r="L749" s="175"/>
      <c r="M749" s="175"/>
      <c r="N749" s="175"/>
      <c r="O749" s="175"/>
      <c r="P749" s="175"/>
      <c r="Q749" s="175"/>
      <c r="R749" s="175"/>
      <c r="S749" s="175"/>
      <c r="T749" s="175"/>
      <c r="U749" s="175"/>
      <c r="V749" s="175"/>
      <c r="W749" s="175"/>
      <c r="X749" s="175"/>
      <c r="Y749" s="175"/>
    </row>
    <row r="750" spans="1:25">
      <c r="A750" s="175"/>
      <c r="B750" s="951" t="s">
        <v>1135</v>
      </c>
      <c r="C750" s="952"/>
      <c r="D750" s="952"/>
      <c r="E750" s="952"/>
      <c r="F750" s="952"/>
      <c r="G750" s="829"/>
      <c r="H750" s="829"/>
      <c r="I750" s="829"/>
      <c r="J750" s="829"/>
      <c r="K750" s="175"/>
      <c r="L750" s="175"/>
      <c r="M750" s="175"/>
      <c r="N750" s="175"/>
      <c r="O750" s="175"/>
      <c r="P750" s="175"/>
      <c r="Q750" s="175"/>
      <c r="R750" s="175"/>
      <c r="S750" s="175"/>
      <c r="T750" s="175"/>
      <c r="U750" s="175"/>
      <c r="V750" s="175"/>
      <c r="W750" s="175"/>
      <c r="X750" s="175"/>
      <c r="Y750" s="175"/>
    </row>
    <row r="751" spans="1:25">
      <c r="A751" s="175"/>
      <c r="B751" s="953" t="s">
        <v>1136</v>
      </c>
      <c r="C751" s="954"/>
      <c r="D751" s="954"/>
      <c r="E751" s="954"/>
      <c r="F751" s="954"/>
      <c r="G751" s="829"/>
      <c r="H751" s="829"/>
      <c r="I751" s="829"/>
      <c r="J751" s="829"/>
      <c r="K751" s="175"/>
      <c r="L751" s="175"/>
      <c r="M751" s="175"/>
      <c r="N751" s="175"/>
      <c r="O751" s="175"/>
      <c r="P751" s="175"/>
      <c r="Q751" s="175"/>
      <c r="R751" s="175"/>
      <c r="S751" s="175"/>
      <c r="T751" s="175"/>
      <c r="U751" s="175"/>
      <c r="V751" s="175"/>
      <c r="W751" s="175"/>
      <c r="X751" s="175"/>
      <c r="Y751" s="175"/>
    </row>
    <row r="752" spans="1:25">
      <c r="A752" s="175"/>
      <c r="B752" s="933" t="s">
        <v>1374</v>
      </c>
      <c r="C752" s="934"/>
      <c r="D752" s="934"/>
      <c r="E752" s="934"/>
      <c r="F752" s="934"/>
      <c r="G752" s="829"/>
      <c r="H752" s="829"/>
      <c r="I752" s="829"/>
      <c r="J752" s="829"/>
      <c r="K752" s="175"/>
      <c r="L752" s="175"/>
      <c r="M752" s="175"/>
      <c r="N752" s="175"/>
      <c r="O752" s="175"/>
      <c r="P752" s="175"/>
      <c r="Q752" s="175"/>
      <c r="R752" s="175"/>
      <c r="S752" s="175"/>
      <c r="T752" s="175"/>
      <c r="U752" s="175"/>
      <c r="V752" s="175"/>
      <c r="W752" s="175"/>
      <c r="X752" s="175"/>
      <c r="Y752" s="175"/>
    </row>
    <row r="753" spans="1:25">
      <c r="A753" s="175"/>
      <c r="B753" s="933" t="s">
        <v>1139</v>
      </c>
      <c r="C753" s="934"/>
      <c r="D753" s="934"/>
      <c r="E753" s="934"/>
      <c r="F753" s="934"/>
      <c r="G753" s="829"/>
      <c r="H753" s="829"/>
      <c r="I753" s="829"/>
      <c r="J753" s="829"/>
      <c r="K753" s="175"/>
      <c r="L753" s="175"/>
      <c r="M753" s="175"/>
      <c r="N753" s="175"/>
      <c r="O753" s="175"/>
      <c r="P753" s="175"/>
      <c r="Q753" s="175"/>
      <c r="R753" s="175"/>
      <c r="S753" s="175"/>
      <c r="T753" s="175"/>
      <c r="U753" s="175"/>
      <c r="V753" s="175"/>
      <c r="W753" s="175"/>
      <c r="X753" s="175"/>
      <c r="Y753" s="175"/>
    </row>
    <row r="754" spans="1:25">
      <c r="A754" s="175"/>
      <c r="B754" s="951" t="s">
        <v>200</v>
      </c>
      <c r="C754" s="952"/>
      <c r="D754" s="952"/>
      <c r="E754" s="952"/>
      <c r="F754" s="952"/>
      <c r="G754" s="829"/>
      <c r="H754" s="829"/>
      <c r="I754" s="829"/>
      <c r="J754" s="829"/>
      <c r="K754" s="175"/>
      <c r="L754" s="175"/>
      <c r="M754" s="175"/>
      <c r="N754" s="175"/>
      <c r="O754" s="175"/>
      <c r="P754" s="175"/>
      <c r="Q754" s="175"/>
      <c r="R754" s="175"/>
      <c r="S754" s="175"/>
      <c r="T754" s="175"/>
      <c r="U754" s="175"/>
      <c r="V754" s="175"/>
      <c r="W754" s="175"/>
      <c r="X754" s="175"/>
      <c r="Y754" s="175"/>
    </row>
    <row r="755" spans="1:25">
      <c r="A755" s="175"/>
      <c r="B755" s="933" t="s">
        <v>1141</v>
      </c>
      <c r="C755" s="934"/>
      <c r="D755" s="934"/>
      <c r="E755" s="972"/>
      <c r="F755" s="972"/>
      <c r="G755" s="829"/>
      <c r="H755" s="829"/>
      <c r="I755" s="829"/>
      <c r="J755" s="829"/>
      <c r="K755" s="175"/>
      <c r="L755" s="175"/>
      <c r="M755" s="175"/>
      <c r="N755" s="175"/>
      <c r="O755" s="175"/>
      <c r="P755" s="175"/>
      <c r="Q755" s="175"/>
      <c r="R755" s="175"/>
      <c r="S755" s="175"/>
      <c r="T755" s="175"/>
      <c r="U755" s="175"/>
      <c r="V755" s="175"/>
      <c r="W755" s="175"/>
      <c r="X755" s="175"/>
      <c r="Y755" s="175"/>
    </row>
    <row r="756" spans="1:25">
      <c r="A756" s="175"/>
      <c r="B756" s="933" t="s">
        <v>1142</v>
      </c>
      <c r="C756" s="934"/>
      <c r="D756" s="934"/>
      <c r="E756" s="972"/>
      <c r="F756" s="972"/>
      <c r="G756" s="829"/>
      <c r="H756" s="829"/>
      <c r="I756" s="829"/>
      <c r="J756" s="829"/>
      <c r="K756" s="175"/>
      <c r="L756" s="175"/>
      <c r="M756" s="175"/>
      <c r="N756" s="175"/>
      <c r="O756" s="175"/>
      <c r="P756" s="175"/>
      <c r="Q756" s="175"/>
      <c r="R756" s="175"/>
      <c r="S756" s="175"/>
      <c r="T756" s="175"/>
      <c r="U756" s="175"/>
      <c r="V756" s="175"/>
      <c r="W756" s="175"/>
      <c r="X756" s="175"/>
      <c r="Y756" s="175"/>
    </row>
    <row r="757" spans="1:25">
      <c r="A757" s="175"/>
      <c r="B757" s="830"/>
      <c r="C757" s="831"/>
      <c r="D757" s="831"/>
      <c r="E757" s="831"/>
      <c r="F757" s="831"/>
      <c r="G757" s="829"/>
      <c r="H757" s="829"/>
      <c r="I757" s="829"/>
      <c r="J757" s="829"/>
      <c r="K757" s="175"/>
      <c r="L757" s="175"/>
      <c r="M757" s="175"/>
      <c r="N757" s="175"/>
      <c r="O757" s="175"/>
      <c r="P757" s="175"/>
      <c r="Q757" s="175"/>
      <c r="R757" s="175"/>
      <c r="S757" s="175"/>
      <c r="T757" s="175"/>
      <c r="U757" s="175"/>
      <c r="V757" s="175"/>
      <c r="W757" s="175"/>
      <c r="X757" s="175"/>
      <c r="Y757" s="175"/>
    </row>
    <row r="758" spans="1:25">
      <c r="A758" s="175"/>
      <c r="B758" s="832"/>
      <c r="C758" s="833"/>
      <c r="D758" s="833"/>
      <c r="E758" s="833"/>
      <c r="F758" s="833"/>
      <c r="G758" s="938" t="s">
        <v>1235</v>
      </c>
      <c r="H758" s="938"/>
      <c r="I758" s="938"/>
      <c r="J758" s="938"/>
      <c r="K758" s="175"/>
      <c r="L758" s="175"/>
      <c r="M758" s="175"/>
      <c r="N758" s="175"/>
      <c r="O758" s="175"/>
      <c r="P758" s="175"/>
      <c r="Q758" s="175"/>
      <c r="R758" s="175"/>
      <c r="S758" s="175"/>
      <c r="T758" s="175"/>
      <c r="U758" s="175"/>
      <c r="V758" s="175"/>
      <c r="W758" s="175"/>
      <c r="X758" s="175"/>
      <c r="Y758" s="175"/>
    </row>
    <row r="759" spans="1:25">
      <c r="A759" s="175"/>
      <c r="B759" s="883" t="s">
        <v>4</v>
      </c>
      <c r="C759" s="913" t="s">
        <v>5</v>
      </c>
      <c r="D759" s="914"/>
      <c r="E759" s="914"/>
      <c r="F759" s="915"/>
      <c r="G759" s="887" t="s">
        <v>6</v>
      </c>
      <c r="H759" s="919"/>
      <c r="I759" s="920"/>
      <c r="J759" s="883" t="s">
        <v>1092</v>
      </c>
      <c r="K759" s="175"/>
      <c r="L759" s="175"/>
      <c r="M759" s="175"/>
      <c r="N759" s="175"/>
      <c r="O759" s="175"/>
      <c r="P759" s="175"/>
      <c r="Q759" s="175"/>
      <c r="R759" s="175"/>
      <c r="S759" s="175"/>
      <c r="T759" s="175"/>
      <c r="U759" s="175"/>
      <c r="V759" s="175"/>
      <c r="W759" s="175"/>
      <c r="X759" s="175"/>
      <c r="Y759" s="175"/>
    </row>
    <row r="760" spans="1:25">
      <c r="A760" s="175"/>
      <c r="B760" s="912"/>
      <c r="C760" s="916"/>
      <c r="D760" s="917"/>
      <c r="E760" s="917"/>
      <c r="F760" s="918"/>
      <c r="G760" s="10" t="s">
        <v>8</v>
      </c>
      <c r="H760" s="10" t="s">
        <v>9</v>
      </c>
      <c r="I760" s="10" t="s">
        <v>10</v>
      </c>
      <c r="J760" s="912"/>
      <c r="K760" s="175"/>
      <c r="L760" s="175"/>
      <c r="M760" s="175"/>
      <c r="N760" s="175"/>
      <c r="O760" s="175"/>
      <c r="P760" s="175"/>
      <c r="Q760" s="175"/>
      <c r="R760" s="175"/>
      <c r="S760" s="175"/>
      <c r="T760" s="175"/>
      <c r="U760" s="175"/>
      <c r="V760" s="175"/>
      <c r="W760" s="175"/>
      <c r="X760" s="175"/>
      <c r="Y760" s="175"/>
    </row>
    <row r="761" spans="1:25">
      <c r="A761" s="175"/>
      <c r="B761" s="249" t="s">
        <v>1375</v>
      </c>
      <c r="C761" s="967" t="s">
        <v>1376</v>
      </c>
      <c r="D761" s="968"/>
      <c r="E761" s="968"/>
      <c r="F761" s="969"/>
      <c r="G761" s="13">
        <v>1650</v>
      </c>
      <c r="H761" s="13">
        <v>950</v>
      </c>
      <c r="I761" s="13">
        <v>850</v>
      </c>
      <c r="J761" s="250">
        <v>79413.891300000003</v>
      </c>
      <c r="K761" s="175"/>
      <c r="L761" s="175"/>
      <c r="M761" s="175"/>
      <c r="N761" s="175"/>
      <c r="O761" s="175"/>
      <c r="P761" s="175"/>
      <c r="Q761" s="175"/>
      <c r="R761" s="175"/>
      <c r="S761" s="175"/>
      <c r="T761" s="175"/>
      <c r="U761" s="175"/>
      <c r="V761" s="175"/>
      <c r="W761" s="175"/>
      <c r="X761" s="175"/>
      <c r="Y761" s="175"/>
    </row>
    <row r="762" spans="1:25">
      <c r="A762" s="175"/>
      <c r="B762" s="251" t="s">
        <v>1377</v>
      </c>
      <c r="C762" s="935" t="s">
        <v>1378</v>
      </c>
      <c r="D762" s="936"/>
      <c r="E762" s="936"/>
      <c r="F762" s="937"/>
      <c r="G762" s="231">
        <v>1650</v>
      </c>
      <c r="H762" s="231">
        <v>950</v>
      </c>
      <c r="I762" s="231">
        <v>850</v>
      </c>
      <c r="J762" s="250">
        <v>79413.891300000003</v>
      </c>
      <c r="K762" s="175"/>
      <c r="L762" s="175"/>
      <c r="M762" s="175"/>
      <c r="N762" s="175"/>
      <c r="O762" s="175"/>
      <c r="P762" s="175"/>
      <c r="Q762" s="175"/>
      <c r="R762" s="175"/>
      <c r="S762" s="175"/>
      <c r="T762" s="175"/>
      <c r="U762" s="175"/>
      <c r="V762" s="175"/>
      <c r="W762" s="175"/>
      <c r="X762" s="175"/>
      <c r="Y762" s="175"/>
    </row>
    <row r="763" spans="1:25">
      <c r="A763" s="175"/>
      <c r="B763" s="970"/>
      <c r="C763" s="970"/>
      <c r="D763" s="970"/>
      <c r="E763" s="970"/>
      <c r="F763" s="970"/>
      <c r="G763" s="970"/>
      <c r="H763" s="970"/>
      <c r="I763" s="970"/>
      <c r="J763" s="970"/>
      <c r="K763" s="175"/>
      <c r="L763" s="175"/>
      <c r="M763" s="175"/>
      <c r="N763" s="175"/>
      <c r="O763" s="175"/>
      <c r="P763" s="175"/>
      <c r="Q763" s="175"/>
      <c r="R763" s="175"/>
      <c r="S763" s="175"/>
      <c r="T763" s="175"/>
      <c r="U763" s="175"/>
      <c r="V763" s="175"/>
      <c r="W763" s="175"/>
      <c r="X763" s="175"/>
      <c r="Y763" s="175"/>
    </row>
    <row r="764" spans="1:25" ht="15">
      <c r="A764" s="175"/>
      <c r="B764" s="927" t="s">
        <v>1379</v>
      </c>
      <c r="C764" s="928"/>
      <c r="D764" s="928"/>
      <c r="E764" s="928"/>
      <c r="F764" s="928"/>
      <c r="G764" s="928"/>
      <c r="H764" s="928"/>
      <c r="I764" s="928"/>
      <c r="J764" s="928"/>
      <c r="K764" s="175"/>
      <c r="L764" s="175"/>
      <c r="M764" s="175"/>
      <c r="N764" s="175"/>
      <c r="O764" s="175"/>
      <c r="P764" s="175"/>
      <c r="Q764" s="175"/>
      <c r="R764" s="175"/>
      <c r="S764" s="175"/>
      <c r="T764" s="175"/>
      <c r="U764" s="175"/>
      <c r="V764" s="175"/>
      <c r="W764" s="175"/>
      <c r="X764" s="175"/>
      <c r="Y764" s="175"/>
    </row>
    <row r="765" spans="1:25" ht="15">
      <c r="A765" s="175"/>
      <c r="B765" s="927"/>
      <c r="C765" s="928"/>
      <c r="D765" s="928"/>
      <c r="E765" s="928"/>
      <c r="F765" s="928"/>
      <c r="G765" s="930" t="s">
        <v>1143</v>
      </c>
      <c r="H765" s="930"/>
      <c r="I765" s="930"/>
      <c r="J765" s="930"/>
      <c r="K765" s="175"/>
      <c r="L765" s="175"/>
      <c r="M765" s="175"/>
      <c r="N765" s="175"/>
      <c r="O765" s="175"/>
      <c r="P765" s="175"/>
      <c r="Q765" s="175"/>
      <c r="R765" s="175"/>
      <c r="S765" s="175"/>
      <c r="T765" s="175"/>
      <c r="U765" s="175"/>
      <c r="V765" s="175"/>
      <c r="W765" s="175"/>
      <c r="X765" s="175"/>
      <c r="Y765" s="175"/>
    </row>
    <row r="766" spans="1:25" ht="22.5">
      <c r="A766" s="175"/>
      <c r="B766" s="228" t="s">
        <v>4</v>
      </c>
      <c r="C766" s="887" t="s">
        <v>5</v>
      </c>
      <c r="D766" s="919"/>
      <c r="E766" s="919"/>
      <c r="F766" s="920"/>
      <c r="G766" s="887" t="s">
        <v>311</v>
      </c>
      <c r="H766" s="919"/>
      <c r="I766" s="920"/>
      <c r="J766" s="10" t="s">
        <v>1092</v>
      </c>
      <c r="K766" s="175"/>
      <c r="L766" s="175"/>
      <c r="M766" s="175"/>
      <c r="N766" s="175"/>
      <c r="O766" s="175"/>
      <c r="P766" s="175"/>
      <c r="Q766" s="175"/>
      <c r="R766" s="175"/>
      <c r="S766" s="175"/>
      <c r="T766" s="175"/>
      <c r="U766" s="175"/>
      <c r="V766" s="175"/>
      <c r="W766" s="175"/>
      <c r="X766" s="175"/>
      <c r="Y766" s="175"/>
    </row>
    <row r="767" spans="1:25">
      <c r="A767" s="175"/>
      <c r="B767" s="249" t="s">
        <v>1167</v>
      </c>
      <c r="C767" s="906" t="s">
        <v>1380</v>
      </c>
      <c r="D767" s="907"/>
      <c r="E767" s="907"/>
      <c r="F767" s="908"/>
      <c r="G767" s="909" t="s">
        <v>1169</v>
      </c>
      <c r="H767" s="910"/>
      <c r="I767" s="911"/>
      <c r="J767" s="15">
        <v>10138.0039</v>
      </c>
      <c r="K767" s="175"/>
      <c r="L767" s="175"/>
      <c r="M767" s="175"/>
      <c r="N767" s="175"/>
      <c r="O767" s="175"/>
      <c r="P767" s="175"/>
      <c r="Q767" s="175"/>
      <c r="R767" s="175"/>
      <c r="S767" s="175"/>
      <c r="T767" s="175"/>
      <c r="U767" s="175"/>
      <c r="V767" s="175"/>
      <c r="W767" s="175"/>
      <c r="X767" s="175"/>
      <c r="Y767" s="175"/>
    </row>
    <row r="768" spans="1:25">
      <c r="A768" s="175"/>
      <c r="B768" s="249" t="s">
        <v>1381</v>
      </c>
      <c r="C768" s="906" t="s">
        <v>1171</v>
      </c>
      <c r="D768" s="907"/>
      <c r="E768" s="907"/>
      <c r="F768" s="908"/>
      <c r="G768" s="909" t="s">
        <v>1169</v>
      </c>
      <c r="H768" s="910"/>
      <c r="I768" s="911"/>
      <c r="J768" s="15">
        <v>11065.704600000001</v>
      </c>
      <c r="K768" s="175"/>
      <c r="L768" s="175"/>
      <c r="M768" s="175"/>
      <c r="N768" s="175"/>
      <c r="O768" s="175"/>
      <c r="P768" s="175"/>
      <c r="Q768" s="175"/>
      <c r="R768" s="175"/>
      <c r="S768" s="175"/>
      <c r="T768" s="175"/>
      <c r="U768" s="175"/>
      <c r="V768" s="175"/>
      <c r="W768" s="175"/>
      <c r="X768" s="175"/>
      <c r="Y768" s="175"/>
    </row>
    <row r="769" spans="1:25">
      <c r="A769" s="175"/>
      <c r="B769" s="249" t="s">
        <v>1382</v>
      </c>
      <c r="C769" s="906" t="s">
        <v>1173</v>
      </c>
      <c r="D769" s="907"/>
      <c r="E769" s="907"/>
      <c r="F769" s="908"/>
      <c r="G769" s="909" t="s">
        <v>1169</v>
      </c>
      <c r="H769" s="910"/>
      <c r="I769" s="911"/>
      <c r="J769" s="15">
        <v>13028.0311</v>
      </c>
      <c r="K769" s="175"/>
      <c r="L769" s="175"/>
      <c r="M769" s="175"/>
      <c r="N769" s="175"/>
      <c r="O769" s="175"/>
      <c r="P769" s="175"/>
      <c r="Q769" s="175"/>
      <c r="R769" s="175"/>
      <c r="S769" s="175"/>
      <c r="T769" s="175"/>
      <c r="U769" s="175"/>
      <c r="V769" s="175"/>
      <c r="W769" s="175"/>
      <c r="X769" s="175"/>
      <c r="Y769" s="175"/>
    </row>
    <row r="770" spans="1:25">
      <c r="A770" s="175"/>
      <c r="B770" s="249" t="s">
        <v>1174</v>
      </c>
      <c r="C770" s="906" t="s">
        <v>1175</v>
      </c>
      <c r="D770" s="907"/>
      <c r="E770" s="907"/>
      <c r="F770" s="908"/>
      <c r="G770" s="909" t="s">
        <v>1176</v>
      </c>
      <c r="H770" s="910"/>
      <c r="I770" s="911"/>
      <c r="J770" s="15">
        <v>11065.704600000001</v>
      </c>
      <c r="K770" s="175"/>
      <c r="L770" s="175"/>
      <c r="M770" s="175"/>
      <c r="N770" s="175"/>
      <c r="O770" s="175"/>
      <c r="P770" s="175"/>
      <c r="Q770" s="175"/>
      <c r="R770" s="175"/>
      <c r="S770" s="175"/>
      <c r="T770" s="175"/>
      <c r="U770" s="175"/>
      <c r="V770" s="175"/>
      <c r="W770" s="175"/>
      <c r="X770" s="175"/>
      <c r="Y770" s="175"/>
    </row>
    <row r="771" spans="1:25">
      <c r="A771" s="175"/>
      <c r="B771" s="249" t="s">
        <v>1177</v>
      </c>
      <c r="C771" s="906" t="s">
        <v>1178</v>
      </c>
      <c r="D771" s="907"/>
      <c r="E771" s="907"/>
      <c r="F771" s="908"/>
      <c r="G771" s="909" t="s">
        <v>1169</v>
      </c>
      <c r="H771" s="910"/>
      <c r="I771" s="911"/>
      <c r="J771" s="15">
        <v>286.09659999999997</v>
      </c>
      <c r="K771" s="175"/>
      <c r="L771" s="175"/>
      <c r="M771" s="175"/>
      <c r="N771" s="175"/>
      <c r="O771" s="175"/>
      <c r="P771" s="175"/>
      <c r="Q771" s="175"/>
      <c r="R771" s="175"/>
      <c r="S771" s="175"/>
      <c r="T771" s="175"/>
      <c r="U771" s="175"/>
      <c r="V771" s="175"/>
      <c r="W771" s="175"/>
      <c r="X771" s="175"/>
      <c r="Y771" s="175"/>
    </row>
    <row r="772" spans="1:25">
      <c r="A772" s="175"/>
      <c r="B772" s="201"/>
      <c r="C772" s="810"/>
      <c r="D772" s="174"/>
      <c r="E772" s="175"/>
      <c r="F772" s="175"/>
      <c r="G772" s="176"/>
      <c r="H772" s="76"/>
      <c r="I772" s="175"/>
      <c r="J772" s="175"/>
      <c r="K772" s="175"/>
      <c r="L772" s="175"/>
      <c r="M772" s="175"/>
      <c r="N772" s="175"/>
      <c r="O772" s="175"/>
      <c r="P772" s="175"/>
      <c r="Q772" s="175"/>
      <c r="R772" s="175"/>
      <c r="S772" s="175"/>
      <c r="T772" s="175"/>
      <c r="U772" s="175"/>
      <c r="V772" s="175"/>
      <c r="W772" s="175"/>
      <c r="X772" s="175"/>
      <c r="Y772" s="175"/>
    </row>
    <row r="773" spans="1:25" ht="38.25">
      <c r="A773" s="175"/>
      <c r="B773" s="252" t="s">
        <v>898</v>
      </c>
      <c r="C773" s="208" t="s">
        <v>899</v>
      </c>
      <c r="D773" s="209" t="s">
        <v>204</v>
      </c>
      <c r="E773" s="209" t="s">
        <v>1383</v>
      </c>
      <c r="F773" s="840" t="s">
        <v>205</v>
      </c>
      <c r="G773" s="843" t="s">
        <v>7763</v>
      </c>
      <c r="H773" s="788"/>
      <c r="I773" s="175"/>
      <c r="J773" s="175"/>
      <c r="K773" s="175"/>
      <c r="L773" s="175"/>
      <c r="M773" s="175"/>
      <c r="N773" s="175"/>
      <c r="O773" s="175"/>
      <c r="P773" s="175"/>
      <c r="Q773" s="175"/>
      <c r="R773" s="175"/>
      <c r="S773" s="175"/>
      <c r="T773" s="175"/>
      <c r="U773" s="175"/>
      <c r="V773" s="175"/>
      <c r="W773" s="175"/>
      <c r="X773" s="175"/>
      <c r="Y773" s="175"/>
    </row>
    <row r="774" spans="1:25" ht="15.75">
      <c r="A774" s="175"/>
      <c r="B774" s="192"/>
      <c r="C774" s="811" t="s">
        <v>1384</v>
      </c>
      <c r="D774" s="202"/>
      <c r="E774" s="203"/>
      <c r="F774" s="787"/>
      <c r="G774" s="802"/>
      <c r="H774" s="791"/>
      <c r="I774" s="175"/>
      <c r="J774" s="175"/>
      <c r="K774" s="175"/>
      <c r="L774" s="175"/>
      <c r="M774" s="175"/>
      <c r="N774" s="175"/>
      <c r="O774" s="175"/>
      <c r="P774" s="175"/>
      <c r="Q774" s="175"/>
      <c r="R774" s="175"/>
      <c r="S774" s="175"/>
      <c r="T774" s="175"/>
      <c r="U774" s="175"/>
      <c r="V774" s="175"/>
      <c r="W774" s="175"/>
      <c r="X774" s="175"/>
      <c r="Y774" s="175"/>
    </row>
    <row r="775" spans="1:25" ht="15">
      <c r="A775" s="175"/>
      <c r="B775" s="253"/>
      <c r="C775" s="812"/>
      <c r="D775" s="198"/>
      <c r="E775" s="29"/>
      <c r="F775" s="72"/>
      <c r="G775" s="803"/>
      <c r="H775" s="791"/>
      <c r="I775" s="175"/>
      <c r="J775" s="175"/>
      <c r="K775" s="175"/>
      <c r="L775" s="175"/>
      <c r="M775" s="175"/>
      <c r="N775" s="175"/>
      <c r="O775" s="175"/>
      <c r="P775" s="175"/>
      <c r="Q775" s="175"/>
      <c r="R775" s="175"/>
      <c r="S775" s="175"/>
      <c r="T775" s="175"/>
      <c r="U775" s="175"/>
      <c r="V775" s="175"/>
      <c r="W775" s="175"/>
      <c r="X775" s="175"/>
      <c r="Y775" s="175"/>
    </row>
    <row r="776" spans="1:25" ht="15">
      <c r="A776" s="175"/>
      <c r="B776" s="253" t="s">
        <v>1385</v>
      </c>
      <c r="C776" s="812" t="s">
        <v>1386</v>
      </c>
      <c r="D776" s="198" t="s">
        <v>1387</v>
      </c>
      <c r="E776" s="29">
        <v>0.5</v>
      </c>
      <c r="F776" s="72" t="s">
        <v>1388</v>
      </c>
      <c r="G776" s="803">
        <v>153920</v>
      </c>
      <c r="H776" s="790"/>
      <c r="I776" s="175"/>
      <c r="J776" s="175"/>
      <c r="K776" s="175"/>
      <c r="L776" s="175"/>
      <c r="M776" s="175"/>
      <c r="N776" s="175"/>
      <c r="O776" s="175"/>
      <c r="P776" s="175"/>
      <c r="Q776" s="175"/>
      <c r="R776" s="175"/>
      <c r="S776" s="175"/>
      <c r="T776" s="175"/>
      <c r="U776" s="175"/>
      <c r="V776" s="175"/>
      <c r="W776" s="175"/>
      <c r="X776" s="175"/>
      <c r="Y776" s="175"/>
    </row>
    <row r="777" spans="1:25" ht="15">
      <c r="A777" s="175"/>
      <c r="B777" s="253" t="s">
        <v>1389</v>
      </c>
      <c r="C777" s="812" t="s">
        <v>1390</v>
      </c>
      <c r="D777" s="198" t="s">
        <v>1387</v>
      </c>
      <c r="E777" s="29">
        <v>0.6</v>
      </c>
      <c r="F777" s="72" t="s">
        <v>1391</v>
      </c>
      <c r="G777" s="803">
        <v>147050</v>
      </c>
      <c r="H777" s="790"/>
      <c r="I777" s="175"/>
      <c r="J777" s="175"/>
      <c r="K777" s="175"/>
      <c r="L777" s="175"/>
      <c r="M777" s="175"/>
      <c r="N777" s="175"/>
      <c r="O777" s="175"/>
      <c r="P777" s="175"/>
      <c r="Q777" s="175"/>
      <c r="R777" s="175"/>
      <c r="S777" s="175"/>
      <c r="T777" s="175"/>
      <c r="U777" s="175"/>
      <c r="V777" s="175"/>
      <c r="W777" s="175"/>
      <c r="X777" s="175"/>
      <c r="Y777" s="175"/>
    </row>
    <row r="778" spans="1:25" ht="15">
      <c r="A778" s="175"/>
      <c r="B778" s="253" t="s">
        <v>1392</v>
      </c>
      <c r="C778" s="812" t="s">
        <v>1393</v>
      </c>
      <c r="D778" s="198" t="s">
        <v>1387</v>
      </c>
      <c r="E778" s="29">
        <v>0.7</v>
      </c>
      <c r="F778" s="72" t="s">
        <v>1394</v>
      </c>
      <c r="G778" s="803">
        <v>151140</v>
      </c>
      <c r="H778" s="790"/>
      <c r="I778" s="175"/>
      <c r="J778" s="175"/>
      <c r="K778" s="175"/>
      <c r="L778" s="175"/>
      <c r="M778" s="175"/>
      <c r="N778" s="175"/>
      <c r="O778" s="175"/>
      <c r="P778" s="175"/>
      <c r="Q778" s="175"/>
      <c r="R778" s="175"/>
      <c r="S778" s="175"/>
      <c r="T778" s="175"/>
      <c r="U778" s="175"/>
      <c r="V778" s="175"/>
      <c r="W778" s="175"/>
      <c r="X778" s="175"/>
      <c r="Y778" s="175"/>
    </row>
    <row r="779" spans="1:25" ht="15">
      <c r="A779" s="175"/>
      <c r="B779" s="253" t="s">
        <v>1395</v>
      </c>
      <c r="C779" s="812" t="s">
        <v>1396</v>
      </c>
      <c r="D779" s="198" t="s">
        <v>1387</v>
      </c>
      <c r="E779" s="29">
        <v>0.9</v>
      </c>
      <c r="F779" s="72" t="s">
        <v>1397</v>
      </c>
      <c r="G779" s="803">
        <v>156820</v>
      </c>
      <c r="H779" s="790"/>
      <c r="I779" s="175"/>
      <c r="J779" s="175"/>
      <c r="K779" s="175"/>
      <c r="L779" s="175"/>
      <c r="M779" s="175"/>
      <c r="N779" s="175"/>
      <c r="O779" s="175"/>
      <c r="P779" s="175"/>
      <c r="Q779" s="175"/>
      <c r="R779" s="175"/>
      <c r="S779" s="175"/>
      <c r="T779" s="175"/>
      <c r="U779" s="175"/>
      <c r="V779" s="175"/>
      <c r="W779" s="175"/>
      <c r="X779" s="175"/>
      <c r="Y779" s="175"/>
    </row>
    <row r="780" spans="1:25" ht="15">
      <c r="A780" s="175"/>
      <c r="B780" s="253"/>
      <c r="C780" s="812"/>
      <c r="D780" s="198"/>
      <c r="E780" s="29"/>
      <c r="F780" s="72"/>
      <c r="G780" s="803"/>
      <c r="H780" s="791"/>
      <c r="I780" s="175"/>
      <c r="J780" s="175"/>
      <c r="K780" s="175"/>
      <c r="L780" s="175"/>
      <c r="M780" s="175"/>
      <c r="N780" s="175"/>
      <c r="O780" s="175"/>
      <c r="P780" s="175"/>
      <c r="Q780" s="175"/>
      <c r="R780" s="175"/>
      <c r="S780" s="175"/>
      <c r="T780" s="175"/>
      <c r="U780" s="175"/>
      <c r="V780" s="175"/>
      <c r="W780" s="175"/>
      <c r="X780" s="175"/>
      <c r="Y780" s="175"/>
    </row>
    <row r="781" spans="1:25" ht="15">
      <c r="A781" s="175"/>
      <c r="B781" s="253" t="s">
        <v>1398</v>
      </c>
      <c r="C781" s="812" t="s">
        <v>1399</v>
      </c>
      <c r="D781" s="198" t="s">
        <v>1400</v>
      </c>
      <c r="E781" s="29">
        <v>0.5</v>
      </c>
      <c r="F781" s="72" t="s">
        <v>1388</v>
      </c>
      <c r="G781" s="803">
        <v>153920</v>
      </c>
      <c r="H781" s="790"/>
      <c r="I781" s="175"/>
      <c r="J781" s="175"/>
      <c r="K781" s="175"/>
      <c r="L781" s="175"/>
      <c r="M781" s="175"/>
      <c r="N781" s="175"/>
      <c r="O781" s="175"/>
      <c r="P781" s="175"/>
      <c r="Q781" s="175"/>
      <c r="R781" s="175"/>
      <c r="S781" s="175"/>
      <c r="T781" s="175"/>
      <c r="U781" s="175"/>
      <c r="V781" s="175"/>
      <c r="W781" s="175"/>
      <c r="X781" s="175"/>
      <c r="Y781" s="175"/>
    </row>
    <row r="782" spans="1:25" ht="15">
      <c r="A782" s="175"/>
      <c r="B782" s="253" t="s">
        <v>1401</v>
      </c>
      <c r="C782" s="812" t="s">
        <v>1402</v>
      </c>
      <c r="D782" s="198" t="s">
        <v>1400</v>
      </c>
      <c r="E782" s="29">
        <v>0.6</v>
      </c>
      <c r="F782" s="72" t="s">
        <v>1391</v>
      </c>
      <c r="G782" s="803">
        <v>147050</v>
      </c>
      <c r="H782" s="790"/>
      <c r="I782" s="175"/>
      <c r="J782" s="175"/>
      <c r="K782" s="175"/>
      <c r="L782" s="175"/>
      <c r="M782" s="175"/>
      <c r="N782" s="175"/>
      <c r="O782" s="175"/>
      <c r="P782" s="175"/>
      <c r="Q782" s="175"/>
      <c r="R782" s="175"/>
      <c r="S782" s="175"/>
      <c r="T782" s="175"/>
      <c r="U782" s="175"/>
      <c r="V782" s="175"/>
      <c r="W782" s="175"/>
      <c r="X782" s="175"/>
      <c r="Y782" s="175"/>
    </row>
    <row r="783" spans="1:25" ht="15">
      <c r="A783" s="175"/>
      <c r="B783" s="253" t="s">
        <v>1403</v>
      </c>
      <c r="C783" s="812" t="s">
        <v>1404</v>
      </c>
      <c r="D783" s="198" t="s">
        <v>1400</v>
      </c>
      <c r="E783" s="29">
        <v>0.7</v>
      </c>
      <c r="F783" s="72" t="s">
        <v>1394</v>
      </c>
      <c r="G783" s="803">
        <v>151140</v>
      </c>
      <c r="H783" s="790"/>
      <c r="I783" s="175"/>
      <c r="J783" s="175"/>
      <c r="K783" s="175"/>
      <c r="L783" s="175"/>
      <c r="M783" s="175"/>
      <c r="N783" s="175"/>
      <c r="O783" s="175"/>
      <c r="P783" s="175"/>
      <c r="Q783" s="175"/>
      <c r="R783" s="175"/>
      <c r="S783" s="175"/>
      <c r="T783" s="175"/>
      <c r="U783" s="175"/>
      <c r="V783" s="175"/>
      <c r="W783" s="175"/>
      <c r="X783" s="175"/>
      <c r="Y783" s="175"/>
    </row>
    <row r="784" spans="1:25" ht="15">
      <c r="A784" s="175"/>
      <c r="B784" s="253" t="s">
        <v>1405</v>
      </c>
      <c r="C784" s="812" t="s">
        <v>1406</v>
      </c>
      <c r="D784" s="198" t="s">
        <v>1400</v>
      </c>
      <c r="E784" s="29">
        <v>0.9</v>
      </c>
      <c r="F784" s="72" t="s">
        <v>1397</v>
      </c>
      <c r="G784" s="803">
        <v>156820</v>
      </c>
      <c r="H784" s="790"/>
      <c r="I784" s="175"/>
      <c r="J784" s="175"/>
      <c r="K784" s="175"/>
      <c r="L784" s="175"/>
      <c r="M784" s="175"/>
      <c r="N784" s="175"/>
      <c r="O784" s="175"/>
      <c r="P784" s="175"/>
      <c r="Q784" s="175"/>
      <c r="R784" s="175"/>
      <c r="S784" s="175"/>
      <c r="T784" s="175"/>
      <c r="U784" s="175"/>
      <c r="V784" s="175"/>
      <c r="W784" s="175"/>
      <c r="X784" s="175"/>
      <c r="Y784" s="175"/>
    </row>
    <row r="785" spans="1:25" ht="15">
      <c r="A785" s="175"/>
      <c r="B785" s="253"/>
      <c r="C785" s="812"/>
      <c r="D785" s="198"/>
      <c r="E785" s="29"/>
      <c r="F785" s="72"/>
      <c r="G785" s="803"/>
      <c r="H785" s="791"/>
      <c r="I785" s="175"/>
      <c r="J785" s="175"/>
      <c r="K785" s="175"/>
      <c r="L785" s="175"/>
      <c r="M785" s="175"/>
      <c r="N785" s="175"/>
      <c r="O785" s="175"/>
      <c r="P785" s="175"/>
      <c r="Q785" s="175"/>
      <c r="R785" s="175"/>
      <c r="S785" s="175"/>
      <c r="T785" s="175"/>
      <c r="U785" s="175"/>
      <c r="V785" s="175"/>
      <c r="W785" s="175"/>
      <c r="X785" s="175"/>
      <c r="Y785" s="175"/>
    </row>
    <row r="786" spans="1:25" ht="15">
      <c r="A786" s="175"/>
      <c r="B786" s="253" t="s">
        <v>1407</v>
      </c>
      <c r="C786" s="812" t="s">
        <v>1408</v>
      </c>
      <c r="D786" s="198" t="s">
        <v>1409</v>
      </c>
      <c r="E786" s="29">
        <v>0.5</v>
      </c>
      <c r="F786" s="72" t="s">
        <v>1388</v>
      </c>
      <c r="G786" s="803">
        <v>139660</v>
      </c>
      <c r="H786" s="790"/>
      <c r="I786" s="175"/>
      <c r="J786" s="175"/>
      <c r="K786" s="175"/>
      <c r="L786" s="175"/>
      <c r="M786" s="175"/>
      <c r="N786" s="175"/>
      <c r="O786" s="175"/>
      <c r="P786" s="175"/>
      <c r="Q786" s="175"/>
      <c r="R786" s="175"/>
      <c r="S786" s="175"/>
      <c r="T786" s="175"/>
      <c r="U786" s="175"/>
      <c r="V786" s="175"/>
      <c r="W786" s="175"/>
      <c r="X786" s="175"/>
      <c r="Y786" s="175"/>
    </row>
    <row r="787" spans="1:25" ht="15">
      <c r="A787" s="175"/>
      <c r="B787" s="253" t="s">
        <v>1410</v>
      </c>
      <c r="C787" s="812" t="s">
        <v>1411</v>
      </c>
      <c r="D787" s="198" t="s">
        <v>1409</v>
      </c>
      <c r="E787" s="29">
        <v>0.6</v>
      </c>
      <c r="F787" s="72" t="s">
        <v>1391</v>
      </c>
      <c r="G787" s="803">
        <v>132270</v>
      </c>
      <c r="H787" s="790"/>
      <c r="I787" s="175"/>
      <c r="J787" s="175"/>
      <c r="K787" s="175"/>
      <c r="L787" s="175"/>
      <c r="M787" s="175"/>
      <c r="N787" s="175"/>
      <c r="O787" s="175"/>
      <c r="P787" s="175"/>
      <c r="Q787" s="175"/>
      <c r="R787" s="175"/>
      <c r="S787" s="175"/>
      <c r="T787" s="175"/>
      <c r="U787" s="175"/>
      <c r="V787" s="175"/>
      <c r="W787" s="175"/>
      <c r="X787" s="175"/>
      <c r="Y787" s="175"/>
    </row>
    <row r="788" spans="1:25" ht="15">
      <c r="A788" s="175"/>
      <c r="B788" s="253" t="s">
        <v>1412</v>
      </c>
      <c r="C788" s="812" t="s">
        <v>1413</v>
      </c>
      <c r="D788" s="198" t="s">
        <v>1409</v>
      </c>
      <c r="E788" s="29">
        <v>0.7</v>
      </c>
      <c r="F788" s="72" t="s">
        <v>1394</v>
      </c>
      <c r="G788" s="803">
        <v>135960</v>
      </c>
      <c r="H788" s="790"/>
      <c r="I788" s="175"/>
      <c r="J788" s="175"/>
      <c r="K788" s="175"/>
      <c r="L788" s="175"/>
      <c r="M788" s="175"/>
      <c r="N788" s="175"/>
      <c r="O788" s="175"/>
      <c r="P788" s="175"/>
      <c r="Q788" s="175"/>
      <c r="R788" s="175"/>
      <c r="S788" s="175"/>
      <c r="T788" s="175"/>
      <c r="U788" s="175"/>
      <c r="V788" s="175"/>
      <c r="W788" s="175"/>
      <c r="X788" s="175"/>
      <c r="Y788" s="175"/>
    </row>
    <row r="789" spans="1:25" ht="15">
      <c r="A789" s="175"/>
      <c r="B789" s="253" t="s">
        <v>1414</v>
      </c>
      <c r="C789" s="812" t="s">
        <v>1415</v>
      </c>
      <c r="D789" s="198" t="s">
        <v>1409</v>
      </c>
      <c r="E789" s="29">
        <v>0.9</v>
      </c>
      <c r="F789" s="72" t="s">
        <v>1397</v>
      </c>
      <c r="G789" s="803">
        <v>141110</v>
      </c>
      <c r="H789" s="790"/>
      <c r="I789" s="175"/>
      <c r="J789" s="175"/>
      <c r="K789" s="175"/>
      <c r="L789" s="175"/>
      <c r="M789" s="175"/>
      <c r="N789" s="175"/>
      <c r="O789" s="175"/>
      <c r="P789" s="175"/>
      <c r="Q789" s="175"/>
      <c r="R789" s="175"/>
      <c r="S789" s="175"/>
      <c r="T789" s="175"/>
      <c r="U789" s="175"/>
      <c r="V789" s="175"/>
      <c r="W789" s="175"/>
      <c r="X789" s="175"/>
      <c r="Y789" s="175"/>
    </row>
    <row r="790" spans="1:25" ht="15">
      <c r="A790" s="175"/>
      <c r="B790" s="253"/>
      <c r="C790" s="812"/>
      <c r="D790" s="198"/>
      <c r="E790" s="29"/>
      <c r="F790" s="72"/>
      <c r="G790" s="803"/>
      <c r="H790" s="791"/>
      <c r="I790" s="175"/>
      <c r="J790" s="175"/>
      <c r="K790" s="175"/>
      <c r="L790" s="175"/>
      <c r="M790" s="175"/>
      <c r="N790" s="175"/>
      <c r="O790" s="175"/>
      <c r="P790" s="175"/>
      <c r="Q790" s="175"/>
      <c r="R790" s="175"/>
      <c r="S790" s="175"/>
      <c r="T790" s="175"/>
      <c r="U790" s="175"/>
      <c r="V790" s="175"/>
      <c r="W790" s="175"/>
      <c r="X790" s="175"/>
      <c r="Y790" s="175"/>
    </row>
    <row r="791" spans="1:25" ht="15.75">
      <c r="A791" s="175"/>
      <c r="B791" s="192"/>
      <c r="C791" s="811" t="s">
        <v>1416</v>
      </c>
      <c r="D791" s="202"/>
      <c r="E791" s="203"/>
      <c r="F791" s="787"/>
      <c r="G791" s="802"/>
      <c r="H791" s="791"/>
      <c r="I791" s="175"/>
      <c r="J791" s="175"/>
      <c r="K791" s="175"/>
      <c r="L791" s="175"/>
      <c r="M791" s="175"/>
      <c r="N791" s="175"/>
      <c r="O791" s="175"/>
      <c r="P791" s="175"/>
      <c r="Q791" s="175"/>
      <c r="R791" s="175"/>
      <c r="S791" s="175"/>
      <c r="T791" s="175"/>
      <c r="U791" s="175"/>
      <c r="V791" s="175"/>
      <c r="W791" s="175"/>
      <c r="X791" s="175"/>
      <c r="Y791" s="175"/>
    </row>
    <row r="792" spans="1:25" ht="15">
      <c r="A792" s="175"/>
      <c r="B792" s="253"/>
      <c r="C792" s="812"/>
      <c r="D792" s="198"/>
      <c r="E792" s="29"/>
      <c r="F792" s="72"/>
      <c r="G792" s="803"/>
      <c r="H792" s="791"/>
      <c r="I792" s="175"/>
      <c r="J792" s="175"/>
      <c r="K792" s="175"/>
      <c r="L792" s="175"/>
      <c r="M792" s="175"/>
      <c r="N792" s="175"/>
      <c r="O792" s="175"/>
      <c r="P792" s="175"/>
      <c r="Q792" s="175"/>
      <c r="R792" s="175"/>
      <c r="S792" s="175"/>
      <c r="T792" s="175"/>
      <c r="U792" s="175"/>
      <c r="V792" s="175"/>
      <c r="W792" s="175"/>
      <c r="X792" s="175"/>
      <c r="Y792" s="175"/>
    </row>
    <row r="793" spans="1:25">
      <c r="A793" s="175"/>
      <c r="B793" s="96" t="s">
        <v>1417</v>
      </c>
      <c r="C793" s="812" t="s">
        <v>1418</v>
      </c>
      <c r="D793" s="198" t="s">
        <v>1387</v>
      </c>
      <c r="E793" s="29">
        <v>0.5</v>
      </c>
      <c r="F793" s="72" t="s">
        <v>1388</v>
      </c>
      <c r="G793" s="803">
        <v>153920</v>
      </c>
      <c r="H793" s="790"/>
      <c r="I793" s="175"/>
      <c r="J793" s="175"/>
      <c r="K793" s="175"/>
      <c r="L793" s="175"/>
      <c r="M793" s="175"/>
      <c r="N793" s="175"/>
      <c r="O793" s="175"/>
      <c r="P793" s="175"/>
      <c r="Q793" s="175"/>
      <c r="R793" s="175"/>
      <c r="S793" s="175"/>
      <c r="T793" s="175"/>
      <c r="U793" s="175"/>
      <c r="V793" s="175"/>
      <c r="W793" s="175"/>
      <c r="X793" s="175"/>
      <c r="Y793" s="175"/>
    </row>
    <row r="794" spans="1:25">
      <c r="A794" s="175"/>
      <c r="B794" s="96" t="s">
        <v>1419</v>
      </c>
      <c r="C794" s="812" t="s">
        <v>1420</v>
      </c>
      <c r="D794" s="198" t="s">
        <v>1387</v>
      </c>
      <c r="E794" s="29">
        <v>0.6</v>
      </c>
      <c r="F794" s="72" t="s">
        <v>1391</v>
      </c>
      <c r="G794" s="803">
        <v>147050</v>
      </c>
      <c r="H794" s="790"/>
      <c r="I794" s="175"/>
      <c r="J794" s="175"/>
      <c r="K794" s="175"/>
      <c r="L794" s="175"/>
      <c r="M794" s="175"/>
      <c r="N794" s="175"/>
      <c r="O794" s="175"/>
      <c r="P794" s="175"/>
      <c r="Q794" s="175"/>
      <c r="R794" s="175"/>
      <c r="S794" s="175"/>
      <c r="T794" s="175"/>
      <c r="U794" s="175"/>
      <c r="V794" s="175"/>
      <c r="W794" s="175"/>
      <c r="X794" s="175"/>
      <c r="Y794" s="175"/>
    </row>
    <row r="795" spans="1:25">
      <c r="A795" s="175"/>
      <c r="B795" s="96" t="s">
        <v>1421</v>
      </c>
      <c r="C795" s="812" t="s">
        <v>1422</v>
      </c>
      <c r="D795" s="198" t="s">
        <v>1387</v>
      </c>
      <c r="E795" s="29">
        <v>0.7</v>
      </c>
      <c r="F795" s="72" t="s">
        <v>1394</v>
      </c>
      <c r="G795" s="803">
        <v>151140</v>
      </c>
      <c r="H795" s="790"/>
      <c r="I795" s="175"/>
      <c r="J795" s="175"/>
      <c r="K795" s="175"/>
      <c r="L795" s="175"/>
      <c r="M795" s="175"/>
      <c r="N795" s="175"/>
      <c r="O795" s="175"/>
      <c r="P795" s="175"/>
      <c r="Q795" s="175"/>
      <c r="R795" s="175"/>
      <c r="S795" s="175"/>
      <c r="T795" s="175"/>
      <c r="U795" s="175"/>
      <c r="V795" s="175"/>
      <c r="W795" s="175"/>
      <c r="X795" s="175"/>
      <c r="Y795" s="175"/>
    </row>
    <row r="796" spans="1:25">
      <c r="A796" s="175"/>
      <c r="B796" s="96" t="s">
        <v>1423</v>
      </c>
      <c r="C796" s="812" t="s">
        <v>1424</v>
      </c>
      <c r="D796" s="198" t="s">
        <v>1387</v>
      </c>
      <c r="E796" s="29">
        <v>0.9</v>
      </c>
      <c r="F796" s="72" t="s">
        <v>1397</v>
      </c>
      <c r="G796" s="803">
        <v>156820</v>
      </c>
      <c r="H796" s="790"/>
      <c r="I796" s="175"/>
      <c r="J796" s="175"/>
      <c r="K796" s="175"/>
      <c r="L796" s="175"/>
      <c r="M796" s="175"/>
      <c r="N796" s="175"/>
      <c r="O796" s="175"/>
      <c r="P796" s="175"/>
      <c r="Q796" s="175"/>
      <c r="R796" s="175"/>
      <c r="S796" s="175"/>
      <c r="T796" s="175"/>
      <c r="U796" s="175"/>
      <c r="V796" s="175"/>
      <c r="W796" s="175"/>
      <c r="X796" s="175"/>
      <c r="Y796" s="175"/>
    </row>
    <row r="797" spans="1:25">
      <c r="A797" s="175"/>
      <c r="B797" s="96"/>
      <c r="C797" s="812"/>
      <c r="D797" s="198"/>
      <c r="E797" s="29"/>
      <c r="F797" s="72"/>
      <c r="G797" s="803"/>
      <c r="H797" s="791"/>
      <c r="I797" s="175"/>
      <c r="J797" s="175"/>
      <c r="K797" s="175"/>
      <c r="L797" s="175"/>
      <c r="M797" s="175"/>
      <c r="N797" s="175"/>
      <c r="O797" s="175"/>
      <c r="P797" s="175"/>
      <c r="Q797" s="175"/>
      <c r="R797" s="175"/>
      <c r="S797" s="175"/>
      <c r="T797" s="175"/>
      <c r="U797" s="175"/>
      <c r="V797" s="175"/>
      <c r="W797" s="175"/>
      <c r="X797" s="175"/>
      <c r="Y797" s="175"/>
    </row>
    <row r="798" spans="1:25" ht="15.75">
      <c r="A798" s="175"/>
      <c r="B798" s="192"/>
      <c r="C798" s="811" t="s">
        <v>1425</v>
      </c>
      <c r="D798" s="202"/>
      <c r="E798" s="203"/>
      <c r="F798" s="787"/>
      <c r="G798" s="802"/>
      <c r="H798" s="791"/>
      <c r="I798" s="175"/>
      <c r="J798" s="175"/>
      <c r="K798" s="175"/>
      <c r="L798" s="175"/>
      <c r="M798" s="175"/>
      <c r="N798" s="175"/>
      <c r="O798" s="175"/>
      <c r="P798" s="175"/>
      <c r="Q798" s="175"/>
      <c r="R798" s="175"/>
      <c r="S798" s="175"/>
      <c r="T798" s="175"/>
      <c r="U798" s="175"/>
      <c r="V798" s="175"/>
      <c r="W798" s="175"/>
      <c r="X798" s="175"/>
      <c r="Y798" s="175"/>
    </row>
    <row r="799" spans="1:25" ht="25.5">
      <c r="A799" s="175"/>
      <c r="B799" s="96" t="s">
        <v>1426</v>
      </c>
      <c r="C799" s="812" t="s">
        <v>1427</v>
      </c>
      <c r="D799" s="198"/>
      <c r="E799" s="29"/>
      <c r="F799" s="72"/>
      <c r="G799" s="803">
        <v>50830</v>
      </c>
      <c r="H799" s="790"/>
      <c r="I799" s="175"/>
      <c r="J799" s="175"/>
      <c r="K799" s="175"/>
      <c r="L799" s="175"/>
      <c r="M799" s="175"/>
      <c r="N799" s="175"/>
      <c r="O799" s="175"/>
      <c r="P799" s="175"/>
      <c r="Q799" s="175"/>
      <c r="R799" s="175"/>
      <c r="S799" s="175"/>
      <c r="T799" s="175"/>
      <c r="U799" s="175"/>
      <c r="V799" s="175"/>
      <c r="W799" s="175"/>
      <c r="X799" s="175"/>
      <c r="Y799" s="175"/>
    </row>
    <row r="800" spans="1:25" ht="25.5">
      <c r="A800" s="175"/>
      <c r="B800" s="96" t="s">
        <v>1428</v>
      </c>
      <c r="C800" s="812" t="s">
        <v>1429</v>
      </c>
      <c r="D800" s="198"/>
      <c r="E800" s="29"/>
      <c r="F800" s="72"/>
      <c r="G800" s="803">
        <v>38580</v>
      </c>
      <c r="H800" s="790"/>
      <c r="I800" s="175"/>
      <c r="J800" s="175"/>
      <c r="K800" s="175"/>
      <c r="L800" s="175"/>
      <c r="M800" s="175"/>
      <c r="N800" s="175"/>
      <c r="O800" s="175"/>
      <c r="P800" s="175"/>
      <c r="Q800" s="175"/>
      <c r="R800" s="175"/>
      <c r="S800" s="175"/>
      <c r="T800" s="175"/>
      <c r="U800" s="175"/>
      <c r="V800" s="175"/>
      <c r="W800" s="175"/>
      <c r="X800" s="175"/>
      <c r="Y800" s="175"/>
    </row>
    <row r="801" spans="1:25" ht="25.5">
      <c r="A801" s="175"/>
      <c r="B801" s="96" t="s">
        <v>1430</v>
      </c>
      <c r="C801" s="812" t="s">
        <v>1431</v>
      </c>
      <c r="D801" s="198"/>
      <c r="E801" s="29"/>
      <c r="F801" s="72"/>
      <c r="G801" s="803">
        <v>28310</v>
      </c>
      <c r="H801" s="790"/>
      <c r="I801" s="175"/>
      <c r="J801" s="175"/>
      <c r="K801" s="175"/>
      <c r="L801" s="175"/>
      <c r="M801" s="175"/>
      <c r="N801" s="175"/>
      <c r="O801" s="175"/>
      <c r="P801" s="175"/>
      <c r="Q801" s="175"/>
      <c r="R801" s="175"/>
      <c r="S801" s="175"/>
      <c r="T801" s="175"/>
      <c r="U801" s="175"/>
      <c r="V801" s="175"/>
      <c r="W801" s="175"/>
      <c r="X801" s="175"/>
      <c r="Y801" s="175"/>
    </row>
    <row r="802" spans="1:25" ht="25.5">
      <c r="A802" s="175"/>
      <c r="B802" s="96" t="s">
        <v>1432</v>
      </c>
      <c r="C802" s="812" t="s">
        <v>1433</v>
      </c>
      <c r="D802" s="198"/>
      <c r="E802" s="29"/>
      <c r="F802" s="72"/>
      <c r="G802" s="803">
        <v>38910</v>
      </c>
      <c r="H802" s="790"/>
      <c r="I802" s="175"/>
      <c r="J802" s="175"/>
      <c r="K802" s="175"/>
      <c r="L802" s="175"/>
      <c r="M802" s="175"/>
      <c r="N802" s="175"/>
      <c r="O802" s="175"/>
      <c r="P802" s="175"/>
      <c r="Q802" s="175"/>
      <c r="R802" s="175"/>
      <c r="S802" s="175"/>
      <c r="T802" s="175"/>
      <c r="U802" s="175"/>
      <c r="V802" s="175"/>
      <c r="W802" s="175"/>
      <c r="X802" s="175"/>
      <c r="Y802" s="175"/>
    </row>
    <row r="803" spans="1:25" ht="25.5">
      <c r="A803" s="175"/>
      <c r="B803" s="96" t="s">
        <v>1434</v>
      </c>
      <c r="C803" s="812" t="s">
        <v>1435</v>
      </c>
      <c r="D803" s="198"/>
      <c r="E803" s="29"/>
      <c r="F803" s="72"/>
      <c r="G803" s="803">
        <v>29310</v>
      </c>
      <c r="H803" s="790"/>
      <c r="I803" s="175"/>
      <c r="J803" s="175"/>
      <c r="K803" s="175"/>
      <c r="L803" s="175"/>
      <c r="M803" s="175"/>
      <c r="N803" s="175"/>
      <c r="O803" s="175"/>
      <c r="P803" s="175"/>
      <c r="Q803" s="175"/>
      <c r="R803" s="175"/>
      <c r="S803" s="175"/>
      <c r="T803" s="175"/>
      <c r="U803" s="175"/>
      <c r="V803" s="175"/>
      <c r="W803" s="175"/>
      <c r="X803" s="175"/>
      <c r="Y803" s="175"/>
    </row>
    <row r="804" spans="1:25" ht="25.5">
      <c r="A804" s="175"/>
      <c r="B804" s="96" t="s">
        <v>1436</v>
      </c>
      <c r="C804" s="812" t="s">
        <v>1437</v>
      </c>
      <c r="D804" s="198"/>
      <c r="E804" s="29"/>
      <c r="F804" s="72"/>
      <c r="G804" s="803">
        <v>22690</v>
      </c>
      <c r="H804" s="790"/>
      <c r="I804" s="175"/>
      <c r="J804" s="175"/>
      <c r="K804" s="175"/>
      <c r="L804" s="175"/>
      <c r="M804" s="175"/>
      <c r="N804" s="175"/>
      <c r="O804" s="175"/>
      <c r="P804" s="175"/>
      <c r="Q804" s="175"/>
      <c r="R804" s="175"/>
      <c r="S804" s="175"/>
      <c r="T804" s="175"/>
      <c r="U804" s="175"/>
      <c r="V804" s="175"/>
      <c r="W804" s="175"/>
      <c r="X804" s="175"/>
      <c r="Y804" s="175"/>
    </row>
    <row r="805" spans="1:25" ht="25.5">
      <c r="A805" s="175"/>
      <c r="B805" s="96" t="s">
        <v>1438</v>
      </c>
      <c r="C805" s="812" t="s">
        <v>1439</v>
      </c>
      <c r="D805" s="198"/>
      <c r="E805" s="29"/>
      <c r="F805" s="72"/>
      <c r="G805" s="803">
        <v>51990</v>
      </c>
      <c r="H805" s="790"/>
      <c r="I805" s="175"/>
      <c r="J805" s="175"/>
      <c r="K805" s="175"/>
      <c r="L805" s="175"/>
      <c r="M805" s="175"/>
      <c r="N805" s="175"/>
      <c r="O805" s="175"/>
      <c r="P805" s="175"/>
      <c r="Q805" s="175"/>
      <c r="R805" s="175"/>
      <c r="S805" s="175"/>
      <c r="T805" s="175"/>
      <c r="U805" s="175"/>
      <c r="V805" s="175"/>
      <c r="W805" s="175"/>
      <c r="X805" s="175"/>
      <c r="Y805" s="175"/>
    </row>
    <row r="806" spans="1:25" ht="25.5">
      <c r="A806" s="175"/>
      <c r="B806" s="96" t="s">
        <v>1440</v>
      </c>
      <c r="C806" s="812" t="s">
        <v>1441</v>
      </c>
      <c r="D806" s="198"/>
      <c r="E806" s="29"/>
      <c r="F806" s="72"/>
      <c r="G806" s="803">
        <v>36430</v>
      </c>
      <c r="H806" s="790"/>
      <c r="I806" s="175"/>
      <c r="J806" s="175"/>
      <c r="K806" s="175"/>
      <c r="L806" s="175"/>
      <c r="M806" s="175"/>
      <c r="N806" s="175"/>
      <c r="O806" s="175"/>
      <c r="P806" s="175"/>
      <c r="Q806" s="175"/>
      <c r="R806" s="175"/>
      <c r="S806" s="175"/>
      <c r="T806" s="175"/>
      <c r="U806" s="175"/>
      <c r="V806" s="175"/>
      <c r="W806" s="175"/>
      <c r="X806" s="175"/>
      <c r="Y806" s="175"/>
    </row>
    <row r="807" spans="1:25" ht="25.5">
      <c r="A807" s="175"/>
      <c r="B807" s="96" t="s">
        <v>1442</v>
      </c>
      <c r="C807" s="812" t="s">
        <v>1443</v>
      </c>
      <c r="D807" s="198"/>
      <c r="E807" s="29"/>
      <c r="F807" s="72"/>
      <c r="G807" s="803">
        <v>26490</v>
      </c>
      <c r="H807" s="790"/>
      <c r="I807" s="175"/>
      <c r="J807" s="175"/>
      <c r="K807" s="175"/>
      <c r="L807" s="175"/>
      <c r="M807" s="175"/>
      <c r="N807" s="175"/>
      <c r="O807" s="175"/>
      <c r="P807" s="175"/>
      <c r="Q807" s="175"/>
      <c r="R807" s="175"/>
      <c r="S807" s="175"/>
      <c r="T807" s="175"/>
      <c r="U807" s="175"/>
      <c r="V807" s="175"/>
      <c r="W807" s="175"/>
      <c r="X807" s="175"/>
      <c r="Y807" s="175"/>
    </row>
    <row r="808" spans="1:25" ht="25.5">
      <c r="A808" s="175"/>
      <c r="B808" s="96" t="s">
        <v>1444</v>
      </c>
      <c r="C808" s="812" t="s">
        <v>1445</v>
      </c>
      <c r="D808" s="198"/>
      <c r="E808" s="29"/>
      <c r="F808" s="72"/>
      <c r="G808" s="803">
        <v>36920</v>
      </c>
      <c r="H808" s="790"/>
      <c r="I808" s="175"/>
      <c r="J808" s="175"/>
      <c r="K808" s="175"/>
      <c r="L808" s="175"/>
      <c r="M808" s="175"/>
      <c r="N808" s="175"/>
      <c r="O808" s="175"/>
      <c r="P808" s="175"/>
      <c r="Q808" s="175"/>
      <c r="R808" s="175"/>
      <c r="S808" s="175"/>
      <c r="T808" s="175"/>
      <c r="U808" s="175"/>
      <c r="V808" s="175"/>
      <c r="W808" s="175"/>
      <c r="X808" s="175"/>
      <c r="Y808" s="175"/>
    </row>
    <row r="809" spans="1:25" ht="25.5">
      <c r="A809" s="175"/>
      <c r="B809" s="96" t="s">
        <v>1446</v>
      </c>
      <c r="C809" s="812" t="s">
        <v>1447</v>
      </c>
      <c r="D809" s="198"/>
      <c r="E809" s="29"/>
      <c r="F809" s="72"/>
      <c r="G809" s="803">
        <v>27490</v>
      </c>
      <c r="H809" s="790"/>
      <c r="I809" s="175"/>
      <c r="J809" s="175"/>
      <c r="K809" s="175"/>
      <c r="L809" s="175"/>
      <c r="M809" s="175"/>
      <c r="N809" s="175"/>
      <c r="O809" s="175"/>
      <c r="P809" s="175"/>
      <c r="Q809" s="175"/>
      <c r="R809" s="175"/>
      <c r="S809" s="175"/>
      <c r="T809" s="175"/>
      <c r="U809" s="175"/>
      <c r="V809" s="175"/>
      <c r="W809" s="175"/>
      <c r="X809" s="175"/>
      <c r="Y809" s="175"/>
    </row>
    <row r="810" spans="1:25" ht="25.5">
      <c r="A810" s="175"/>
      <c r="B810" s="96" t="s">
        <v>1448</v>
      </c>
      <c r="C810" s="812" t="s">
        <v>1449</v>
      </c>
      <c r="D810" s="198"/>
      <c r="E810" s="29"/>
      <c r="F810" s="72"/>
      <c r="G810" s="803">
        <v>21030</v>
      </c>
      <c r="H810" s="790"/>
      <c r="I810" s="175"/>
      <c r="J810" s="175"/>
      <c r="K810" s="175"/>
      <c r="L810" s="175"/>
      <c r="M810" s="175"/>
      <c r="N810" s="175"/>
      <c r="O810" s="175"/>
      <c r="P810" s="175"/>
      <c r="Q810" s="175"/>
      <c r="R810" s="175"/>
      <c r="S810" s="175"/>
      <c r="T810" s="175"/>
      <c r="U810" s="175"/>
      <c r="V810" s="175"/>
      <c r="W810" s="175"/>
      <c r="X810" s="175"/>
      <c r="Y810" s="175"/>
    </row>
    <row r="811" spans="1:25" ht="25.5">
      <c r="A811" s="175"/>
      <c r="B811" s="207" t="s">
        <v>1450</v>
      </c>
      <c r="C811" s="812" t="s">
        <v>1451</v>
      </c>
      <c r="D811" s="198"/>
      <c r="E811" s="29"/>
      <c r="F811" s="72"/>
      <c r="G811" s="803">
        <v>4910</v>
      </c>
      <c r="H811" s="790"/>
      <c r="I811" s="175"/>
      <c r="J811" s="175"/>
      <c r="K811" s="175"/>
      <c r="L811" s="175"/>
      <c r="M811" s="175"/>
      <c r="N811" s="175"/>
      <c r="O811" s="175"/>
      <c r="P811" s="175"/>
      <c r="Q811" s="175"/>
      <c r="R811" s="175"/>
      <c r="S811" s="175"/>
      <c r="T811" s="175"/>
      <c r="U811" s="175"/>
      <c r="V811" s="175"/>
      <c r="W811" s="175"/>
      <c r="X811" s="175"/>
      <c r="Y811" s="175"/>
    </row>
    <row r="812" spans="1:25" ht="25.5">
      <c r="A812" s="175"/>
      <c r="B812" s="207" t="s">
        <v>1452</v>
      </c>
      <c r="C812" s="812" t="s">
        <v>1453</v>
      </c>
      <c r="D812" s="198"/>
      <c r="E812" s="29"/>
      <c r="F812" s="72"/>
      <c r="G812" s="803">
        <v>4480</v>
      </c>
      <c r="H812" s="790"/>
      <c r="I812" s="175"/>
      <c r="J812" s="175"/>
      <c r="K812" s="175"/>
      <c r="L812" s="175"/>
      <c r="M812" s="175"/>
      <c r="N812" s="175"/>
      <c r="O812" s="175"/>
      <c r="P812" s="175"/>
      <c r="Q812" s="175"/>
      <c r="R812" s="175"/>
      <c r="S812" s="175"/>
      <c r="T812" s="175"/>
      <c r="U812" s="175"/>
      <c r="V812" s="175"/>
      <c r="W812" s="175"/>
      <c r="X812" s="175"/>
      <c r="Y812" s="175"/>
    </row>
    <row r="813" spans="1:25">
      <c r="A813" s="175"/>
      <c r="B813" s="96" t="s">
        <v>1454</v>
      </c>
      <c r="C813" s="812" t="s">
        <v>1455</v>
      </c>
      <c r="D813" s="198"/>
      <c r="E813" s="29"/>
      <c r="F813" s="72"/>
      <c r="G813" s="803">
        <v>3450</v>
      </c>
      <c r="H813" s="790"/>
      <c r="I813" s="175"/>
      <c r="J813" s="175"/>
      <c r="K813" s="175"/>
      <c r="L813" s="175"/>
      <c r="M813" s="175"/>
      <c r="N813" s="175"/>
      <c r="O813" s="175"/>
      <c r="P813" s="175"/>
      <c r="Q813" s="175"/>
      <c r="R813" s="175"/>
      <c r="S813" s="175"/>
      <c r="T813" s="175"/>
      <c r="U813" s="175"/>
      <c r="V813" s="175"/>
      <c r="W813" s="175"/>
      <c r="X813" s="175"/>
      <c r="Y813" s="175"/>
    </row>
    <row r="814" spans="1:25">
      <c r="A814" s="175"/>
      <c r="B814" s="207" t="s">
        <v>1456</v>
      </c>
      <c r="C814" s="812" t="s">
        <v>1457</v>
      </c>
      <c r="D814" s="198"/>
      <c r="E814" s="29"/>
      <c r="F814" s="72"/>
      <c r="G814" s="803">
        <v>2550</v>
      </c>
      <c r="H814" s="790"/>
      <c r="I814" s="175"/>
      <c r="J814" s="175"/>
      <c r="K814" s="175"/>
      <c r="L814" s="175"/>
      <c r="M814" s="175"/>
      <c r="N814" s="175"/>
      <c r="O814" s="175"/>
      <c r="P814" s="175"/>
      <c r="Q814" s="175"/>
      <c r="R814" s="175"/>
      <c r="S814" s="175"/>
      <c r="T814" s="175"/>
      <c r="U814" s="175"/>
      <c r="V814" s="175"/>
      <c r="W814" s="175"/>
      <c r="X814" s="175"/>
      <c r="Y814" s="175"/>
    </row>
    <row r="815" spans="1:25">
      <c r="A815" s="175"/>
      <c r="B815" s="207" t="s">
        <v>1458</v>
      </c>
      <c r="C815" s="812" t="s">
        <v>1459</v>
      </c>
      <c r="D815" s="198"/>
      <c r="E815" s="29"/>
      <c r="F815" s="72"/>
      <c r="G815" s="803">
        <v>2360</v>
      </c>
      <c r="H815" s="790"/>
      <c r="I815" s="175"/>
      <c r="J815" s="175"/>
      <c r="K815" s="175"/>
      <c r="L815" s="175"/>
      <c r="M815" s="175"/>
      <c r="N815" s="175"/>
      <c r="O815" s="175"/>
      <c r="P815" s="175"/>
      <c r="Q815" s="175"/>
      <c r="R815" s="175"/>
      <c r="S815" s="175"/>
      <c r="T815" s="175"/>
      <c r="U815" s="175"/>
      <c r="V815" s="175"/>
      <c r="W815" s="175"/>
      <c r="X815" s="175"/>
      <c r="Y815" s="175"/>
    </row>
    <row r="816" spans="1:25">
      <c r="A816" s="175"/>
      <c r="B816" s="96" t="s">
        <v>1460</v>
      </c>
      <c r="C816" s="812" t="s">
        <v>1461</v>
      </c>
      <c r="D816" s="198"/>
      <c r="E816" s="29"/>
      <c r="F816" s="72"/>
      <c r="G816" s="803">
        <v>1580</v>
      </c>
      <c r="H816" s="790"/>
      <c r="I816" s="175"/>
      <c r="J816" s="175"/>
      <c r="K816" s="175"/>
      <c r="L816" s="175"/>
      <c r="M816" s="175"/>
      <c r="N816" s="175"/>
      <c r="O816" s="175"/>
      <c r="P816" s="175"/>
      <c r="Q816" s="175"/>
      <c r="R816" s="175"/>
      <c r="S816" s="175"/>
      <c r="T816" s="175"/>
      <c r="U816" s="175"/>
      <c r="V816" s="175"/>
      <c r="W816" s="175"/>
      <c r="X816" s="175"/>
      <c r="Y816" s="175"/>
    </row>
    <row r="817" spans="1:25">
      <c r="A817" s="175"/>
      <c r="B817" s="96" t="s">
        <v>1462</v>
      </c>
      <c r="C817" s="812" t="s">
        <v>1463</v>
      </c>
      <c r="D817" s="198"/>
      <c r="E817" s="29"/>
      <c r="F817" s="72"/>
      <c r="G817" s="803">
        <v>9440</v>
      </c>
      <c r="H817" s="790"/>
      <c r="I817" s="175"/>
      <c r="J817" s="175"/>
      <c r="K817" s="175"/>
      <c r="L817" s="175"/>
      <c r="M817" s="175"/>
      <c r="N817" s="175"/>
      <c r="O817" s="175"/>
      <c r="P817" s="175"/>
      <c r="Q817" s="175"/>
      <c r="R817" s="175"/>
      <c r="S817" s="175"/>
      <c r="T817" s="175"/>
      <c r="U817" s="175"/>
      <c r="V817" s="175"/>
      <c r="W817" s="175"/>
      <c r="X817" s="175"/>
      <c r="Y817" s="175"/>
    </row>
    <row r="818" spans="1:25">
      <c r="A818" s="175"/>
      <c r="B818" s="96" t="s">
        <v>1464</v>
      </c>
      <c r="C818" s="812" t="s">
        <v>1465</v>
      </c>
      <c r="D818" s="198"/>
      <c r="E818" s="29"/>
      <c r="F818" s="72"/>
      <c r="G818" s="803">
        <v>8940</v>
      </c>
      <c r="H818" s="790"/>
      <c r="I818" s="175"/>
      <c r="J818" s="175"/>
      <c r="K818" s="175"/>
      <c r="L818" s="175"/>
      <c r="M818" s="175"/>
      <c r="N818" s="175"/>
      <c r="O818" s="175"/>
      <c r="P818" s="175"/>
      <c r="Q818" s="175"/>
      <c r="R818" s="175"/>
      <c r="S818" s="175"/>
      <c r="T818" s="175"/>
      <c r="U818" s="175"/>
      <c r="V818" s="175"/>
      <c r="W818" s="175"/>
      <c r="X818" s="175"/>
      <c r="Y818" s="175"/>
    </row>
    <row r="819" spans="1:25">
      <c r="A819" s="175"/>
      <c r="B819" s="96" t="s">
        <v>1466</v>
      </c>
      <c r="C819" s="812" t="s">
        <v>1467</v>
      </c>
      <c r="D819" s="198"/>
      <c r="E819" s="29"/>
      <c r="F819" s="72"/>
      <c r="G819" s="803">
        <v>7990</v>
      </c>
      <c r="H819" s="790"/>
      <c r="I819" s="175"/>
      <c r="J819" s="175"/>
      <c r="K819" s="175"/>
      <c r="L819" s="175"/>
      <c r="M819" s="175"/>
      <c r="N819" s="175"/>
      <c r="O819" s="175"/>
      <c r="P819" s="175"/>
      <c r="Q819" s="175"/>
      <c r="R819" s="175"/>
      <c r="S819" s="175"/>
      <c r="T819" s="175"/>
      <c r="U819" s="175"/>
      <c r="V819" s="175"/>
      <c r="W819" s="175"/>
      <c r="X819" s="175"/>
      <c r="Y819" s="175"/>
    </row>
    <row r="820" spans="1:25">
      <c r="A820" s="175"/>
      <c r="B820" s="96"/>
      <c r="C820" s="812"/>
      <c r="D820" s="198"/>
      <c r="E820" s="29"/>
      <c r="F820" s="72"/>
      <c r="G820" s="803"/>
      <c r="H820" s="791"/>
      <c r="I820" s="175"/>
      <c r="J820" s="175"/>
      <c r="K820" s="175"/>
      <c r="L820" s="175"/>
      <c r="M820" s="175"/>
      <c r="N820" s="175"/>
      <c r="O820" s="175"/>
      <c r="P820" s="175"/>
      <c r="Q820" s="175"/>
      <c r="R820" s="175"/>
      <c r="S820" s="175"/>
      <c r="T820" s="175"/>
      <c r="U820" s="175"/>
      <c r="V820" s="175"/>
      <c r="W820" s="175"/>
      <c r="X820" s="175"/>
      <c r="Y820" s="175"/>
    </row>
    <row r="821" spans="1:25" ht="15.75">
      <c r="A821" s="175"/>
      <c r="B821" s="192"/>
      <c r="C821" s="811" t="s">
        <v>1468</v>
      </c>
      <c r="D821" s="202"/>
      <c r="E821" s="203"/>
      <c r="F821" s="787"/>
      <c r="G821" s="802"/>
      <c r="H821" s="791"/>
      <c r="I821" s="175"/>
      <c r="J821" s="175"/>
      <c r="K821" s="175"/>
      <c r="L821" s="175"/>
      <c r="M821" s="175"/>
      <c r="N821" s="175"/>
      <c r="O821" s="175"/>
      <c r="P821" s="175"/>
      <c r="Q821" s="175"/>
      <c r="R821" s="175"/>
      <c r="S821" s="175"/>
      <c r="T821" s="175"/>
      <c r="U821" s="175"/>
      <c r="V821" s="175"/>
      <c r="W821" s="175"/>
      <c r="X821" s="175"/>
      <c r="Y821" s="175"/>
    </row>
    <row r="822" spans="1:25">
      <c r="A822" s="175"/>
      <c r="B822" s="96"/>
      <c r="C822" s="812"/>
      <c r="D822" s="198"/>
      <c r="E822" s="29"/>
      <c r="F822" s="72"/>
      <c r="G822" s="803"/>
      <c r="H822" s="791"/>
      <c r="I822" s="175"/>
      <c r="J822" s="175"/>
      <c r="K822" s="175"/>
      <c r="L822" s="175"/>
      <c r="M822" s="175"/>
      <c r="N822" s="175"/>
      <c r="O822" s="175"/>
      <c r="P822" s="175"/>
      <c r="Q822" s="175"/>
      <c r="R822" s="175"/>
      <c r="S822" s="175"/>
      <c r="T822" s="175"/>
      <c r="U822" s="175"/>
      <c r="V822" s="175"/>
      <c r="W822" s="175"/>
      <c r="X822" s="175"/>
      <c r="Y822" s="175"/>
    </row>
    <row r="823" spans="1:25">
      <c r="A823" s="175"/>
      <c r="B823" s="96" t="s">
        <v>1469</v>
      </c>
      <c r="C823" s="812" t="s">
        <v>1470</v>
      </c>
      <c r="D823" s="198" t="s">
        <v>1471</v>
      </c>
      <c r="E823" s="29">
        <v>0.51</v>
      </c>
      <c r="F823" s="72" t="s">
        <v>1472</v>
      </c>
      <c r="G823" s="803">
        <v>401720</v>
      </c>
      <c r="H823" s="790"/>
      <c r="I823" s="175"/>
      <c r="J823" s="175"/>
      <c r="K823" s="175"/>
      <c r="L823" s="175"/>
      <c r="M823" s="175"/>
      <c r="N823" s="175"/>
      <c r="O823" s="175"/>
      <c r="P823" s="175"/>
      <c r="Q823" s="175"/>
      <c r="R823" s="175"/>
      <c r="S823" s="175"/>
      <c r="T823" s="175"/>
      <c r="U823" s="175"/>
      <c r="V823" s="175"/>
      <c r="W823" s="175"/>
      <c r="X823" s="175"/>
      <c r="Y823" s="175"/>
    </row>
    <row r="824" spans="1:25">
      <c r="A824" s="175"/>
      <c r="B824" s="96" t="s">
        <v>1473</v>
      </c>
      <c r="C824" s="812" t="s">
        <v>1474</v>
      </c>
      <c r="D824" s="198" t="s">
        <v>1471</v>
      </c>
      <c r="E824" s="29">
        <v>0.56999999999999995</v>
      </c>
      <c r="F824" s="72" t="s">
        <v>1475</v>
      </c>
      <c r="G824" s="803">
        <v>442290</v>
      </c>
      <c r="H824" s="790"/>
      <c r="I824" s="175"/>
      <c r="J824" s="175"/>
      <c r="K824" s="175"/>
      <c r="L824" s="175"/>
      <c r="M824" s="175"/>
      <c r="N824" s="175"/>
      <c r="O824" s="175"/>
      <c r="P824" s="175"/>
      <c r="Q824" s="175"/>
      <c r="R824" s="175"/>
      <c r="S824" s="175"/>
      <c r="T824" s="175"/>
      <c r="U824" s="175"/>
      <c r="V824" s="175"/>
      <c r="W824" s="175"/>
      <c r="X824" s="175"/>
      <c r="Y824" s="175"/>
    </row>
    <row r="825" spans="1:25">
      <c r="A825" s="175"/>
      <c r="B825" s="96" t="s">
        <v>1476</v>
      </c>
      <c r="C825" s="812" t="s">
        <v>1477</v>
      </c>
      <c r="D825" s="198" t="s">
        <v>1471</v>
      </c>
      <c r="E825" s="29">
        <v>0.79</v>
      </c>
      <c r="F825" s="72" t="s">
        <v>1478</v>
      </c>
      <c r="G825" s="803">
        <v>482860</v>
      </c>
      <c r="H825" s="790"/>
      <c r="I825" s="175"/>
      <c r="J825" s="175"/>
      <c r="K825" s="175"/>
      <c r="L825" s="175"/>
      <c r="M825" s="175"/>
      <c r="N825" s="175"/>
      <c r="O825" s="175"/>
      <c r="P825" s="175"/>
      <c r="Q825" s="175"/>
      <c r="R825" s="175"/>
      <c r="S825" s="175"/>
      <c r="T825" s="175"/>
      <c r="U825" s="175"/>
      <c r="V825" s="175"/>
      <c r="W825" s="175"/>
      <c r="X825" s="175"/>
      <c r="Y825" s="175"/>
    </row>
    <row r="826" spans="1:25">
      <c r="A826" s="175"/>
      <c r="B826" s="96"/>
      <c r="C826" s="812"/>
      <c r="D826" s="198"/>
      <c r="E826" s="29"/>
      <c r="F826" s="72"/>
      <c r="G826" s="803"/>
      <c r="H826" s="791"/>
      <c r="I826" s="175"/>
      <c r="J826" s="175"/>
      <c r="K826" s="175"/>
      <c r="L826" s="175"/>
      <c r="M826" s="175"/>
      <c r="N826" s="175"/>
      <c r="O826" s="175"/>
      <c r="P826" s="175"/>
      <c r="Q826" s="175"/>
      <c r="R826" s="175"/>
      <c r="S826" s="175"/>
      <c r="T826" s="175"/>
      <c r="U826" s="175"/>
      <c r="V826" s="175"/>
      <c r="W826" s="175"/>
      <c r="X826" s="175"/>
      <c r="Y826" s="175"/>
    </row>
    <row r="827" spans="1:25" ht="15.75">
      <c r="A827" s="175"/>
      <c r="B827" s="192"/>
      <c r="C827" s="811" t="s">
        <v>1479</v>
      </c>
      <c r="D827" s="202"/>
      <c r="E827" s="203"/>
      <c r="F827" s="787"/>
      <c r="G827" s="802"/>
      <c r="H827" s="791"/>
      <c r="I827" s="175"/>
      <c r="J827" s="175"/>
      <c r="K827" s="175"/>
      <c r="L827" s="175"/>
      <c r="M827" s="175"/>
      <c r="N827" s="175"/>
      <c r="O827" s="175"/>
      <c r="P827" s="175"/>
      <c r="Q827" s="175"/>
      <c r="R827" s="175"/>
      <c r="S827" s="175"/>
      <c r="T827" s="175"/>
      <c r="U827" s="175"/>
      <c r="V827" s="175"/>
      <c r="W827" s="175"/>
      <c r="X827" s="175"/>
      <c r="Y827" s="175"/>
    </row>
    <row r="828" spans="1:25">
      <c r="A828" s="175"/>
      <c r="B828" s="96"/>
      <c r="C828" s="812"/>
      <c r="D828" s="198"/>
      <c r="E828" s="29"/>
      <c r="F828" s="72"/>
      <c r="G828" s="803"/>
      <c r="H828" s="791"/>
      <c r="I828" s="175"/>
      <c r="J828" s="175"/>
      <c r="K828" s="175"/>
      <c r="L828" s="175"/>
      <c r="M828" s="175"/>
      <c r="N828" s="175"/>
      <c r="O828" s="175"/>
      <c r="P828" s="175"/>
      <c r="Q828" s="175"/>
      <c r="R828" s="175"/>
      <c r="S828" s="175"/>
      <c r="T828" s="175"/>
      <c r="U828" s="175"/>
      <c r="V828" s="175"/>
      <c r="W828" s="175"/>
      <c r="X828" s="175"/>
      <c r="Y828" s="175"/>
    </row>
    <row r="829" spans="1:25">
      <c r="A829" s="175"/>
      <c r="B829" s="96" t="s">
        <v>1480</v>
      </c>
      <c r="C829" s="812" t="s">
        <v>1481</v>
      </c>
      <c r="D829" s="198" t="s">
        <v>206</v>
      </c>
      <c r="E829" s="29">
        <v>0.15</v>
      </c>
      <c r="F829" s="72" t="s">
        <v>1482</v>
      </c>
      <c r="G829" s="803">
        <v>178200</v>
      </c>
      <c r="H829" s="790"/>
      <c r="I829" s="175"/>
      <c r="J829" s="175"/>
      <c r="K829" s="175"/>
      <c r="L829" s="175"/>
      <c r="M829" s="175"/>
      <c r="N829" s="175"/>
      <c r="O829" s="175"/>
      <c r="P829" s="175"/>
      <c r="Q829" s="175"/>
      <c r="R829" s="175"/>
      <c r="S829" s="175"/>
      <c r="T829" s="175"/>
      <c r="U829" s="175"/>
      <c r="V829" s="175"/>
      <c r="W829" s="175"/>
      <c r="X829" s="175"/>
      <c r="Y829" s="175"/>
    </row>
    <row r="830" spans="1:25">
      <c r="A830" s="175"/>
      <c r="B830" s="96" t="s">
        <v>1483</v>
      </c>
      <c r="C830" s="812" t="s">
        <v>1484</v>
      </c>
      <c r="D830" s="198" t="s">
        <v>206</v>
      </c>
      <c r="E830" s="29">
        <v>0.29299999999999998</v>
      </c>
      <c r="F830" s="72" t="s">
        <v>1485</v>
      </c>
      <c r="G830" s="803">
        <v>198000</v>
      </c>
      <c r="H830" s="790"/>
      <c r="I830" s="175"/>
      <c r="J830" s="175"/>
      <c r="K830" s="175"/>
      <c r="L830" s="175"/>
      <c r="M830" s="175"/>
      <c r="N830" s="175"/>
      <c r="O830" s="175"/>
      <c r="P830" s="175"/>
      <c r="Q830" s="175"/>
      <c r="R830" s="175"/>
      <c r="S830" s="175"/>
      <c r="T830" s="175"/>
      <c r="U830" s="175"/>
      <c r="V830" s="175"/>
      <c r="W830" s="175"/>
      <c r="X830" s="175"/>
      <c r="Y830" s="175"/>
    </row>
    <row r="831" spans="1:25">
      <c r="A831" s="175"/>
      <c r="B831" s="96" t="s">
        <v>1486</v>
      </c>
      <c r="C831" s="812" t="s">
        <v>1487</v>
      </c>
      <c r="D831" s="198" t="s">
        <v>206</v>
      </c>
      <c r="E831" s="29">
        <v>0.44</v>
      </c>
      <c r="F831" s="72" t="s">
        <v>1488</v>
      </c>
      <c r="G831" s="803">
        <v>264000</v>
      </c>
      <c r="H831" s="790"/>
      <c r="I831" s="175"/>
      <c r="J831" s="175"/>
      <c r="K831" s="175"/>
      <c r="L831" s="175"/>
      <c r="M831" s="175"/>
      <c r="N831" s="175"/>
      <c r="O831" s="175"/>
      <c r="P831" s="175"/>
      <c r="Q831" s="175"/>
      <c r="R831" s="175"/>
      <c r="S831" s="175"/>
      <c r="T831" s="175"/>
      <c r="U831" s="175"/>
      <c r="V831" s="175"/>
      <c r="W831" s="175"/>
      <c r="X831" s="175"/>
      <c r="Y831" s="175"/>
    </row>
    <row r="832" spans="1:25">
      <c r="A832" s="175"/>
      <c r="B832" s="96"/>
      <c r="C832" s="812"/>
      <c r="D832" s="198"/>
      <c r="E832" s="29"/>
      <c r="F832" s="72"/>
      <c r="G832" s="803"/>
      <c r="H832" s="791"/>
      <c r="I832" s="175"/>
      <c r="J832" s="175"/>
      <c r="K832" s="175"/>
      <c r="L832" s="175"/>
      <c r="M832" s="175"/>
      <c r="N832" s="175"/>
      <c r="O832" s="175"/>
      <c r="P832" s="175"/>
      <c r="Q832" s="175"/>
      <c r="R832" s="175"/>
      <c r="S832" s="175"/>
      <c r="T832" s="175"/>
      <c r="U832" s="175"/>
      <c r="V832" s="175"/>
      <c r="W832" s="175"/>
      <c r="X832" s="175"/>
      <c r="Y832" s="175"/>
    </row>
    <row r="833" spans="1:25" ht="15.75">
      <c r="A833" s="175"/>
      <c r="B833" s="192"/>
      <c r="C833" s="811" t="s">
        <v>1489</v>
      </c>
      <c r="D833" s="202"/>
      <c r="E833" s="203"/>
      <c r="F833" s="787"/>
      <c r="G833" s="802"/>
      <c r="H833" s="791"/>
      <c r="I833" s="175"/>
      <c r="J833" s="175"/>
      <c r="K833" s="175"/>
      <c r="L833" s="175"/>
      <c r="M833" s="175"/>
      <c r="N833" s="175"/>
      <c r="O833" s="175"/>
      <c r="P833" s="175"/>
      <c r="Q833" s="175"/>
      <c r="R833" s="175"/>
      <c r="S833" s="175"/>
      <c r="T833" s="175"/>
      <c r="U833" s="175"/>
      <c r="V833" s="175"/>
      <c r="W833" s="175"/>
      <c r="X833" s="175"/>
      <c r="Y833" s="175"/>
    </row>
    <row r="834" spans="1:25">
      <c r="A834" s="175"/>
      <c r="B834" s="96"/>
      <c r="C834" s="812"/>
      <c r="D834" s="198"/>
      <c r="E834" s="29"/>
      <c r="F834" s="72"/>
      <c r="G834" s="803"/>
      <c r="H834" s="791"/>
      <c r="I834" s="175"/>
      <c r="J834" s="175"/>
      <c r="K834" s="175"/>
      <c r="L834" s="175"/>
      <c r="M834" s="175"/>
      <c r="N834" s="175"/>
      <c r="O834" s="175"/>
      <c r="P834" s="175"/>
      <c r="Q834" s="175"/>
      <c r="R834" s="175"/>
      <c r="S834" s="175"/>
      <c r="T834" s="175"/>
      <c r="U834" s="175"/>
      <c r="V834" s="175"/>
      <c r="W834" s="175"/>
      <c r="X834" s="175"/>
      <c r="Y834" s="175"/>
    </row>
    <row r="835" spans="1:25">
      <c r="A835" s="175"/>
      <c r="B835" s="96" t="s">
        <v>1490</v>
      </c>
      <c r="C835" s="812" t="s">
        <v>1491</v>
      </c>
      <c r="D835" s="198" t="s">
        <v>1471</v>
      </c>
      <c r="E835" s="29">
        <v>0.28999999999999998</v>
      </c>
      <c r="F835" s="72" t="s">
        <v>1492</v>
      </c>
      <c r="G835" s="803">
        <v>145160</v>
      </c>
      <c r="H835" s="790"/>
      <c r="I835" s="175"/>
      <c r="J835" s="175"/>
      <c r="K835" s="175"/>
      <c r="L835" s="175"/>
      <c r="M835" s="175"/>
      <c r="N835" s="175"/>
      <c r="O835" s="175"/>
      <c r="P835" s="175"/>
      <c r="Q835" s="175"/>
      <c r="R835" s="175"/>
      <c r="S835" s="175"/>
      <c r="T835" s="175"/>
      <c r="U835" s="175"/>
      <c r="V835" s="175"/>
      <c r="W835" s="175"/>
      <c r="X835" s="175"/>
      <c r="Y835" s="175"/>
    </row>
    <row r="836" spans="1:25">
      <c r="A836" s="175"/>
      <c r="B836" s="96" t="s">
        <v>1493</v>
      </c>
      <c r="C836" s="812" t="s">
        <v>1494</v>
      </c>
      <c r="D836" s="198" t="s">
        <v>1471</v>
      </c>
      <c r="E836" s="29">
        <v>0.43</v>
      </c>
      <c r="F836" s="72" t="s">
        <v>1495</v>
      </c>
      <c r="G836" s="803">
        <v>174170</v>
      </c>
      <c r="H836" s="790"/>
      <c r="I836" s="175"/>
      <c r="J836" s="175"/>
      <c r="K836" s="175"/>
      <c r="L836" s="175"/>
      <c r="M836" s="175"/>
      <c r="N836" s="175"/>
      <c r="O836" s="175"/>
      <c r="P836" s="175"/>
      <c r="Q836" s="175"/>
      <c r="R836" s="175"/>
      <c r="S836" s="175"/>
      <c r="T836" s="175"/>
      <c r="U836" s="175"/>
      <c r="V836" s="175"/>
      <c r="W836" s="175"/>
      <c r="X836" s="175"/>
      <c r="Y836" s="175"/>
    </row>
    <row r="837" spans="1:25">
      <c r="A837" s="175"/>
      <c r="B837" s="96" t="s">
        <v>1496</v>
      </c>
      <c r="C837" s="812" t="s">
        <v>1497</v>
      </c>
      <c r="D837" s="198" t="s">
        <v>1471</v>
      </c>
      <c r="E837" s="29">
        <v>0.57999999999999996</v>
      </c>
      <c r="F837" s="72" t="s">
        <v>1498</v>
      </c>
      <c r="G837" s="803">
        <v>260730</v>
      </c>
      <c r="H837" s="790"/>
      <c r="I837" s="175"/>
      <c r="J837" s="175"/>
      <c r="K837" s="175"/>
      <c r="L837" s="175"/>
      <c r="M837" s="175"/>
      <c r="N837" s="175"/>
      <c r="O837" s="175"/>
      <c r="P837" s="175"/>
      <c r="Q837" s="175"/>
      <c r="R837" s="175"/>
      <c r="S837" s="175"/>
      <c r="T837" s="175"/>
      <c r="U837" s="175"/>
      <c r="V837" s="175"/>
      <c r="W837" s="175"/>
      <c r="X837" s="175"/>
      <c r="Y837" s="175"/>
    </row>
    <row r="838" spans="1:25">
      <c r="A838" s="175"/>
      <c r="B838" s="96" t="s">
        <v>1499</v>
      </c>
      <c r="C838" s="812" t="s">
        <v>1500</v>
      </c>
      <c r="D838" s="198" t="s">
        <v>1471</v>
      </c>
      <c r="E838" s="29">
        <v>0.86</v>
      </c>
      <c r="F838" s="72" t="s">
        <v>1501</v>
      </c>
      <c r="G838" s="803">
        <v>309390</v>
      </c>
      <c r="H838" s="790"/>
      <c r="I838" s="175"/>
      <c r="J838" s="175"/>
      <c r="K838" s="175"/>
      <c r="L838" s="175"/>
      <c r="M838" s="175"/>
      <c r="N838" s="175"/>
      <c r="O838" s="175"/>
      <c r="P838" s="175"/>
      <c r="Q838" s="175"/>
      <c r="R838" s="175"/>
      <c r="S838" s="175"/>
      <c r="T838" s="175"/>
      <c r="U838" s="175"/>
      <c r="V838" s="175"/>
      <c r="W838" s="175"/>
      <c r="X838" s="175"/>
      <c r="Y838" s="175"/>
    </row>
    <row r="839" spans="1:25">
      <c r="A839" s="175"/>
      <c r="B839" s="96" t="s">
        <v>1502</v>
      </c>
      <c r="C839" s="812" t="s">
        <v>1503</v>
      </c>
      <c r="D839" s="198" t="s">
        <v>1471</v>
      </c>
      <c r="E839" s="29">
        <v>0.57999999999999996</v>
      </c>
      <c r="F839" s="72" t="s">
        <v>1498</v>
      </c>
      <c r="G839" s="803">
        <v>284860</v>
      </c>
      <c r="H839" s="790"/>
      <c r="I839" s="175"/>
      <c r="J839" s="175"/>
      <c r="K839" s="175"/>
      <c r="L839" s="175"/>
      <c r="M839" s="175"/>
      <c r="N839" s="175"/>
      <c r="O839" s="175"/>
      <c r="P839" s="175"/>
      <c r="Q839" s="175"/>
      <c r="R839" s="175"/>
      <c r="S839" s="175"/>
      <c r="T839" s="175"/>
      <c r="U839" s="175"/>
      <c r="V839" s="175"/>
      <c r="W839" s="175"/>
      <c r="X839" s="175"/>
      <c r="Y839" s="175"/>
    </row>
    <row r="840" spans="1:25">
      <c r="A840" s="175"/>
      <c r="B840" s="96" t="s">
        <v>1504</v>
      </c>
      <c r="C840" s="812" t="s">
        <v>1505</v>
      </c>
      <c r="D840" s="198" t="s">
        <v>1471</v>
      </c>
      <c r="E840" s="29">
        <v>0.86</v>
      </c>
      <c r="F840" s="72" t="s">
        <v>1501</v>
      </c>
      <c r="G840" s="803">
        <v>347200</v>
      </c>
      <c r="H840" s="790"/>
      <c r="I840" s="175"/>
      <c r="J840" s="175"/>
      <c r="K840" s="175"/>
      <c r="L840" s="175"/>
      <c r="M840" s="175"/>
      <c r="N840" s="175"/>
      <c r="O840" s="175"/>
      <c r="P840" s="175"/>
      <c r="Q840" s="175"/>
      <c r="R840" s="175"/>
      <c r="S840" s="175"/>
      <c r="T840" s="175"/>
      <c r="U840" s="175"/>
      <c r="V840" s="175"/>
      <c r="W840" s="175"/>
      <c r="X840" s="175"/>
      <c r="Y840" s="175"/>
    </row>
    <row r="841" spans="1:25">
      <c r="A841" s="175"/>
      <c r="B841" s="96" t="s">
        <v>1506</v>
      </c>
      <c r="C841" s="812" t="s">
        <v>1507</v>
      </c>
      <c r="D841" s="198"/>
      <c r="E841" s="29"/>
      <c r="F841" s="72"/>
      <c r="G841" s="803">
        <v>9760</v>
      </c>
      <c r="H841" s="790"/>
      <c r="I841" s="175"/>
      <c r="J841" s="175"/>
      <c r="K841" s="175"/>
      <c r="L841" s="175"/>
      <c r="M841" s="175"/>
      <c r="N841" s="175"/>
      <c r="O841" s="175"/>
      <c r="P841" s="175"/>
      <c r="Q841" s="175"/>
      <c r="R841" s="175"/>
      <c r="S841" s="175"/>
      <c r="T841" s="175"/>
      <c r="U841" s="175"/>
      <c r="V841" s="175"/>
      <c r="W841" s="175"/>
      <c r="X841" s="175"/>
      <c r="Y841" s="175"/>
    </row>
    <row r="842" spans="1:25">
      <c r="A842" s="175"/>
      <c r="B842" s="96" t="s">
        <v>1508</v>
      </c>
      <c r="C842" s="812" t="s">
        <v>1509</v>
      </c>
      <c r="D842" s="198"/>
      <c r="E842" s="29"/>
      <c r="F842" s="72"/>
      <c r="G842" s="803">
        <v>11670</v>
      </c>
      <c r="H842" s="790"/>
      <c r="I842" s="175"/>
      <c r="J842" s="175"/>
      <c r="K842" s="175"/>
      <c r="L842" s="175"/>
      <c r="M842" s="175"/>
      <c r="N842" s="175"/>
      <c r="O842" s="175"/>
      <c r="P842" s="175"/>
      <c r="Q842" s="175"/>
      <c r="R842" s="175"/>
      <c r="S842" s="175"/>
      <c r="T842" s="175"/>
      <c r="U842" s="175"/>
      <c r="V842" s="175"/>
      <c r="W842" s="175"/>
      <c r="X842" s="175"/>
      <c r="Y842" s="175"/>
    </row>
    <row r="843" spans="1:25">
      <c r="A843" s="175"/>
      <c r="B843" s="254"/>
      <c r="C843" s="817"/>
      <c r="D843" s="255"/>
      <c r="E843" s="4"/>
      <c r="F843" s="841"/>
      <c r="G843" s="803"/>
      <c r="H843" s="791"/>
      <c r="I843" s="175"/>
      <c r="J843" s="175"/>
      <c r="K843" s="175"/>
      <c r="L843" s="175"/>
      <c r="M843" s="175"/>
      <c r="N843" s="175"/>
      <c r="O843" s="175"/>
      <c r="P843" s="175"/>
      <c r="Q843" s="175"/>
      <c r="R843" s="175"/>
      <c r="S843" s="175"/>
      <c r="T843" s="175"/>
      <c r="U843" s="175"/>
      <c r="V843" s="175"/>
      <c r="W843" s="175"/>
      <c r="X843" s="175"/>
      <c r="Y843" s="175"/>
    </row>
    <row r="844" spans="1:25" ht="15.75">
      <c r="A844" s="175"/>
      <c r="B844" s="192"/>
      <c r="C844" s="811" t="s">
        <v>1510</v>
      </c>
      <c r="D844" s="202"/>
      <c r="E844" s="203"/>
      <c r="F844" s="787"/>
      <c r="G844" s="802"/>
      <c r="H844" s="791"/>
      <c r="I844" s="175"/>
      <c r="J844" s="175"/>
      <c r="K844" s="175"/>
      <c r="L844" s="175"/>
      <c r="M844" s="175"/>
      <c r="N844" s="175"/>
      <c r="O844" s="175"/>
      <c r="P844" s="175"/>
      <c r="Q844" s="175"/>
      <c r="R844" s="175"/>
      <c r="S844" s="175"/>
      <c r="T844" s="175"/>
      <c r="U844" s="175"/>
      <c r="V844" s="175"/>
      <c r="W844" s="175"/>
      <c r="X844" s="175"/>
      <c r="Y844" s="175"/>
    </row>
    <row r="845" spans="1:25">
      <c r="A845" s="175"/>
      <c r="B845" s="96" t="s">
        <v>1511</v>
      </c>
      <c r="C845" s="812" t="s">
        <v>1512</v>
      </c>
      <c r="D845" s="198"/>
      <c r="E845" s="29"/>
      <c r="F845" s="72"/>
      <c r="G845" s="803">
        <v>1940</v>
      </c>
      <c r="H845" s="790"/>
      <c r="I845" s="175"/>
      <c r="J845" s="175"/>
      <c r="K845" s="175"/>
      <c r="L845" s="175"/>
      <c r="M845" s="175"/>
      <c r="N845" s="175"/>
      <c r="O845" s="175"/>
      <c r="P845" s="175"/>
      <c r="Q845" s="175"/>
      <c r="R845" s="175"/>
      <c r="S845" s="175"/>
      <c r="T845" s="175"/>
      <c r="U845" s="175"/>
      <c r="V845" s="175"/>
      <c r="W845" s="175"/>
      <c r="X845" s="175"/>
      <c r="Y845" s="175"/>
    </row>
    <row r="846" spans="1:25">
      <c r="A846" s="175"/>
      <c r="B846" s="96" t="s">
        <v>1513</v>
      </c>
      <c r="C846" s="812" t="s">
        <v>1514</v>
      </c>
      <c r="D846" s="198"/>
      <c r="E846" s="29"/>
      <c r="F846" s="72"/>
      <c r="G846" s="803">
        <v>2800</v>
      </c>
      <c r="H846" s="790"/>
      <c r="I846" s="175"/>
      <c r="J846" s="175"/>
      <c r="K846" s="175"/>
      <c r="L846" s="175"/>
      <c r="M846" s="175"/>
      <c r="N846" s="175"/>
      <c r="O846" s="175"/>
      <c r="P846" s="175"/>
      <c r="Q846" s="175"/>
      <c r="R846" s="175"/>
      <c r="S846" s="175"/>
      <c r="T846" s="175"/>
      <c r="U846" s="175"/>
      <c r="V846" s="175"/>
      <c r="W846" s="175"/>
      <c r="X846" s="175"/>
      <c r="Y846" s="175"/>
    </row>
    <row r="847" spans="1:25">
      <c r="A847" s="175"/>
      <c r="B847" s="96" t="s">
        <v>1515</v>
      </c>
      <c r="C847" s="812" t="s">
        <v>1516</v>
      </c>
      <c r="D847" s="198"/>
      <c r="E847" s="29"/>
      <c r="F847" s="72"/>
      <c r="G847" s="803">
        <v>3890</v>
      </c>
      <c r="H847" s="790"/>
      <c r="I847" s="175"/>
      <c r="J847" s="175"/>
      <c r="K847" s="175"/>
      <c r="L847" s="175"/>
      <c r="M847" s="175"/>
      <c r="N847" s="175"/>
      <c r="O847" s="175"/>
      <c r="P847" s="175"/>
      <c r="Q847" s="175"/>
      <c r="R847" s="175"/>
      <c r="S847" s="175"/>
      <c r="T847" s="175"/>
      <c r="U847" s="175"/>
      <c r="V847" s="175"/>
      <c r="W847" s="175"/>
      <c r="X847" s="175"/>
      <c r="Y847" s="175"/>
    </row>
    <row r="848" spans="1:25">
      <c r="A848" s="175"/>
      <c r="B848" s="96" t="s">
        <v>1517</v>
      </c>
      <c r="C848" s="812" t="s">
        <v>1518</v>
      </c>
      <c r="D848" s="198"/>
      <c r="E848" s="29"/>
      <c r="F848" s="72"/>
      <c r="G848" s="803">
        <v>5600</v>
      </c>
      <c r="H848" s="790"/>
      <c r="I848" s="175"/>
      <c r="J848" s="175"/>
      <c r="K848" s="175"/>
      <c r="L848" s="175"/>
      <c r="M848" s="175"/>
      <c r="N848" s="175"/>
      <c r="O848" s="175"/>
      <c r="P848" s="175"/>
      <c r="Q848" s="175"/>
      <c r="R848" s="175"/>
      <c r="S848" s="175"/>
      <c r="T848" s="175"/>
      <c r="U848" s="175"/>
      <c r="V848" s="175"/>
      <c r="W848" s="175"/>
      <c r="X848" s="175"/>
      <c r="Y848" s="175"/>
    </row>
    <row r="849" spans="1:25">
      <c r="A849" s="175"/>
      <c r="B849" s="96" t="s">
        <v>1519</v>
      </c>
      <c r="C849" s="812" t="s">
        <v>1520</v>
      </c>
      <c r="D849" s="198"/>
      <c r="E849" s="29"/>
      <c r="F849" s="72"/>
      <c r="G849" s="803">
        <v>1940</v>
      </c>
      <c r="H849" s="790"/>
      <c r="I849" s="175"/>
      <c r="J849" s="175"/>
      <c r="K849" s="175"/>
      <c r="L849" s="175"/>
      <c r="M849" s="175"/>
      <c r="N849" s="175"/>
      <c r="O849" s="175"/>
      <c r="P849" s="175"/>
      <c r="Q849" s="175"/>
      <c r="R849" s="175"/>
      <c r="S849" s="175"/>
      <c r="T849" s="175"/>
      <c r="U849" s="175"/>
      <c r="V849" s="175"/>
      <c r="W849" s="175"/>
      <c r="X849" s="175"/>
      <c r="Y849" s="175"/>
    </row>
    <row r="850" spans="1:25">
      <c r="A850" s="175"/>
      <c r="B850" s="96" t="s">
        <v>1521</v>
      </c>
      <c r="C850" s="812" t="s">
        <v>1522</v>
      </c>
      <c r="D850" s="198"/>
      <c r="E850" s="29"/>
      <c r="F850" s="72"/>
      <c r="G850" s="803">
        <v>2800</v>
      </c>
      <c r="H850" s="790"/>
      <c r="I850" s="175"/>
      <c r="J850" s="175"/>
      <c r="K850" s="175"/>
      <c r="L850" s="175"/>
      <c r="M850" s="175"/>
      <c r="N850" s="175"/>
      <c r="O850" s="175"/>
      <c r="P850" s="175"/>
      <c r="Q850" s="175"/>
      <c r="R850" s="175"/>
      <c r="S850" s="175"/>
      <c r="T850" s="175"/>
      <c r="U850" s="175"/>
      <c r="V850" s="175"/>
      <c r="W850" s="175"/>
      <c r="X850" s="175"/>
      <c r="Y850" s="175"/>
    </row>
    <row r="851" spans="1:25">
      <c r="A851" s="175"/>
      <c r="B851" s="96" t="s">
        <v>1523</v>
      </c>
      <c r="C851" s="812" t="s">
        <v>1524</v>
      </c>
      <c r="D851" s="198"/>
      <c r="E851" s="29"/>
      <c r="F851" s="72"/>
      <c r="G851" s="803">
        <v>3890</v>
      </c>
      <c r="H851" s="790"/>
      <c r="I851" s="175"/>
      <c r="J851" s="175"/>
      <c r="K851" s="175"/>
      <c r="L851" s="175"/>
      <c r="M851" s="175"/>
      <c r="N851" s="175"/>
      <c r="O851" s="175"/>
      <c r="P851" s="175"/>
      <c r="Q851" s="175"/>
      <c r="R851" s="175"/>
      <c r="S851" s="175"/>
      <c r="T851" s="175"/>
      <c r="U851" s="175"/>
      <c r="V851" s="175"/>
      <c r="W851" s="175"/>
      <c r="X851" s="175"/>
      <c r="Y851" s="175"/>
    </row>
    <row r="852" spans="1:25">
      <c r="A852" s="175"/>
      <c r="B852" s="96" t="s">
        <v>1525</v>
      </c>
      <c r="C852" s="812" t="s">
        <v>1526</v>
      </c>
      <c r="D852" s="198"/>
      <c r="E852" s="29"/>
      <c r="F852" s="72"/>
      <c r="G852" s="803">
        <v>5600</v>
      </c>
      <c r="H852" s="790"/>
      <c r="I852" s="175"/>
      <c r="J852" s="175"/>
      <c r="K852" s="175"/>
      <c r="L852" s="175"/>
      <c r="M852" s="175"/>
      <c r="N852" s="175"/>
      <c r="O852" s="175"/>
      <c r="P852" s="175"/>
      <c r="Q852" s="175"/>
      <c r="R852" s="175"/>
      <c r="S852" s="175"/>
      <c r="T852" s="175"/>
      <c r="U852" s="175"/>
      <c r="V852" s="175"/>
      <c r="W852" s="175"/>
      <c r="X852" s="175"/>
      <c r="Y852" s="175"/>
    </row>
    <row r="853" spans="1:25">
      <c r="A853" s="175"/>
      <c r="B853" s="96"/>
      <c r="C853" s="812"/>
      <c r="D853" s="198"/>
      <c r="E853" s="29"/>
      <c r="F853" s="72"/>
      <c r="G853" s="803"/>
      <c r="H853" s="791"/>
      <c r="I853" s="175"/>
      <c r="J853" s="175"/>
      <c r="K853" s="175"/>
      <c r="L853" s="175"/>
      <c r="M853" s="175"/>
      <c r="N853" s="175"/>
      <c r="O853" s="175"/>
      <c r="P853" s="175"/>
      <c r="Q853" s="175"/>
      <c r="R853" s="175"/>
      <c r="S853" s="175"/>
      <c r="T853" s="175"/>
      <c r="U853" s="175"/>
      <c r="V853" s="175"/>
      <c r="W853" s="175"/>
      <c r="X853" s="175"/>
      <c r="Y853" s="175"/>
    </row>
    <row r="854" spans="1:25" ht="15.75">
      <c r="A854" s="175"/>
      <c r="B854" s="192"/>
      <c r="C854" s="811" t="s">
        <v>1527</v>
      </c>
      <c r="D854" s="202"/>
      <c r="E854" s="203"/>
      <c r="F854" s="787"/>
      <c r="G854" s="802"/>
      <c r="H854" s="791"/>
      <c r="I854" s="175"/>
      <c r="J854" s="175"/>
      <c r="K854" s="175"/>
      <c r="L854" s="175"/>
      <c r="M854" s="175"/>
      <c r="N854" s="175"/>
      <c r="O854" s="175"/>
      <c r="P854" s="175"/>
      <c r="Q854" s="175"/>
      <c r="R854" s="175"/>
      <c r="S854" s="175"/>
      <c r="T854" s="175"/>
      <c r="U854" s="175"/>
      <c r="V854" s="175"/>
      <c r="W854" s="175"/>
      <c r="X854" s="175"/>
      <c r="Y854" s="175"/>
    </row>
    <row r="855" spans="1:25">
      <c r="A855" s="175"/>
      <c r="B855" s="96"/>
      <c r="C855" s="812"/>
      <c r="D855" s="198"/>
      <c r="E855" s="29"/>
      <c r="F855" s="72"/>
      <c r="G855" s="803"/>
      <c r="H855" s="791"/>
      <c r="I855" s="175"/>
      <c r="J855" s="175"/>
      <c r="K855" s="175"/>
      <c r="L855" s="175"/>
      <c r="M855" s="175"/>
      <c r="N855" s="175"/>
      <c r="O855" s="175"/>
      <c r="P855" s="175"/>
      <c r="Q855" s="175"/>
      <c r="R855" s="175"/>
      <c r="S855" s="175"/>
      <c r="T855" s="175"/>
      <c r="U855" s="175"/>
      <c r="V855" s="175"/>
      <c r="W855" s="175"/>
      <c r="X855" s="175"/>
      <c r="Y855" s="175"/>
    </row>
    <row r="856" spans="1:25">
      <c r="A856" s="175"/>
      <c r="B856" s="96" t="s">
        <v>1528</v>
      </c>
      <c r="C856" s="812" t="s">
        <v>1529</v>
      </c>
      <c r="D856" s="198" t="s">
        <v>188</v>
      </c>
      <c r="E856" s="29">
        <v>0.4</v>
      </c>
      <c r="F856" s="72" t="s">
        <v>1530</v>
      </c>
      <c r="G856" s="803">
        <v>194190</v>
      </c>
      <c r="H856" s="790"/>
      <c r="I856" s="175"/>
      <c r="J856" s="175"/>
      <c r="K856" s="175"/>
      <c r="L856" s="175"/>
      <c r="M856" s="175"/>
      <c r="N856" s="175"/>
      <c r="O856" s="175"/>
      <c r="P856" s="175"/>
      <c r="Q856" s="175"/>
      <c r="R856" s="175"/>
      <c r="S856" s="175"/>
      <c r="T856" s="175"/>
      <c r="U856" s="175"/>
      <c r="V856" s="175"/>
      <c r="W856" s="175"/>
      <c r="X856" s="175"/>
      <c r="Y856" s="175"/>
    </row>
    <row r="857" spans="1:25">
      <c r="A857" s="175"/>
      <c r="B857" s="96" t="s">
        <v>1531</v>
      </c>
      <c r="C857" s="812" t="s">
        <v>1532</v>
      </c>
      <c r="D857" s="198" t="s">
        <v>188</v>
      </c>
      <c r="E857" s="29">
        <v>0.6</v>
      </c>
      <c r="F857" s="72" t="s">
        <v>1533</v>
      </c>
      <c r="G857" s="803">
        <v>208710</v>
      </c>
      <c r="H857" s="790"/>
      <c r="I857" s="175"/>
      <c r="J857" s="175"/>
      <c r="K857" s="175"/>
      <c r="L857" s="175"/>
      <c r="M857" s="175"/>
      <c r="N857" s="175"/>
      <c r="O857" s="175"/>
      <c r="P857" s="175"/>
      <c r="Q857" s="175"/>
      <c r="R857" s="175"/>
      <c r="S857" s="175"/>
      <c r="T857" s="175"/>
      <c r="U857" s="175"/>
      <c r="V857" s="175"/>
      <c r="W857" s="175"/>
      <c r="X857" s="175"/>
      <c r="Y857" s="175"/>
    </row>
    <row r="858" spans="1:25">
      <c r="A858" s="175"/>
      <c r="B858" s="96"/>
      <c r="C858" s="812"/>
      <c r="D858" s="198"/>
      <c r="E858" s="29"/>
      <c r="F858" s="72"/>
      <c r="G858" s="803"/>
      <c r="H858" s="791"/>
      <c r="I858" s="175"/>
      <c r="J858" s="175"/>
      <c r="K858" s="175"/>
      <c r="L858" s="175"/>
      <c r="M858" s="175"/>
      <c r="N858" s="175"/>
      <c r="O858" s="175"/>
      <c r="P858" s="175"/>
      <c r="Q858" s="175"/>
      <c r="R858" s="175"/>
      <c r="S858" s="175"/>
      <c r="T858" s="175"/>
      <c r="U858" s="175"/>
      <c r="V858" s="175"/>
      <c r="W858" s="175"/>
      <c r="X858" s="175"/>
      <c r="Y858" s="175"/>
    </row>
    <row r="859" spans="1:25" ht="15.75">
      <c r="A859" s="175"/>
      <c r="B859" s="192"/>
      <c r="C859" s="811" t="s">
        <v>1534</v>
      </c>
      <c r="D859" s="202"/>
      <c r="E859" s="203"/>
      <c r="F859" s="787"/>
      <c r="G859" s="802"/>
      <c r="H859" s="791"/>
      <c r="I859" s="175"/>
      <c r="J859" s="175"/>
      <c r="K859" s="175"/>
      <c r="L859" s="175"/>
      <c r="M859" s="175"/>
      <c r="N859" s="175"/>
      <c r="O859" s="175"/>
      <c r="P859" s="175"/>
      <c r="Q859" s="175"/>
      <c r="R859" s="175"/>
      <c r="S859" s="175"/>
      <c r="T859" s="175"/>
      <c r="U859" s="175"/>
      <c r="V859" s="175"/>
      <c r="W859" s="175"/>
      <c r="X859" s="175"/>
      <c r="Y859" s="175"/>
    </row>
    <row r="860" spans="1:25">
      <c r="A860" s="175"/>
      <c r="B860" s="96"/>
      <c r="C860" s="812"/>
      <c r="D860" s="198"/>
      <c r="E860" s="29"/>
      <c r="F860" s="72"/>
      <c r="G860" s="803"/>
      <c r="H860" s="791"/>
      <c r="I860" s="175"/>
      <c r="J860" s="175"/>
      <c r="K860" s="175"/>
      <c r="L860" s="175"/>
      <c r="M860" s="175"/>
      <c r="N860" s="175"/>
      <c r="O860" s="175"/>
      <c r="P860" s="175"/>
      <c r="Q860" s="175"/>
      <c r="R860" s="175"/>
      <c r="S860" s="175"/>
      <c r="T860" s="175"/>
      <c r="U860" s="175"/>
      <c r="V860" s="175"/>
      <c r="W860" s="175"/>
      <c r="X860" s="175"/>
      <c r="Y860" s="175"/>
    </row>
    <row r="861" spans="1:25">
      <c r="A861" s="175"/>
      <c r="B861" s="96" t="s">
        <v>1535</v>
      </c>
      <c r="C861" s="812" t="s">
        <v>1536</v>
      </c>
      <c r="D861" s="198" t="s">
        <v>895</v>
      </c>
      <c r="E861" s="29">
        <v>0.35</v>
      </c>
      <c r="F861" s="72" t="s">
        <v>1537</v>
      </c>
      <c r="G861" s="803">
        <v>134690</v>
      </c>
      <c r="H861" s="790"/>
      <c r="I861" s="175"/>
      <c r="J861" s="175"/>
      <c r="K861" s="175"/>
      <c r="L861" s="175"/>
      <c r="M861" s="175"/>
      <c r="N861" s="175"/>
      <c r="O861" s="175"/>
      <c r="P861" s="175"/>
      <c r="Q861" s="175"/>
      <c r="R861" s="175"/>
      <c r="S861" s="175"/>
      <c r="T861" s="175"/>
      <c r="U861" s="175"/>
      <c r="V861" s="175"/>
      <c r="W861" s="175"/>
      <c r="X861" s="175"/>
      <c r="Y861" s="175"/>
    </row>
    <row r="862" spans="1:25">
      <c r="A862" s="175"/>
      <c r="B862" s="96"/>
      <c r="C862" s="812"/>
      <c r="D862" s="198"/>
      <c r="E862" s="29"/>
      <c r="F862" s="72"/>
      <c r="G862" s="803"/>
      <c r="H862" s="791"/>
      <c r="I862" s="175"/>
      <c r="J862" s="175"/>
      <c r="K862" s="175"/>
      <c r="L862" s="175"/>
      <c r="M862" s="175"/>
      <c r="N862" s="175"/>
      <c r="O862" s="175"/>
      <c r="P862" s="175"/>
      <c r="Q862" s="175"/>
      <c r="R862" s="175"/>
      <c r="S862" s="175"/>
      <c r="T862" s="175"/>
      <c r="U862" s="175"/>
      <c r="V862" s="175"/>
      <c r="W862" s="175"/>
      <c r="X862" s="175"/>
      <c r="Y862" s="175"/>
    </row>
    <row r="863" spans="1:25">
      <c r="A863" s="175"/>
      <c r="B863" s="2"/>
      <c r="C863" s="67"/>
      <c r="D863" s="2"/>
      <c r="E863" s="2"/>
      <c r="F863" s="842"/>
      <c r="G863" s="844"/>
      <c r="H863" s="839"/>
      <c r="I863" s="175"/>
      <c r="J863" s="175"/>
      <c r="K863" s="175"/>
      <c r="L863" s="175"/>
      <c r="M863" s="175"/>
      <c r="N863" s="175"/>
      <c r="O863" s="175"/>
      <c r="P863" s="175"/>
      <c r="Q863" s="175"/>
      <c r="R863" s="175"/>
      <c r="S863" s="175"/>
      <c r="T863" s="175"/>
      <c r="U863" s="175"/>
      <c r="V863" s="175"/>
      <c r="W863" s="175"/>
      <c r="X863" s="175"/>
      <c r="Y863" s="175"/>
    </row>
    <row r="864" spans="1:25" ht="15.75">
      <c r="A864" s="175"/>
      <c r="B864" s="192"/>
      <c r="C864" s="811" t="s">
        <v>1538</v>
      </c>
      <c r="D864" s="202"/>
      <c r="E864" s="203"/>
      <c r="F864" s="787"/>
      <c r="G864" s="802"/>
      <c r="H864" s="791"/>
      <c r="I864" s="175"/>
      <c r="J864" s="175"/>
      <c r="K864" s="175"/>
      <c r="L864" s="175"/>
      <c r="M864" s="175"/>
      <c r="N864" s="175"/>
      <c r="O864" s="175"/>
      <c r="P864" s="175"/>
      <c r="Q864" s="175"/>
      <c r="R864" s="175"/>
      <c r="S864" s="175"/>
      <c r="T864" s="175"/>
      <c r="U864" s="175"/>
      <c r="V864" s="175"/>
      <c r="W864" s="175"/>
      <c r="X864" s="175"/>
      <c r="Y864" s="175"/>
    </row>
    <row r="865" spans="1:25">
      <c r="A865" s="175"/>
      <c r="B865" s="96"/>
      <c r="C865" s="812"/>
      <c r="D865" s="198"/>
      <c r="E865" s="29"/>
      <c r="F865" s="72"/>
      <c r="G865" s="803"/>
      <c r="H865" s="791"/>
      <c r="I865" s="175"/>
      <c r="J865" s="175"/>
      <c r="K865" s="175"/>
      <c r="L865" s="175"/>
      <c r="M865" s="175"/>
      <c r="N865" s="175"/>
      <c r="O865" s="175"/>
      <c r="P865" s="175"/>
      <c r="Q865" s="175"/>
      <c r="R865" s="175"/>
      <c r="S865" s="175"/>
      <c r="T865" s="175"/>
      <c r="U865" s="175"/>
      <c r="V865" s="175"/>
      <c r="W865" s="175"/>
      <c r="X865" s="175"/>
      <c r="Y865" s="175"/>
    </row>
    <row r="866" spans="1:25">
      <c r="A866" s="175"/>
      <c r="B866" s="96"/>
      <c r="C866" s="812" t="s">
        <v>1539</v>
      </c>
      <c r="D866" s="198" t="s">
        <v>895</v>
      </c>
      <c r="E866" s="29">
        <v>0.16</v>
      </c>
      <c r="F866" s="72" t="s">
        <v>1540</v>
      </c>
      <c r="G866" s="803">
        <v>154330</v>
      </c>
      <c r="H866" s="790"/>
      <c r="I866" s="175"/>
      <c r="J866" s="175"/>
      <c r="K866" s="175"/>
      <c r="L866" s="175"/>
      <c r="M866" s="175"/>
      <c r="N866" s="175"/>
      <c r="O866" s="175"/>
      <c r="P866" s="175"/>
      <c r="Q866" s="175"/>
      <c r="R866" s="175"/>
      <c r="S866" s="175"/>
      <c r="T866" s="175"/>
      <c r="U866" s="175"/>
      <c r="V866" s="175"/>
      <c r="W866" s="175"/>
      <c r="X866" s="175"/>
      <c r="Y866" s="175"/>
    </row>
    <row r="867" spans="1:25">
      <c r="A867" s="175"/>
      <c r="B867" s="96"/>
      <c r="C867" s="812" t="s">
        <v>1541</v>
      </c>
      <c r="D867" s="198" t="s">
        <v>191</v>
      </c>
      <c r="E867" s="29">
        <v>0.23</v>
      </c>
      <c r="F867" s="72" t="s">
        <v>1542</v>
      </c>
      <c r="G867" s="803">
        <v>157210</v>
      </c>
      <c r="H867" s="790"/>
      <c r="I867" s="175"/>
      <c r="J867" s="175"/>
      <c r="K867" s="175"/>
      <c r="L867" s="175"/>
      <c r="M867" s="175"/>
      <c r="N867" s="175"/>
      <c r="O867" s="175"/>
      <c r="P867" s="175"/>
      <c r="Q867" s="175"/>
      <c r="R867" s="175"/>
      <c r="S867" s="175"/>
      <c r="T867" s="175"/>
      <c r="U867" s="175"/>
      <c r="V867" s="175"/>
      <c r="W867" s="175"/>
      <c r="X867" s="175"/>
      <c r="Y867" s="175"/>
    </row>
    <row r="868" spans="1:25">
      <c r="A868" s="175"/>
      <c r="B868" s="201"/>
      <c r="C868" s="810"/>
      <c r="D868" s="174"/>
      <c r="E868" s="175"/>
      <c r="F868" s="175"/>
      <c r="G868" s="176"/>
      <c r="H868" s="76"/>
      <c r="I868" s="175"/>
      <c r="J868" s="175"/>
      <c r="K868" s="175"/>
      <c r="L868" s="175"/>
      <c r="M868" s="175"/>
      <c r="N868" s="175"/>
      <c r="O868" s="175"/>
      <c r="P868" s="175"/>
      <c r="Q868" s="175"/>
      <c r="R868" s="175"/>
      <c r="S868" s="175"/>
      <c r="T868" s="175"/>
      <c r="U868" s="175"/>
      <c r="V868" s="175"/>
      <c r="W868" s="175"/>
      <c r="X868" s="175"/>
      <c r="Y868" s="175"/>
    </row>
    <row r="869" spans="1:25">
      <c r="A869" s="175"/>
      <c r="B869" s="111" t="s">
        <v>208</v>
      </c>
      <c r="C869" s="818" t="s">
        <v>5</v>
      </c>
      <c r="D869" s="111" t="s">
        <v>1543</v>
      </c>
      <c r="E869" s="111" t="s">
        <v>1544</v>
      </c>
      <c r="F869" s="111" t="s">
        <v>1545</v>
      </c>
      <c r="G869" s="848"/>
      <c r="H869" s="850" t="s">
        <v>7763</v>
      </c>
      <c r="I869" s="845"/>
      <c r="J869" s="175"/>
      <c r="K869" s="175"/>
      <c r="L869" s="175"/>
      <c r="M869" s="175"/>
      <c r="N869" s="175"/>
      <c r="O869" s="175"/>
      <c r="P869" s="175"/>
      <c r="Q869" s="175"/>
      <c r="R869" s="175"/>
      <c r="S869" s="175"/>
      <c r="T869" s="175"/>
      <c r="U869" s="175"/>
      <c r="V869" s="175"/>
      <c r="W869" s="175"/>
      <c r="X869" s="175"/>
      <c r="Y869" s="175"/>
    </row>
    <row r="870" spans="1:25" ht="18">
      <c r="A870" s="175"/>
      <c r="B870" s="114"/>
      <c r="C870" s="122"/>
      <c r="D870" s="123"/>
      <c r="E870" s="123"/>
      <c r="F870" s="123"/>
      <c r="G870" s="849"/>
      <c r="H870" s="851"/>
      <c r="I870" s="846"/>
      <c r="J870" s="175"/>
      <c r="K870" s="175"/>
      <c r="L870" s="175"/>
      <c r="M870" s="175"/>
      <c r="N870" s="175"/>
      <c r="O870" s="175"/>
      <c r="P870" s="175"/>
      <c r="Q870" s="175"/>
      <c r="R870" s="175"/>
      <c r="S870" s="175"/>
      <c r="T870" s="175"/>
      <c r="U870" s="175"/>
      <c r="V870" s="175"/>
      <c r="W870" s="175"/>
      <c r="X870" s="175"/>
      <c r="Y870" s="175"/>
    </row>
    <row r="871" spans="1:25">
      <c r="A871" s="175"/>
      <c r="B871" s="125" t="s">
        <v>1546</v>
      </c>
      <c r="C871" s="256" t="s">
        <v>1547</v>
      </c>
      <c r="D871" s="257">
        <v>425</v>
      </c>
      <c r="E871" s="257">
        <v>425</v>
      </c>
      <c r="F871" s="257">
        <v>740</v>
      </c>
      <c r="G871" s="782">
        <v>37170</v>
      </c>
      <c r="H871" s="852">
        <v>62470</v>
      </c>
      <c r="I871" s="790"/>
      <c r="J871" s="175"/>
      <c r="K871" s="175"/>
      <c r="L871" s="175"/>
      <c r="M871" s="175"/>
      <c r="N871" s="175"/>
      <c r="O871" s="175"/>
      <c r="P871" s="175"/>
      <c r="Q871" s="175"/>
      <c r="R871" s="175"/>
      <c r="S871" s="175"/>
      <c r="T871" s="175"/>
      <c r="U871" s="175"/>
      <c r="V871" s="175"/>
      <c r="W871" s="175"/>
      <c r="X871" s="175"/>
      <c r="Y871" s="175"/>
    </row>
    <row r="872" spans="1:25">
      <c r="A872" s="175"/>
      <c r="B872" s="125" t="s">
        <v>1548</v>
      </c>
      <c r="C872" s="256" t="s">
        <v>1549</v>
      </c>
      <c r="D872" s="29">
        <v>425</v>
      </c>
      <c r="E872" s="29">
        <v>425</v>
      </c>
      <c r="F872" s="29">
        <v>660</v>
      </c>
      <c r="G872" s="782">
        <v>34734</v>
      </c>
      <c r="H872" s="852">
        <v>58370</v>
      </c>
      <c r="I872" s="790"/>
      <c r="J872" s="175"/>
      <c r="K872" s="175"/>
      <c r="L872" s="175"/>
      <c r="M872" s="175"/>
      <c r="N872" s="175"/>
      <c r="O872" s="175"/>
      <c r="P872" s="175"/>
      <c r="Q872" s="175"/>
      <c r="R872" s="175"/>
      <c r="S872" s="175"/>
      <c r="T872" s="175"/>
      <c r="U872" s="175"/>
      <c r="V872" s="175"/>
      <c r="W872" s="175"/>
      <c r="X872" s="175"/>
      <c r="Y872" s="175"/>
    </row>
    <row r="873" spans="1:25">
      <c r="A873" s="175"/>
      <c r="B873" s="257" t="s">
        <v>1550</v>
      </c>
      <c r="C873" s="819" t="s">
        <v>1551</v>
      </c>
      <c r="D873" s="29">
        <v>1090</v>
      </c>
      <c r="E873" s="29">
        <v>1045</v>
      </c>
      <c r="F873" s="29">
        <v>2380</v>
      </c>
      <c r="G873" s="72"/>
      <c r="H873" s="853" t="s">
        <v>314</v>
      </c>
      <c r="I873" s="847"/>
      <c r="J873" s="175"/>
      <c r="K873" s="175"/>
      <c r="L873" s="175"/>
      <c r="M873" s="175"/>
      <c r="N873" s="175"/>
      <c r="O873" s="175"/>
      <c r="P873" s="175"/>
      <c r="Q873" s="175"/>
      <c r="R873" s="175"/>
      <c r="S873" s="175"/>
      <c r="T873" s="175"/>
      <c r="U873" s="175"/>
      <c r="V873" s="175"/>
      <c r="W873" s="175"/>
      <c r="X873" s="175"/>
      <c r="Y873" s="175"/>
    </row>
    <row r="874" spans="1:25">
      <c r="A874" s="175"/>
      <c r="B874" s="257" t="s">
        <v>1552</v>
      </c>
      <c r="C874" s="819" t="s">
        <v>1553</v>
      </c>
      <c r="D874" s="29">
        <v>2206</v>
      </c>
      <c r="E874" s="29">
        <v>1045</v>
      </c>
      <c r="F874" s="29">
        <v>2380</v>
      </c>
      <c r="G874" s="72"/>
      <c r="H874" s="853" t="s">
        <v>314</v>
      </c>
      <c r="I874" s="847"/>
      <c r="J874" s="175"/>
      <c r="K874" s="175"/>
      <c r="L874" s="175"/>
      <c r="M874" s="175"/>
      <c r="N874" s="175"/>
      <c r="O874" s="175"/>
      <c r="P874" s="175"/>
      <c r="Q874" s="175"/>
      <c r="R874" s="175"/>
      <c r="S874" s="175"/>
      <c r="T874" s="175"/>
      <c r="U874" s="175"/>
      <c r="V874" s="175"/>
      <c r="W874" s="175"/>
      <c r="X874" s="175"/>
      <c r="Y874" s="175"/>
    </row>
    <row r="875" spans="1:25">
      <c r="A875" s="175"/>
      <c r="B875" s="201"/>
      <c r="C875" s="810"/>
      <c r="D875" s="174"/>
      <c r="E875" s="175"/>
      <c r="F875" s="175"/>
      <c r="G875" s="176"/>
      <c r="H875" s="76"/>
      <c r="I875" s="175"/>
      <c r="J875" s="175"/>
      <c r="K875" s="175"/>
      <c r="L875" s="175"/>
      <c r="M875" s="175"/>
      <c r="N875" s="175"/>
      <c r="O875" s="175"/>
      <c r="P875" s="175"/>
      <c r="Q875" s="175"/>
      <c r="R875" s="175"/>
      <c r="S875" s="175"/>
      <c r="T875" s="175"/>
      <c r="U875" s="175"/>
      <c r="V875" s="175"/>
      <c r="W875" s="175"/>
      <c r="X875" s="175"/>
      <c r="Y875" s="175"/>
    </row>
    <row r="876" spans="1:25">
      <c r="A876" s="175"/>
      <c r="B876" s="201"/>
      <c r="C876" s="810"/>
      <c r="D876" s="174"/>
      <c r="E876" s="175"/>
      <c r="F876" s="175"/>
      <c r="G876" s="176"/>
      <c r="H876" s="76"/>
      <c r="I876" s="175"/>
      <c r="J876" s="175"/>
      <c r="K876" s="175"/>
      <c r="L876" s="175"/>
      <c r="M876" s="175"/>
      <c r="N876" s="175"/>
      <c r="O876" s="175"/>
      <c r="P876" s="175"/>
      <c r="Q876" s="175"/>
      <c r="R876" s="175"/>
      <c r="S876" s="175"/>
      <c r="T876" s="175"/>
      <c r="U876" s="175"/>
      <c r="V876" s="175"/>
      <c r="W876" s="175"/>
      <c r="X876" s="175"/>
      <c r="Y876" s="175"/>
    </row>
  </sheetData>
  <mergeCells count="411">
    <mergeCell ref="E574:F577"/>
    <mergeCell ref="B575:D575"/>
    <mergeCell ref="B576:D577"/>
    <mergeCell ref="B578:F578"/>
    <mergeCell ref="B579:B580"/>
    <mergeCell ref="C579:F580"/>
    <mergeCell ref="C581:F581"/>
    <mergeCell ref="A1:G1"/>
    <mergeCell ref="B2:G2"/>
    <mergeCell ref="B556:F561"/>
    <mergeCell ref="C569:F569"/>
    <mergeCell ref="B571:F571"/>
    <mergeCell ref="B562:B563"/>
    <mergeCell ref="C562:F563"/>
    <mergeCell ref="C564:F564"/>
    <mergeCell ref="C565:F565"/>
    <mergeCell ref="C566:F566"/>
    <mergeCell ref="C567:F567"/>
    <mergeCell ref="C568:F568"/>
    <mergeCell ref="G500:J500"/>
    <mergeCell ref="G501:I501"/>
    <mergeCell ref="J501:J502"/>
    <mergeCell ref="C475:F475"/>
    <mergeCell ref="G475:I475"/>
    <mergeCell ref="C476:F476"/>
    <mergeCell ref="G476:I476"/>
    <mergeCell ref="B486:F486"/>
    <mergeCell ref="G486:J486"/>
    <mergeCell ref="B487:F487"/>
    <mergeCell ref="B488:F488"/>
    <mergeCell ref="B489:F489"/>
    <mergeCell ref="B490:F490"/>
    <mergeCell ref="B491:F491"/>
    <mergeCell ref="B493:F500"/>
    <mergeCell ref="B501:B502"/>
    <mergeCell ref="C501:F502"/>
    <mergeCell ref="B478:B479"/>
    <mergeCell ref="C478:F479"/>
    <mergeCell ref="G478:I478"/>
    <mergeCell ref="C480:F480"/>
    <mergeCell ref="C481:F481"/>
    <mergeCell ref="C482:F482"/>
    <mergeCell ref="C483:F483"/>
    <mergeCell ref="C503:F503"/>
    <mergeCell ref="C504:F504"/>
    <mergeCell ref="B506:J506"/>
    <mergeCell ref="B507:F507"/>
    <mergeCell ref="G507:J507"/>
    <mergeCell ref="C508:F508"/>
    <mergeCell ref="G508:I508"/>
    <mergeCell ref="C509:F509"/>
    <mergeCell ref="G509:I509"/>
    <mergeCell ref="C466:F466"/>
    <mergeCell ref="B492:F492"/>
    <mergeCell ref="B467:J467"/>
    <mergeCell ref="B468:J468"/>
    <mergeCell ref="B469:F469"/>
    <mergeCell ref="G469:J469"/>
    <mergeCell ref="C470:F470"/>
    <mergeCell ref="G470:I470"/>
    <mergeCell ref="G471:I471"/>
    <mergeCell ref="C471:F471"/>
    <mergeCell ref="C472:F472"/>
    <mergeCell ref="G472:I472"/>
    <mergeCell ref="C473:F473"/>
    <mergeCell ref="G473:I473"/>
    <mergeCell ref="C474:F474"/>
    <mergeCell ref="G474:I474"/>
    <mergeCell ref="J478:J479"/>
    <mergeCell ref="G487:J499"/>
    <mergeCell ref="B484:J484"/>
    <mergeCell ref="B485:F485"/>
    <mergeCell ref="G485:J485"/>
    <mergeCell ref="C441:F441"/>
    <mergeCell ref="C442:F442"/>
    <mergeCell ref="B453:E453"/>
    <mergeCell ref="B454:E454"/>
    <mergeCell ref="B455:E455"/>
    <mergeCell ref="B456:F462"/>
    <mergeCell ref="B463:B464"/>
    <mergeCell ref="C463:F464"/>
    <mergeCell ref="C465:F465"/>
    <mergeCell ref="B432:D432"/>
    <mergeCell ref="B424:F424"/>
    <mergeCell ref="B425:F425"/>
    <mergeCell ref="B426:F426"/>
    <mergeCell ref="B436:B437"/>
    <mergeCell ref="C436:F437"/>
    <mergeCell ref="C438:F438"/>
    <mergeCell ref="C439:F439"/>
    <mergeCell ref="C440:F440"/>
    <mergeCell ref="J463:J464"/>
    <mergeCell ref="B422:F422"/>
    <mergeCell ref="B423:F423"/>
    <mergeCell ref="G423:J423"/>
    <mergeCell ref="C443:F443"/>
    <mergeCell ref="C444:F444"/>
    <mergeCell ref="B446:F446"/>
    <mergeCell ref="G446:J446"/>
    <mergeCell ref="G447:J447"/>
    <mergeCell ref="B447:F447"/>
    <mergeCell ref="B448:F448"/>
    <mergeCell ref="B449:F449"/>
    <mergeCell ref="B450:F450"/>
    <mergeCell ref="B451:F451"/>
    <mergeCell ref="B452:F452"/>
    <mergeCell ref="G435:J435"/>
    <mergeCell ref="G436:I436"/>
    <mergeCell ref="J436:J437"/>
    <mergeCell ref="G448:J461"/>
    <mergeCell ref="G462:J462"/>
    <mergeCell ref="G463:I463"/>
    <mergeCell ref="B429:F429"/>
    <mergeCell ref="B430:F430"/>
    <mergeCell ref="B431:D431"/>
    <mergeCell ref="G415:I415"/>
    <mergeCell ref="J415:J416"/>
    <mergeCell ref="C415:F416"/>
    <mergeCell ref="C417:F417"/>
    <mergeCell ref="C418:F418"/>
    <mergeCell ref="C419:F419"/>
    <mergeCell ref="C420:F420"/>
    <mergeCell ref="G422:J422"/>
    <mergeCell ref="B427:F427"/>
    <mergeCell ref="G397:I397"/>
    <mergeCell ref="J397:J398"/>
    <mergeCell ref="C397:F398"/>
    <mergeCell ref="C399:F399"/>
    <mergeCell ref="C400:F400"/>
    <mergeCell ref="C401:F401"/>
    <mergeCell ref="C402:F402"/>
    <mergeCell ref="C403:F403"/>
    <mergeCell ref="C404:F404"/>
    <mergeCell ref="C746:F746"/>
    <mergeCell ref="C321:C323"/>
    <mergeCell ref="C324:C326"/>
    <mergeCell ref="C327:C329"/>
    <mergeCell ref="C331:C333"/>
    <mergeCell ref="C334:C336"/>
    <mergeCell ref="C337:C339"/>
    <mergeCell ref="C341:C343"/>
    <mergeCell ref="C344:C346"/>
    <mergeCell ref="C347:C349"/>
    <mergeCell ref="B397:B398"/>
    <mergeCell ref="C405:F405"/>
    <mergeCell ref="C406:F406"/>
    <mergeCell ref="C407:F407"/>
    <mergeCell ref="C408:F408"/>
    <mergeCell ref="C409:F409"/>
    <mergeCell ref="C410:F410"/>
    <mergeCell ref="C411:F411"/>
    <mergeCell ref="C412:F412"/>
    <mergeCell ref="C413:F413"/>
    <mergeCell ref="C414:F414"/>
    <mergeCell ref="B415:B416"/>
    <mergeCell ref="B428:E428"/>
    <mergeCell ref="G759:I759"/>
    <mergeCell ref="J759:J760"/>
    <mergeCell ref="C734:I734"/>
    <mergeCell ref="C735:I735"/>
    <mergeCell ref="C736:I736"/>
    <mergeCell ref="C737:I737"/>
    <mergeCell ref="B748:F748"/>
    <mergeCell ref="B755:D755"/>
    <mergeCell ref="B756:D756"/>
    <mergeCell ref="B749:F749"/>
    <mergeCell ref="B750:F750"/>
    <mergeCell ref="B751:F751"/>
    <mergeCell ref="B752:F752"/>
    <mergeCell ref="B753:F753"/>
    <mergeCell ref="B754:F754"/>
    <mergeCell ref="E755:F756"/>
    <mergeCell ref="B739:B740"/>
    <mergeCell ref="C739:F740"/>
    <mergeCell ref="G739:I739"/>
    <mergeCell ref="C741:F741"/>
    <mergeCell ref="C742:F742"/>
    <mergeCell ref="C743:F743"/>
    <mergeCell ref="C744:F744"/>
    <mergeCell ref="C745:F745"/>
    <mergeCell ref="C766:F766"/>
    <mergeCell ref="G766:I766"/>
    <mergeCell ref="C767:F767"/>
    <mergeCell ref="G767:I767"/>
    <mergeCell ref="G771:I771"/>
    <mergeCell ref="C768:F768"/>
    <mergeCell ref="G768:I768"/>
    <mergeCell ref="C769:F769"/>
    <mergeCell ref="G769:I769"/>
    <mergeCell ref="C770:F770"/>
    <mergeCell ref="G770:I770"/>
    <mergeCell ref="C771:F771"/>
    <mergeCell ref="B759:B760"/>
    <mergeCell ref="C759:F760"/>
    <mergeCell ref="C761:F761"/>
    <mergeCell ref="C762:F762"/>
    <mergeCell ref="B763:J763"/>
    <mergeCell ref="B764:J764"/>
    <mergeCell ref="B765:F765"/>
    <mergeCell ref="G765:J765"/>
    <mergeCell ref="C720:F721"/>
    <mergeCell ref="C722:F722"/>
    <mergeCell ref="C723:F723"/>
    <mergeCell ref="C724:F724"/>
    <mergeCell ref="B725:J725"/>
    <mergeCell ref="B726:J726"/>
    <mergeCell ref="G727:J727"/>
    <mergeCell ref="B727:F727"/>
    <mergeCell ref="C728:I728"/>
    <mergeCell ref="C729:I729"/>
    <mergeCell ref="C730:I730"/>
    <mergeCell ref="C731:I731"/>
    <mergeCell ref="C732:I732"/>
    <mergeCell ref="C733:I733"/>
    <mergeCell ref="J739:J740"/>
    <mergeCell ref="G758:J758"/>
    <mergeCell ref="G720:I720"/>
    <mergeCell ref="J720:J721"/>
    <mergeCell ref="J679:J680"/>
    <mergeCell ref="G684:J698"/>
    <mergeCell ref="G699:J699"/>
    <mergeCell ref="G700:I700"/>
    <mergeCell ref="J700:J701"/>
    <mergeCell ref="G679:I679"/>
    <mergeCell ref="B720:B721"/>
    <mergeCell ref="B690:F699"/>
    <mergeCell ref="B700:B701"/>
    <mergeCell ref="C700:F701"/>
    <mergeCell ref="C702:F702"/>
    <mergeCell ref="B703:J703"/>
    <mergeCell ref="B704:F704"/>
    <mergeCell ref="B705:F705"/>
    <mergeCell ref="G704:J718"/>
    <mergeCell ref="G719:J719"/>
    <mergeCell ref="B706:F706"/>
    <mergeCell ref="B707:E707"/>
    <mergeCell ref="F707:F709"/>
    <mergeCell ref="B708:E708"/>
    <mergeCell ref="B709:E709"/>
    <mergeCell ref="B710:F719"/>
    <mergeCell ref="C681:F681"/>
    <mergeCell ref="C682:F682"/>
    <mergeCell ref="C683:F683"/>
    <mergeCell ref="B684:F684"/>
    <mergeCell ref="B685:F685"/>
    <mergeCell ref="B686:F686"/>
    <mergeCell ref="B687:E687"/>
    <mergeCell ref="F687:F689"/>
    <mergeCell ref="B688:E688"/>
    <mergeCell ref="B689:E689"/>
    <mergeCell ref="B679:B680"/>
    <mergeCell ref="C679:F680"/>
    <mergeCell ref="C655:F655"/>
    <mergeCell ref="C656:F656"/>
    <mergeCell ref="C657:F657"/>
    <mergeCell ref="C658:F658"/>
    <mergeCell ref="C659:F659"/>
    <mergeCell ref="C660:F660"/>
    <mergeCell ref="C661:F661"/>
    <mergeCell ref="B662:J662"/>
    <mergeCell ref="G678:J678"/>
    <mergeCell ref="B663:F663"/>
    <mergeCell ref="G663:J677"/>
    <mergeCell ref="B664:F664"/>
    <mergeCell ref="B665:F665"/>
    <mergeCell ref="B666:E666"/>
    <mergeCell ref="F666:F668"/>
    <mergeCell ref="B667:E667"/>
    <mergeCell ref="B668:E668"/>
    <mergeCell ref="B669:F678"/>
    <mergeCell ref="C646:F646"/>
    <mergeCell ref="C647:F647"/>
    <mergeCell ref="C648:F648"/>
    <mergeCell ref="C649:F649"/>
    <mergeCell ref="C650:F650"/>
    <mergeCell ref="C651:F651"/>
    <mergeCell ref="C652:F652"/>
    <mergeCell ref="C653:F653"/>
    <mergeCell ref="C654:F654"/>
    <mergeCell ref="B628:J628"/>
    <mergeCell ref="G643:J643"/>
    <mergeCell ref="G644:I644"/>
    <mergeCell ref="J644:J645"/>
    <mergeCell ref="B629:F629"/>
    <mergeCell ref="G629:J642"/>
    <mergeCell ref="B630:F630"/>
    <mergeCell ref="B631:F631"/>
    <mergeCell ref="B632:E632"/>
    <mergeCell ref="F632:F634"/>
    <mergeCell ref="B633:E633"/>
    <mergeCell ref="B634:E634"/>
    <mergeCell ref="B635:F643"/>
    <mergeCell ref="B644:B645"/>
    <mergeCell ref="C644:F645"/>
    <mergeCell ref="C621:F621"/>
    <mergeCell ref="C615:I616"/>
    <mergeCell ref="C617:F617"/>
    <mergeCell ref="C622:F622"/>
    <mergeCell ref="C623:F623"/>
    <mergeCell ref="C624:F624"/>
    <mergeCell ref="C625:F625"/>
    <mergeCell ref="C626:F626"/>
    <mergeCell ref="C627:F627"/>
    <mergeCell ref="G578:J578"/>
    <mergeCell ref="G579:I579"/>
    <mergeCell ref="J579:J580"/>
    <mergeCell ref="B583:J583"/>
    <mergeCell ref="B584:F584"/>
    <mergeCell ref="G584:J590"/>
    <mergeCell ref="J615:J616"/>
    <mergeCell ref="B615:B616"/>
    <mergeCell ref="B619:B620"/>
    <mergeCell ref="C619:F620"/>
    <mergeCell ref="G619:I619"/>
    <mergeCell ref="J619:J620"/>
    <mergeCell ref="C604:I605"/>
    <mergeCell ref="J604:J605"/>
    <mergeCell ref="C606:I606"/>
    <mergeCell ref="B607:F607"/>
    <mergeCell ref="B589:F590"/>
    <mergeCell ref="B591:F591"/>
    <mergeCell ref="B574:D574"/>
    <mergeCell ref="G607:J613"/>
    <mergeCell ref="G614:J614"/>
    <mergeCell ref="B608:F609"/>
    <mergeCell ref="B610:F610"/>
    <mergeCell ref="B611:F611"/>
    <mergeCell ref="B612:F613"/>
    <mergeCell ref="B614:F614"/>
    <mergeCell ref="B592:B593"/>
    <mergeCell ref="C592:I593"/>
    <mergeCell ref="J592:J593"/>
    <mergeCell ref="C594:I594"/>
    <mergeCell ref="C595:I595"/>
    <mergeCell ref="B596:F596"/>
    <mergeCell ref="G596:J602"/>
    <mergeCell ref="B597:F598"/>
    <mergeCell ref="B599:F599"/>
    <mergeCell ref="B600:F600"/>
    <mergeCell ref="C582:F582"/>
    <mergeCell ref="G571:J577"/>
    <mergeCell ref="B585:F586"/>
    <mergeCell ref="B587:F587"/>
    <mergeCell ref="G603:J603"/>
    <mergeCell ref="B601:F602"/>
    <mergeCell ref="B603:F603"/>
    <mergeCell ref="B604:B605"/>
    <mergeCell ref="C538:G538"/>
    <mergeCell ref="C539:G539"/>
    <mergeCell ref="B540:K540"/>
    <mergeCell ref="B542:B543"/>
    <mergeCell ref="C542:F543"/>
    <mergeCell ref="G542:I542"/>
    <mergeCell ref="J542:J543"/>
    <mergeCell ref="B572:F573"/>
    <mergeCell ref="G550:J560"/>
    <mergeCell ref="G561:J561"/>
    <mergeCell ref="G562:I562"/>
    <mergeCell ref="J562:J563"/>
    <mergeCell ref="B570:J570"/>
    <mergeCell ref="B550:F550"/>
    <mergeCell ref="B551:F551"/>
    <mergeCell ref="B552:F552"/>
    <mergeCell ref="B553:F553"/>
    <mergeCell ref="B554:F554"/>
    <mergeCell ref="G591:J591"/>
    <mergeCell ref="B588:F588"/>
    <mergeCell ref="B555:E555"/>
    <mergeCell ref="C544:F544"/>
    <mergeCell ref="C545:F545"/>
    <mergeCell ref="C546:F546"/>
    <mergeCell ref="C529:F529"/>
    <mergeCell ref="C530:F530"/>
    <mergeCell ref="B531:K531"/>
    <mergeCell ref="B533:K533"/>
    <mergeCell ref="B534:F534"/>
    <mergeCell ref="G534:K534"/>
    <mergeCell ref="G535:K535"/>
    <mergeCell ref="B535:F535"/>
    <mergeCell ref="B536:B537"/>
    <mergeCell ref="C536:G537"/>
    <mergeCell ref="H536:J536"/>
    <mergeCell ref="K536:K537"/>
    <mergeCell ref="C547:F547"/>
    <mergeCell ref="C548:F548"/>
    <mergeCell ref="C549:F549"/>
    <mergeCell ref="B518:K518"/>
    <mergeCell ref="B519:F519"/>
    <mergeCell ref="G519:K519"/>
    <mergeCell ref="G520:K520"/>
    <mergeCell ref="K521:K522"/>
    <mergeCell ref="B525:K525"/>
    <mergeCell ref="B527:B528"/>
    <mergeCell ref="C527:F528"/>
    <mergeCell ref="G527:J527"/>
    <mergeCell ref="K527:K528"/>
    <mergeCell ref="B520:F520"/>
    <mergeCell ref="B521:B522"/>
    <mergeCell ref="C521:G522"/>
    <mergeCell ref="H521:J521"/>
    <mergeCell ref="C523:G523"/>
    <mergeCell ref="C524:G524"/>
    <mergeCell ref="C510:F510"/>
    <mergeCell ref="G510:I510"/>
    <mergeCell ref="B512:B513"/>
    <mergeCell ref="C512:F513"/>
    <mergeCell ref="G512:J512"/>
    <mergeCell ref="K512:K513"/>
    <mergeCell ref="C514:F514"/>
    <mergeCell ref="C515:F515"/>
    <mergeCell ref="B516:K516"/>
  </mergeCells>
  <hyperlinks>
    <hyperlink ref="B4" location="Содержание!A1" display="К содержанию"/>
  </hyperlinks>
  <pageMargins left="0.59055118110236227" right="0" top="0.59055118110236227" bottom="0.39370078740157483" header="0" footer="0"/>
  <pageSetup paperSize="9"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sheetPr>
  <dimension ref="A1:Y644"/>
  <sheetViews>
    <sheetView showGridLines="0" workbookViewId="0">
      <selection activeCell="A3" sqref="A3:D3"/>
    </sheetView>
  </sheetViews>
  <sheetFormatPr defaultColWidth="14.42578125" defaultRowHeight="12.75"/>
  <cols>
    <col min="1" max="1" width="2.85546875" customWidth="1"/>
    <col min="2" max="2" width="22.42578125" customWidth="1"/>
    <col min="3" max="3" width="43.140625" customWidth="1"/>
    <col min="4" max="4" width="17.140625" customWidth="1"/>
    <col min="5" max="5" width="8" customWidth="1"/>
    <col min="6" max="6" width="11.7109375" customWidth="1"/>
    <col min="7" max="7" width="8.28515625" customWidth="1"/>
    <col min="8" max="8" width="13.42578125" customWidth="1"/>
    <col min="9" max="9" width="8.85546875" customWidth="1"/>
    <col min="10" max="10" width="15.5703125" customWidth="1"/>
    <col min="11" max="25" width="9.140625" customWidth="1"/>
  </cols>
  <sheetData>
    <row r="1" spans="1:25" s="783" customFormat="1" ht="24" customHeight="1">
      <c r="B1" s="1168" t="s">
        <v>7780</v>
      </c>
      <c r="C1" s="1168"/>
      <c r="D1" s="1168"/>
      <c r="E1" s="1168"/>
      <c r="F1" s="1168"/>
      <c r="G1" s="1168"/>
    </row>
    <row r="2" spans="1:25" s="783" customFormat="1" ht="23.25" customHeight="1">
      <c r="B2" s="1168" t="s">
        <v>7781</v>
      </c>
      <c r="C2" s="1168"/>
      <c r="D2" s="1168"/>
      <c r="E2" s="1168"/>
      <c r="F2" s="1168"/>
      <c r="G2" s="1168"/>
    </row>
    <row r="3" spans="1:25" ht="18">
      <c r="A3" s="1010"/>
      <c r="B3" s="878"/>
      <c r="C3" s="878"/>
      <c r="D3" s="878"/>
      <c r="E3" s="316"/>
      <c r="F3" s="316"/>
      <c r="G3" s="317"/>
      <c r="H3" s="317"/>
      <c r="I3" s="317"/>
      <c r="J3" s="318"/>
      <c r="K3" s="316"/>
      <c r="L3" s="316"/>
      <c r="M3" s="316"/>
      <c r="N3" s="316"/>
      <c r="O3" s="316"/>
      <c r="P3" s="316"/>
      <c r="Q3" s="316"/>
      <c r="R3" s="316"/>
      <c r="S3" s="316"/>
      <c r="T3" s="316"/>
      <c r="U3" s="316"/>
      <c r="V3" s="316"/>
      <c r="W3" s="316"/>
      <c r="X3" s="316"/>
      <c r="Y3" s="316"/>
    </row>
    <row r="4" spans="1:25" ht="15.75">
      <c r="A4" s="316"/>
      <c r="B4" s="1162" t="s">
        <v>7782</v>
      </c>
      <c r="C4" s="316"/>
      <c r="D4" s="316"/>
      <c r="E4" s="316"/>
      <c r="F4" s="316"/>
      <c r="G4" s="317"/>
      <c r="H4" s="317"/>
      <c r="I4" s="317"/>
      <c r="J4" s="318"/>
      <c r="K4" s="316"/>
      <c r="L4" s="316"/>
      <c r="M4" s="316"/>
      <c r="N4" s="316"/>
      <c r="O4" s="316"/>
      <c r="P4" s="316"/>
      <c r="Q4" s="316"/>
      <c r="R4" s="316"/>
      <c r="S4" s="316"/>
      <c r="T4" s="316"/>
      <c r="U4" s="316"/>
      <c r="V4" s="316"/>
      <c r="W4" s="316"/>
      <c r="X4" s="316"/>
      <c r="Y4" s="316"/>
    </row>
    <row r="5" spans="1:25">
      <c r="A5" s="316"/>
      <c r="B5" s="319" t="s">
        <v>1839</v>
      </c>
      <c r="C5" s="316"/>
      <c r="D5" s="316"/>
      <c r="E5" s="316"/>
      <c r="F5" s="316"/>
      <c r="G5" s="317"/>
      <c r="H5" s="317"/>
      <c r="I5" s="104"/>
      <c r="J5" s="320"/>
      <c r="K5" s="316"/>
      <c r="L5" s="316"/>
      <c r="M5" s="316"/>
      <c r="N5" s="316"/>
      <c r="O5" s="316"/>
      <c r="P5" s="316"/>
      <c r="Q5" s="316"/>
      <c r="R5" s="316"/>
      <c r="S5" s="316"/>
      <c r="T5" s="316"/>
      <c r="U5" s="316"/>
      <c r="V5" s="316"/>
      <c r="W5" s="316"/>
      <c r="X5" s="316"/>
      <c r="Y5" s="316"/>
    </row>
    <row r="6" spans="1:25">
      <c r="A6" s="316"/>
      <c r="B6" s="321"/>
      <c r="C6" s="322"/>
      <c r="D6" s="322"/>
      <c r="E6" s="322"/>
      <c r="F6" s="322"/>
      <c r="G6" s="317"/>
      <c r="H6" s="317"/>
      <c r="I6" s="317"/>
      <c r="J6" s="317"/>
      <c r="K6" s="316"/>
      <c r="L6" s="316"/>
      <c r="M6" s="316"/>
      <c r="N6" s="316"/>
      <c r="O6" s="316"/>
      <c r="P6" s="316"/>
      <c r="Q6" s="316"/>
      <c r="R6" s="316"/>
      <c r="S6" s="316"/>
      <c r="T6" s="316"/>
      <c r="U6" s="316"/>
      <c r="V6" s="316"/>
      <c r="W6" s="316"/>
      <c r="X6" s="316"/>
      <c r="Y6" s="316"/>
    </row>
    <row r="7" spans="1:25">
      <c r="A7" s="316"/>
      <c r="B7" s="316"/>
      <c r="C7" s="316"/>
      <c r="D7" s="316"/>
      <c r="E7" s="316"/>
      <c r="F7" s="316"/>
      <c r="G7" s="317"/>
      <c r="H7" s="317"/>
      <c r="I7" s="317"/>
      <c r="J7" s="318"/>
      <c r="K7" s="316"/>
      <c r="L7" s="316"/>
      <c r="M7" s="316"/>
      <c r="N7" s="316"/>
      <c r="O7" s="316"/>
      <c r="P7" s="316"/>
      <c r="Q7" s="316"/>
      <c r="R7" s="316"/>
      <c r="S7" s="316"/>
      <c r="T7" s="316"/>
      <c r="U7" s="316"/>
      <c r="V7" s="316"/>
      <c r="W7" s="316"/>
      <c r="X7" s="316"/>
      <c r="Y7" s="316"/>
    </row>
    <row r="8" spans="1:25" ht="15.75">
      <c r="A8" s="316"/>
      <c r="B8" s="205"/>
      <c r="C8" s="323" t="s">
        <v>1840</v>
      </c>
      <c r="D8" s="3"/>
      <c r="E8" s="1"/>
      <c r="F8" s="3"/>
      <c r="G8" s="205"/>
      <c r="H8" s="205"/>
      <c r="I8" s="205"/>
      <c r="J8" s="205"/>
      <c r="K8" s="316"/>
      <c r="L8" s="316"/>
      <c r="M8" s="316"/>
      <c r="N8" s="316"/>
      <c r="O8" s="316"/>
      <c r="P8" s="316"/>
      <c r="Q8" s="316"/>
      <c r="R8" s="316"/>
      <c r="S8" s="316"/>
      <c r="T8" s="316"/>
      <c r="U8" s="316"/>
      <c r="V8" s="316"/>
      <c r="W8" s="316"/>
      <c r="X8" s="316"/>
      <c r="Y8" s="316"/>
    </row>
    <row r="9" spans="1:25">
      <c r="A9" s="316"/>
      <c r="B9" s="205"/>
      <c r="C9" s="205"/>
      <c r="D9" s="74"/>
      <c r="E9" s="73"/>
      <c r="F9" s="74"/>
      <c r="G9" s="3"/>
      <c r="H9" s="205"/>
      <c r="I9" s="205"/>
      <c r="J9" s="205"/>
      <c r="K9" s="316"/>
      <c r="L9" s="316"/>
      <c r="M9" s="316"/>
      <c r="N9" s="316"/>
      <c r="O9" s="316"/>
      <c r="P9" s="316"/>
      <c r="Q9" s="316"/>
      <c r="R9" s="316"/>
      <c r="S9" s="316"/>
      <c r="T9" s="316"/>
      <c r="U9" s="316"/>
      <c r="V9" s="316"/>
      <c r="W9" s="316"/>
      <c r="X9" s="316"/>
      <c r="Y9" s="316"/>
    </row>
    <row r="10" spans="1:25">
      <c r="A10" s="316"/>
      <c r="B10" s="205"/>
      <c r="C10" s="205" t="s">
        <v>1841</v>
      </c>
      <c r="D10" s="74"/>
      <c r="E10" s="73"/>
      <c r="F10" s="74"/>
      <c r="G10" s="205"/>
      <c r="H10" s="205"/>
      <c r="I10" s="205"/>
      <c r="J10" s="205"/>
      <c r="K10" s="316"/>
      <c r="L10" s="316"/>
      <c r="M10" s="316"/>
      <c r="N10" s="316"/>
      <c r="O10" s="316"/>
      <c r="P10" s="316"/>
      <c r="Q10" s="316"/>
      <c r="R10" s="316"/>
      <c r="S10" s="316"/>
      <c r="T10" s="316"/>
      <c r="U10" s="316"/>
      <c r="V10" s="316"/>
      <c r="W10" s="316"/>
      <c r="X10" s="316"/>
      <c r="Y10" s="316"/>
    </row>
    <row r="11" spans="1:25">
      <c r="A11" s="316"/>
      <c r="B11" s="205"/>
      <c r="C11" s="205" t="s">
        <v>1842</v>
      </c>
      <c r="D11" s="74"/>
      <c r="E11" s="73"/>
      <c r="F11" s="74"/>
      <c r="G11" s="205"/>
      <c r="H11" s="205"/>
      <c r="I11" s="205"/>
      <c r="J11" s="205"/>
      <c r="K11" s="316"/>
      <c r="L11" s="316"/>
      <c r="M11" s="316"/>
      <c r="N11" s="316"/>
      <c r="O11" s="316"/>
      <c r="P11" s="316"/>
      <c r="Q11" s="316"/>
      <c r="R11" s="316"/>
      <c r="S11" s="316"/>
      <c r="T11" s="316"/>
      <c r="U11" s="316"/>
      <c r="V11" s="316"/>
      <c r="W11" s="316"/>
      <c r="X11" s="316"/>
      <c r="Y11" s="316"/>
    </row>
    <row r="12" spans="1:25">
      <c r="A12" s="316"/>
      <c r="B12" s="205"/>
      <c r="C12" s="205" t="s">
        <v>1843</v>
      </c>
      <c r="D12" s="74"/>
      <c r="E12" s="73"/>
      <c r="F12" s="74"/>
      <c r="G12" s="205"/>
      <c r="H12" s="205"/>
      <c r="I12" s="205"/>
      <c r="J12" s="205"/>
      <c r="K12" s="316"/>
      <c r="L12" s="316"/>
      <c r="M12" s="316"/>
      <c r="N12" s="316"/>
      <c r="O12" s="316"/>
      <c r="P12" s="316"/>
      <c r="Q12" s="316"/>
      <c r="R12" s="316"/>
      <c r="S12" s="316"/>
      <c r="T12" s="316"/>
      <c r="U12" s="316"/>
      <c r="V12" s="316"/>
      <c r="W12" s="316"/>
      <c r="X12" s="316"/>
      <c r="Y12" s="316"/>
    </row>
    <row r="13" spans="1:25">
      <c r="A13" s="316"/>
      <c r="B13" s="205"/>
      <c r="C13" s="205" t="s">
        <v>1844</v>
      </c>
      <c r="D13" s="74"/>
      <c r="E13" s="73"/>
      <c r="F13" s="74"/>
      <c r="G13" s="205"/>
      <c r="H13" s="205"/>
      <c r="I13" s="205"/>
      <c r="J13" s="205"/>
      <c r="K13" s="316"/>
      <c r="L13" s="316"/>
      <c r="M13" s="316"/>
      <c r="N13" s="316"/>
      <c r="O13" s="316"/>
      <c r="P13" s="316"/>
      <c r="Q13" s="316"/>
      <c r="R13" s="316"/>
      <c r="S13" s="316"/>
      <c r="T13" s="316"/>
      <c r="U13" s="316"/>
      <c r="V13" s="316"/>
      <c r="W13" s="316"/>
      <c r="X13" s="316"/>
      <c r="Y13" s="316"/>
    </row>
    <row r="14" spans="1:25">
      <c r="A14" s="316"/>
      <c r="B14" s="205"/>
      <c r="C14" s="205" t="s">
        <v>1845</v>
      </c>
      <c r="D14" s="205"/>
      <c r="E14" s="73"/>
      <c r="F14" s="74"/>
      <c r="G14" s="205"/>
      <c r="H14" s="205"/>
      <c r="I14" s="205"/>
      <c r="J14" s="205"/>
      <c r="K14" s="316"/>
      <c r="L14" s="316"/>
      <c r="M14" s="316"/>
      <c r="N14" s="316"/>
      <c r="O14" s="316"/>
      <c r="P14" s="316"/>
      <c r="Q14" s="316"/>
      <c r="R14" s="316"/>
      <c r="S14" s="316"/>
      <c r="T14" s="316"/>
      <c r="U14" s="316"/>
      <c r="V14" s="316"/>
      <c r="W14" s="316"/>
      <c r="X14" s="316"/>
      <c r="Y14" s="316"/>
    </row>
    <row r="15" spans="1:25">
      <c r="A15" s="316"/>
      <c r="B15" s="205"/>
      <c r="C15" s="205" t="s">
        <v>1846</v>
      </c>
      <c r="D15" s="205"/>
      <c r="E15" s="73"/>
      <c r="F15" s="74"/>
      <c r="G15" s="205"/>
      <c r="H15" s="205"/>
      <c r="I15" s="205"/>
      <c r="J15" s="205"/>
      <c r="K15" s="316"/>
      <c r="L15" s="316"/>
      <c r="M15" s="316"/>
      <c r="N15" s="316"/>
      <c r="O15" s="316"/>
      <c r="P15" s="316"/>
      <c r="Q15" s="316"/>
      <c r="R15" s="316"/>
      <c r="S15" s="316"/>
      <c r="T15" s="316"/>
      <c r="U15" s="316"/>
      <c r="V15" s="316"/>
      <c r="W15" s="316"/>
      <c r="X15" s="316"/>
      <c r="Y15" s="316"/>
    </row>
    <row r="16" spans="1:25">
      <c r="A16" s="316"/>
      <c r="B16" s="205"/>
      <c r="C16" s="205" t="s">
        <v>1847</v>
      </c>
      <c r="D16" s="205"/>
      <c r="E16" s="73"/>
      <c r="F16" s="74"/>
      <c r="G16" s="205"/>
      <c r="H16" s="205"/>
      <c r="I16" s="205"/>
      <c r="J16" s="205"/>
      <c r="K16" s="316"/>
      <c r="L16" s="316"/>
      <c r="M16" s="316"/>
      <c r="N16" s="316"/>
      <c r="O16" s="316"/>
      <c r="P16" s="316"/>
      <c r="Q16" s="316"/>
      <c r="R16" s="316"/>
      <c r="S16" s="316"/>
      <c r="T16" s="316"/>
      <c r="U16" s="316"/>
      <c r="V16" s="316"/>
      <c r="W16" s="316"/>
      <c r="X16" s="316"/>
      <c r="Y16" s="316"/>
    </row>
    <row r="17" spans="1:25">
      <c r="A17" s="316"/>
      <c r="B17" s="205"/>
      <c r="C17" s="205" t="s">
        <v>1848</v>
      </c>
      <c r="D17" s="205"/>
      <c r="E17" s="4"/>
      <c r="F17" s="205"/>
      <c r="G17" s="205"/>
      <c r="H17" s="205"/>
      <c r="I17" s="205"/>
      <c r="J17" s="205"/>
      <c r="K17" s="316"/>
      <c r="L17" s="316"/>
      <c r="M17" s="316"/>
      <c r="N17" s="316"/>
      <c r="O17" s="316"/>
      <c r="P17" s="316"/>
      <c r="Q17" s="316"/>
      <c r="R17" s="316"/>
      <c r="S17" s="316"/>
      <c r="T17" s="316"/>
      <c r="U17" s="316"/>
      <c r="V17" s="316"/>
      <c r="W17" s="316"/>
      <c r="X17" s="316"/>
      <c r="Y17" s="316"/>
    </row>
    <row r="18" spans="1:25">
      <c r="A18" s="316"/>
      <c r="B18" s="205"/>
      <c r="C18" s="205" t="s">
        <v>1849</v>
      </c>
      <c r="D18" s="74"/>
      <c r="E18" s="73"/>
      <c r="F18" s="74"/>
      <c r="G18" s="205"/>
      <c r="H18" s="205"/>
      <c r="I18" s="205"/>
      <c r="J18" s="205"/>
      <c r="K18" s="316"/>
      <c r="L18" s="316"/>
      <c r="M18" s="316"/>
      <c r="N18" s="316"/>
      <c r="O18" s="316"/>
      <c r="P18" s="316"/>
      <c r="Q18" s="316"/>
      <c r="R18" s="316"/>
      <c r="S18" s="316"/>
      <c r="T18" s="316"/>
      <c r="U18" s="316"/>
      <c r="V18" s="316"/>
      <c r="W18" s="316"/>
      <c r="X18" s="316"/>
      <c r="Y18" s="316"/>
    </row>
    <row r="19" spans="1:25">
      <c r="A19" s="316"/>
      <c r="B19" s="205"/>
      <c r="C19" s="205" t="s">
        <v>1850</v>
      </c>
      <c r="D19" s="324"/>
      <c r="E19" s="325"/>
      <c r="F19" s="324"/>
      <c r="G19" s="205"/>
      <c r="H19" s="205"/>
      <c r="I19" s="205"/>
      <c r="J19" s="205"/>
      <c r="K19" s="316"/>
      <c r="L19" s="316"/>
      <c r="M19" s="316"/>
      <c r="N19" s="316"/>
      <c r="O19" s="316"/>
      <c r="P19" s="316"/>
      <c r="Q19" s="316"/>
      <c r="R19" s="316"/>
      <c r="S19" s="316"/>
      <c r="T19" s="316"/>
      <c r="U19" s="316"/>
      <c r="V19" s="316"/>
      <c r="W19" s="316"/>
      <c r="X19" s="316"/>
      <c r="Y19" s="316"/>
    </row>
    <row r="20" spans="1:25">
      <c r="A20" s="316"/>
      <c r="B20" s="205"/>
      <c r="C20" s="205" t="s">
        <v>1139</v>
      </c>
      <c r="D20" s="74"/>
      <c r="E20" s="73"/>
      <c r="F20" s="74"/>
      <c r="G20" s="205"/>
      <c r="H20" s="205"/>
      <c r="I20" s="205"/>
      <c r="J20" s="205"/>
      <c r="K20" s="316"/>
      <c r="L20" s="316"/>
      <c r="M20" s="316"/>
      <c r="N20" s="316"/>
      <c r="O20" s="316"/>
      <c r="P20" s="316"/>
      <c r="Q20" s="316"/>
      <c r="R20" s="316"/>
      <c r="S20" s="316"/>
      <c r="T20" s="316"/>
      <c r="U20" s="316"/>
      <c r="V20" s="316"/>
      <c r="W20" s="316"/>
      <c r="X20" s="316"/>
      <c r="Y20" s="316"/>
    </row>
    <row r="21" spans="1:25">
      <c r="A21" s="316"/>
      <c r="B21" s="205"/>
      <c r="C21" s="205" t="s">
        <v>1851</v>
      </c>
      <c r="D21" s="74"/>
      <c r="E21" s="73"/>
      <c r="F21" s="74"/>
      <c r="G21" s="205"/>
      <c r="H21" s="205"/>
      <c r="I21" s="205"/>
      <c r="J21" s="205"/>
      <c r="K21" s="316"/>
      <c r="L21" s="316"/>
      <c r="M21" s="316"/>
      <c r="N21" s="316"/>
      <c r="O21" s="316"/>
      <c r="P21" s="316"/>
      <c r="Q21" s="316"/>
      <c r="R21" s="316"/>
      <c r="S21" s="316"/>
      <c r="T21" s="316"/>
      <c r="U21" s="316"/>
      <c r="V21" s="316"/>
      <c r="W21" s="316"/>
      <c r="X21" s="316"/>
      <c r="Y21" s="316"/>
    </row>
    <row r="22" spans="1:25">
      <c r="A22" s="316"/>
      <c r="B22" s="205"/>
      <c r="C22" s="205"/>
      <c r="D22" s="205"/>
      <c r="E22" s="4"/>
      <c r="F22" s="205"/>
      <c r="G22" s="326"/>
      <c r="H22" s="327"/>
      <c r="I22" s="327"/>
      <c r="J22" s="327"/>
      <c r="K22" s="316"/>
      <c r="L22" s="316"/>
      <c r="M22" s="316"/>
      <c r="N22" s="316"/>
      <c r="O22" s="316"/>
      <c r="P22" s="316"/>
      <c r="Q22" s="316"/>
      <c r="R22" s="316"/>
      <c r="S22" s="316"/>
      <c r="T22" s="316"/>
      <c r="U22" s="316"/>
      <c r="V22" s="316"/>
      <c r="W22" s="316"/>
      <c r="X22" s="316"/>
      <c r="Y22" s="316"/>
    </row>
    <row r="23" spans="1:25">
      <c r="A23" s="316"/>
      <c r="B23" s="205"/>
      <c r="C23" s="3" t="s">
        <v>1852</v>
      </c>
      <c r="D23" s="205"/>
      <c r="E23" s="4"/>
      <c r="F23" s="205"/>
      <c r="G23" s="326"/>
      <c r="H23" s="327"/>
      <c r="I23" s="327"/>
      <c r="J23" s="327"/>
      <c r="K23" s="316"/>
      <c r="L23" s="316"/>
      <c r="M23" s="316"/>
      <c r="N23" s="316"/>
      <c r="O23" s="316"/>
      <c r="P23" s="316"/>
      <c r="Q23" s="316"/>
      <c r="R23" s="316"/>
      <c r="S23" s="316"/>
      <c r="T23" s="316"/>
      <c r="U23" s="316"/>
      <c r="V23" s="316"/>
      <c r="W23" s="316"/>
      <c r="X23" s="316"/>
      <c r="Y23" s="316"/>
    </row>
    <row r="24" spans="1:25">
      <c r="A24" s="316"/>
      <c r="B24" s="205"/>
      <c r="C24" s="205" t="s">
        <v>1853</v>
      </c>
      <c r="D24" s="74"/>
      <c r="E24" s="73"/>
      <c r="F24" s="74"/>
      <c r="G24" s="205"/>
      <c r="H24" s="205"/>
      <c r="I24" s="205"/>
      <c r="J24" s="205"/>
      <c r="K24" s="316"/>
      <c r="L24" s="316"/>
      <c r="M24" s="316"/>
      <c r="N24" s="316"/>
      <c r="O24" s="316"/>
      <c r="P24" s="316"/>
      <c r="Q24" s="316"/>
      <c r="R24" s="316"/>
      <c r="S24" s="316"/>
      <c r="T24" s="316"/>
      <c r="U24" s="316"/>
      <c r="V24" s="316"/>
      <c r="W24" s="316"/>
      <c r="X24" s="316"/>
      <c r="Y24" s="316"/>
    </row>
    <row r="25" spans="1:25">
      <c r="A25" s="316"/>
      <c r="B25" s="205"/>
      <c r="C25" s="205" t="s">
        <v>1854</v>
      </c>
      <c r="D25" s="74"/>
      <c r="E25" s="73"/>
      <c r="F25" s="74"/>
      <c r="G25" s="205"/>
      <c r="H25" s="205"/>
      <c r="I25" s="205"/>
      <c r="J25" s="205"/>
      <c r="K25" s="316"/>
      <c r="L25" s="316"/>
      <c r="M25" s="316"/>
      <c r="N25" s="316"/>
      <c r="O25" s="316"/>
      <c r="P25" s="316"/>
      <c r="Q25" s="316"/>
      <c r="R25" s="316"/>
      <c r="S25" s="316"/>
      <c r="T25" s="316"/>
      <c r="U25" s="316"/>
      <c r="V25" s="316"/>
      <c r="W25" s="316"/>
      <c r="X25" s="316"/>
      <c r="Y25" s="316"/>
    </row>
    <row r="26" spans="1:25">
      <c r="A26" s="316"/>
      <c r="B26" s="205"/>
      <c r="C26" s="205" t="s">
        <v>1855</v>
      </c>
      <c r="D26" s="74"/>
      <c r="E26" s="73"/>
      <c r="F26" s="74"/>
      <c r="G26" s="205"/>
      <c r="H26" s="205"/>
      <c r="I26" s="205"/>
      <c r="J26" s="205"/>
      <c r="K26" s="316"/>
      <c r="L26" s="316"/>
      <c r="M26" s="316"/>
      <c r="N26" s="316"/>
      <c r="O26" s="316"/>
      <c r="P26" s="316"/>
      <c r="Q26" s="316"/>
      <c r="R26" s="316"/>
      <c r="S26" s="316"/>
      <c r="T26" s="316"/>
      <c r="U26" s="316"/>
      <c r="V26" s="316"/>
      <c r="W26" s="316"/>
      <c r="X26" s="316"/>
      <c r="Y26" s="316"/>
    </row>
    <row r="27" spans="1:25">
      <c r="A27" s="316"/>
      <c r="B27" s="205"/>
      <c r="C27" s="205" t="s">
        <v>1856</v>
      </c>
      <c r="D27" s="74"/>
      <c r="E27" s="73"/>
      <c r="F27" s="74"/>
      <c r="G27" s="205"/>
      <c r="H27" s="205"/>
      <c r="I27" s="205"/>
      <c r="J27" s="205"/>
      <c r="K27" s="316"/>
      <c r="L27" s="316"/>
      <c r="M27" s="316"/>
      <c r="N27" s="316"/>
      <c r="O27" s="316"/>
      <c r="P27" s="316"/>
      <c r="Q27" s="316"/>
      <c r="R27" s="316"/>
      <c r="S27" s="316"/>
      <c r="T27" s="316"/>
      <c r="U27" s="316"/>
      <c r="V27" s="316"/>
      <c r="W27" s="316"/>
      <c r="X27" s="316"/>
      <c r="Y27" s="316"/>
    </row>
    <row r="28" spans="1:25">
      <c r="A28" s="316"/>
      <c r="B28" s="205"/>
      <c r="C28" s="205" t="s">
        <v>1857</v>
      </c>
      <c r="D28" s="74"/>
      <c r="E28" s="73"/>
      <c r="F28" s="74"/>
      <c r="G28" s="205"/>
      <c r="H28" s="205"/>
      <c r="I28" s="205"/>
      <c r="J28" s="205"/>
      <c r="K28" s="316"/>
      <c r="L28" s="316"/>
      <c r="M28" s="316"/>
      <c r="N28" s="316"/>
      <c r="O28" s="316"/>
      <c r="P28" s="316"/>
      <c r="Q28" s="316"/>
      <c r="R28" s="316"/>
      <c r="S28" s="316"/>
      <c r="T28" s="316"/>
      <c r="U28" s="316"/>
      <c r="V28" s="316"/>
      <c r="W28" s="316"/>
      <c r="X28" s="316"/>
      <c r="Y28" s="316"/>
    </row>
    <row r="29" spans="1:25">
      <c r="A29" s="316"/>
      <c r="B29" s="205"/>
      <c r="C29" s="205" t="s">
        <v>1858</v>
      </c>
      <c r="D29" s="74"/>
      <c r="E29" s="73"/>
      <c r="F29" s="74"/>
      <c r="G29" s="205"/>
      <c r="H29" s="205"/>
      <c r="I29" s="205"/>
      <c r="J29" s="205"/>
      <c r="K29" s="316"/>
      <c r="L29" s="316"/>
      <c r="M29" s="316"/>
      <c r="N29" s="316"/>
      <c r="O29" s="316"/>
      <c r="P29" s="316"/>
      <c r="Q29" s="316"/>
      <c r="R29" s="316"/>
      <c r="S29" s="316"/>
      <c r="T29" s="316"/>
      <c r="U29" s="316"/>
      <c r="V29" s="316"/>
      <c r="W29" s="316"/>
      <c r="X29" s="316"/>
      <c r="Y29" s="316"/>
    </row>
    <row r="30" spans="1:25">
      <c r="A30" s="316"/>
      <c r="B30" s="316"/>
      <c r="C30" s="316"/>
      <c r="D30" s="316"/>
      <c r="E30" s="316"/>
      <c r="F30" s="316"/>
      <c r="G30" s="317"/>
      <c r="H30" s="317"/>
      <c r="I30" s="317"/>
      <c r="J30" s="318"/>
      <c r="K30" s="316"/>
      <c r="L30" s="316"/>
      <c r="M30" s="316"/>
      <c r="N30" s="316"/>
      <c r="O30" s="316"/>
      <c r="P30" s="316"/>
      <c r="Q30" s="316"/>
      <c r="R30" s="316"/>
      <c r="S30" s="316"/>
      <c r="T30" s="316"/>
      <c r="U30" s="316"/>
      <c r="V30" s="316"/>
      <c r="W30" s="316"/>
      <c r="X30" s="316"/>
      <c r="Y30" s="316"/>
    </row>
    <row r="31" spans="1:25" ht="51">
      <c r="A31" s="316"/>
      <c r="B31" s="328" t="s">
        <v>4</v>
      </c>
      <c r="C31" s="329" t="s">
        <v>5</v>
      </c>
      <c r="D31" s="330"/>
      <c r="E31" s="331" t="s">
        <v>1859</v>
      </c>
      <c r="F31" s="332" t="s">
        <v>1860</v>
      </c>
      <c r="G31" s="333"/>
      <c r="H31" s="334" t="s">
        <v>6</v>
      </c>
      <c r="I31" s="335"/>
      <c r="J31" s="331" t="s">
        <v>7763</v>
      </c>
      <c r="K31" s="316"/>
      <c r="L31" s="316"/>
      <c r="M31" s="316"/>
      <c r="N31" s="316"/>
      <c r="O31" s="316"/>
      <c r="P31" s="316"/>
      <c r="Q31" s="316"/>
      <c r="R31" s="316"/>
      <c r="S31" s="316"/>
      <c r="T31" s="316"/>
      <c r="U31" s="316"/>
      <c r="V31" s="316"/>
      <c r="W31" s="316"/>
      <c r="X31" s="316"/>
      <c r="Y31" s="316"/>
    </row>
    <row r="32" spans="1:25" ht="38.25">
      <c r="A32" s="316"/>
      <c r="B32" s="336"/>
      <c r="C32" s="337"/>
      <c r="D32" s="338"/>
      <c r="E32" s="339" t="s">
        <v>1861</v>
      </c>
      <c r="F32" s="339" t="s">
        <v>1134</v>
      </c>
      <c r="G32" s="340" t="s">
        <v>8</v>
      </c>
      <c r="H32" s="339" t="s">
        <v>9</v>
      </c>
      <c r="I32" s="339" t="s">
        <v>10</v>
      </c>
      <c r="J32" s="339"/>
      <c r="K32" s="316"/>
      <c r="L32" s="316"/>
      <c r="M32" s="316"/>
      <c r="N32" s="316"/>
      <c r="O32" s="316"/>
      <c r="P32" s="316"/>
      <c r="Q32" s="316"/>
      <c r="R32" s="316"/>
      <c r="S32" s="316"/>
      <c r="T32" s="316"/>
      <c r="U32" s="316"/>
      <c r="V32" s="316"/>
      <c r="W32" s="316"/>
      <c r="X32" s="316"/>
      <c r="Y32" s="316"/>
    </row>
    <row r="33" spans="1:25" ht="15.75">
      <c r="A33" s="316"/>
      <c r="B33" s="189"/>
      <c r="C33" s="189" t="s">
        <v>1862</v>
      </c>
      <c r="D33" s="341"/>
      <c r="E33" s="342" t="s">
        <v>1863</v>
      </c>
      <c r="F33" s="191"/>
      <c r="G33" s="192"/>
      <c r="H33" s="192"/>
      <c r="I33" s="193"/>
      <c r="J33" s="189"/>
      <c r="K33" s="316"/>
      <c r="L33" s="316"/>
      <c r="M33" s="316"/>
      <c r="N33" s="316"/>
      <c r="O33" s="316"/>
      <c r="P33" s="316"/>
      <c r="Q33" s="316"/>
      <c r="R33" s="316"/>
      <c r="S33" s="316"/>
      <c r="T33" s="316"/>
      <c r="U33" s="316"/>
      <c r="V33" s="316"/>
      <c r="W33" s="316"/>
      <c r="X33" s="316"/>
      <c r="Y33" s="316"/>
    </row>
    <row r="34" spans="1:25">
      <c r="A34" s="316"/>
      <c r="B34" s="343" t="s">
        <v>1864</v>
      </c>
      <c r="C34" s="344" t="s">
        <v>1865</v>
      </c>
      <c r="D34" s="345"/>
      <c r="E34" s="29">
        <v>550</v>
      </c>
      <c r="F34" s="29" t="s">
        <v>1866</v>
      </c>
      <c r="G34" s="29">
        <v>1250</v>
      </c>
      <c r="H34" s="29">
        <v>1075</v>
      </c>
      <c r="I34" s="29">
        <v>1200</v>
      </c>
      <c r="J34" s="346">
        <v>81576</v>
      </c>
      <c r="K34" s="316"/>
      <c r="L34" s="316"/>
      <c r="M34" s="316"/>
      <c r="N34" s="316"/>
      <c r="O34" s="316"/>
      <c r="P34" s="316"/>
      <c r="Q34" s="316"/>
      <c r="R34" s="316"/>
      <c r="S34" s="316"/>
      <c r="T34" s="316"/>
      <c r="U34" s="316"/>
      <c r="V34" s="316"/>
      <c r="W34" s="316"/>
      <c r="X34" s="316"/>
      <c r="Y34" s="316"/>
    </row>
    <row r="35" spans="1:25">
      <c r="A35" s="316"/>
      <c r="B35" s="343" t="s">
        <v>1867</v>
      </c>
      <c r="C35" s="344" t="s">
        <v>1868</v>
      </c>
      <c r="D35" s="345"/>
      <c r="E35" s="29">
        <v>820</v>
      </c>
      <c r="F35" s="29" t="s">
        <v>1866</v>
      </c>
      <c r="G35" s="29">
        <v>1875</v>
      </c>
      <c r="H35" s="29">
        <v>1075</v>
      </c>
      <c r="I35" s="29">
        <v>1200</v>
      </c>
      <c r="J35" s="346">
        <v>119724.00000000001</v>
      </c>
      <c r="K35" s="316"/>
      <c r="L35" s="316"/>
      <c r="M35" s="316"/>
      <c r="N35" s="316"/>
      <c r="O35" s="316"/>
      <c r="P35" s="316"/>
      <c r="Q35" s="316"/>
      <c r="R35" s="316"/>
      <c r="S35" s="316"/>
      <c r="T35" s="316"/>
      <c r="U35" s="316"/>
      <c r="V35" s="316"/>
      <c r="W35" s="316"/>
      <c r="X35" s="316"/>
      <c r="Y35" s="316"/>
    </row>
    <row r="36" spans="1:25">
      <c r="A36" s="316"/>
      <c r="B36" s="343" t="s">
        <v>1869</v>
      </c>
      <c r="C36" s="344" t="s">
        <v>1870</v>
      </c>
      <c r="D36" s="345"/>
      <c r="E36" s="29">
        <v>1100</v>
      </c>
      <c r="F36" s="29" t="s">
        <v>1866</v>
      </c>
      <c r="G36" s="29">
        <v>2500</v>
      </c>
      <c r="H36" s="29">
        <v>1075</v>
      </c>
      <c r="I36" s="29">
        <v>1200</v>
      </c>
      <c r="J36" s="346">
        <v>158532</v>
      </c>
      <c r="K36" s="316"/>
      <c r="L36" s="316"/>
      <c r="M36" s="316"/>
      <c r="N36" s="316"/>
      <c r="O36" s="316"/>
      <c r="P36" s="316"/>
      <c r="Q36" s="316"/>
      <c r="R36" s="316"/>
      <c r="S36" s="316"/>
      <c r="T36" s="316"/>
      <c r="U36" s="316"/>
      <c r="V36" s="316"/>
      <c r="W36" s="316"/>
      <c r="X36" s="316"/>
      <c r="Y36" s="316"/>
    </row>
    <row r="37" spans="1:25">
      <c r="A37" s="316"/>
      <c r="B37" s="343" t="s">
        <v>1871</v>
      </c>
      <c r="C37" s="344" t="s">
        <v>1872</v>
      </c>
      <c r="D37" s="345"/>
      <c r="E37" s="29">
        <v>1640</v>
      </c>
      <c r="F37" s="29" t="s">
        <v>1866</v>
      </c>
      <c r="G37" s="29">
        <v>3750</v>
      </c>
      <c r="H37" s="29">
        <v>1075</v>
      </c>
      <c r="I37" s="29">
        <v>1200</v>
      </c>
      <c r="J37" s="346">
        <v>233244.00000000003</v>
      </c>
      <c r="K37" s="316"/>
      <c r="L37" s="316"/>
      <c r="M37" s="316"/>
      <c r="N37" s="316"/>
      <c r="O37" s="316"/>
      <c r="P37" s="316"/>
      <c r="Q37" s="316"/>
      <c r="R37" s="316"/>
      <c r="S37" s="316"/>
      <c r="T37" s="316"/>
      <c r="U37" s="316"/>
      <c r="V37" s="316"/>
      <c r="W37" s="316"/>
      <c r="X37" s="316"/>
      <c r="Y37" s="316"/>
    </row>
    <row r="38" spans="1:25">
      <c r="A38" s="316"/>
      <c r="B38" s="343" t="s">
        <v>1873</v>
      </c>
      <c r="C38" s="344" t="s">
        <v>1874</v>
      </c>
      <c r="D38" s="345"/>
      <c r="E38" s="29">
        <v>550</v>
      </c>
      <c r="F38" s="29" t="s">
        <v>1866</v>
      </c>
      <c r="G38" s="29">
        <v>1410</v>
      </c>
      <c r="H38" s="29">
        <v>1410</v>
      </c>
      <c r="I38" s="29">
        <v>1200</v>
      </c>
      <c r="J38" s="346">
        <v>168696</v>
      </c>
      <c r="K38" s="316"/>
      <c r="L38" s="316"/>
      <c r="M38" s="316"/>
      <c r="N38" s="316"/>
      <c r="O38" s="316"/>
      <c r="P38" s="316"/>
      <c r="Q38" s="316"/>
      <c r="R38" s="316"/>
      <c r="S38" s="316"/>
      <c r="T38" s="316"/>
      <c r="U38" s="316"/>
      <c r="V38" s="316"/>
      <c r="W38" s="316"/>
      <c r="X38" s="316"/>
      <c r="Y38" s="316"/>
    </row>
    <row r="39" spans="1:25">
      <c r="A39" s="316"/>
      <c r="B39" s="343" t="s">
        <v>1875</v>
      </c>
      <c r="C39" s="344" t="s">
        <v>1876</v>
      </c>
      <c r="D39" s="345"/>
      <c r="E39" s="29">
        <v>700</v>
      </c>
      <c r="F39" s="29" t="s">
        <v>1866</v>
      </c>
      <c r="G39" s="29">
        <v>1435</v>
      </c>
      <c r="H39" s="29">
        <v>1435</v>
      </c>
      <c r="I39" s="29">
        <v>1200</v>
      </c>
      <c r="J39" s="346">
        <v>172788</v>
      </c>
      <c r="K39" s="316"/>
      <c r="L39" s="316"/>
      <c r="M39" s="316"/>
      <c r="N39" s="316"/>
      <c r="O39" s="316"/>
      <c r="P39" s="316"/>
      <c r="Q39" s="316"/>
      <c r="R39" s="316"/>
      <c r="S39" s="316"/>
      <c r="T39" s="316"/>
      <c r="U39" s="316"/>
      <c r="V39" s="316"/>
      <c r="W39" s="316"/>
      <c r="X39" s="316"/>
      <c r="Y39" s="316"/>
    </row>
    <row r="40" spans="1:25">
      <c r="A40" s="316"/>
      <c r="B40" s="1"/>
      <c r="C40" s="1"/>
      <c r="D40" s="1"/>
      <c r="E40" s="1"/>
      <c r="F40" s="1"/>
      <c r="G40" s="1"/>
      <c r="H40" s="1"/>
      <c r="I40" s="1"/>
      <c r="J40" s="1"/>
      <c r="K40" s="316"/>
      <c r="L40" s="316"/>
      <c r="M40" s="316"/>
      <c r="N40" s="316"/>
      <c r="O40" s="316"/>
      <c r="P40" s="316"/>
      <c r="Q40" s="316"/>
      <c r="R40" s="316"/>
      <c r="S40" s="316"/>
      <c r="T40" s="316"/>
      <c r="U40" s="316"/>
      <c r="V40" s="316"/>
      <c r="W40" s="316"/>
      <c r="X40" s="316"/>
      <c r="Y40" s="316"/>
    </row>
    <row r="41" spans="1:25" ht="15.75">
      <c r="A41" s="316"/>
      <c r="B41" s="189"/>
      <c r="C41" s="189" t="s">
        <v>1877</v>
      </c>
      <c r="D41" s="341"/>
      <c r="E41" s="202" t="s">
        <v>1878</v>
      </c>
      <c r="F41" s="191"/>
      <c r="G41" s="192"/>
      <c r="H41" s="192"/>
      <c r="I41" s="193"/>
      <c r="J41" s="189"/>
      <c r="K41" s="316"/>
      <c r="L41" s="316"/>
      <c r="M41" s="316"/>
      <c r="N41" s="316"/>
      <c r="O41" s="316"/>
      <c r="P41" s="316"/>
      <c r="Q41" s="316"/>
      <c r="R41" s="316"/>
      <c r="S41" s="316"/>
      <c r="T41" s="316"/>
      <c r="U41" s="316"/>
      <c r="V41" s="316"/>
      <c r="W41" s="316"/>
      <c r="X41" s="316"/>
      <c r="Y41" s="316"/>
    </row>
    <row r="42" spans="1:25">
      <c r="A42" s="316"/>
      <c r="B42" s="343" t="s">
        <v>1879</v>
      </c>
      <c r="C42" s="344" t="s">
        <v>1880</v>
      </c>
      <c r="D42" s="345"/>
      <c r="E42" s="29">
        <v>700</v>
      </c>
      <c r="F42" s="29" t="s">
        <v>1881</v>
      </c>
      <c r="G42" s="29">
        <v>1250</v>
      </c>
      <c r="H42" s="29">
        <v>1075</v>
      </c>
      <c r="I42" s="29">
        <v>1200</v>
      </c>
      <c r="J42" s="346">
        <v>86988</v>
      </c>
      <c r="K42" s="316"/>
      <c r="L42" s="316"/>
      <c r="M42" s="316"/>
      <c r="N42" s="316"/>
      <c r="O42" s="316"/>
      <c r="P42" s="316"/>
      <c r="Q42" s="316"/>
      <c r="R42" s="316"/>
      <c r="S42" s="316"/>
      <c r="T42" s="316"/>
      <c r="U42" s="316"/>
      <c r="V42" s="316"/>
      <c r="W42" s="316"/>
      <c r="X42" s="316"/>
      <c r="Y42" s="316"/>
    </row>
    <row r="43" spans="1:25">
      <c r="A43" s="316"/>
      <c r="B43" s="343" t="s">
        <v>1882</v>
      </c>
      <c r="C43" s="344" t="s">
        <v>1883</v>
      </c>
      <c r="D43" s="345"/>
      <c r="E43" s="29">
        <v>1050</v>
      </c>
      <c r="F43" s="29" t="s">
        <v>1881</v>
      </c>
      <c r="G43" s="29">
        <v>1875</v>
      </c>
      <c r="H43" s="29">
        <v>1075</v>
      </c>
      <c r="I43" s="29">
        <v>1200</v>
      </c>
      <c r="J43" s="346">
        <v>128172.00000000001</v>
      </c>
      <c r="K43" s="316"/>
      <c r="L43" s="316"/>
      <c r="M43" s="316"/>
      <c r="N43" s="316"/>
      <c r="O43" s="316"/>
      <c r="P43" s="316"/>
      <c r="Q43" s="316"/>
      <c r="R43" s="316"/>
      <c r="S43" s="316"/>
      <c r="T43" s="316"/>
      <c r="U43" s="316"/>
      <c r="V43" s="316"/>
      <c r="W43" s="316"/>
      <c r="X43" s="316"/>
      <c r="Y43" s="316"/>
    </row>
    <row r="44" spans="1:25">
      <c r="A44" s="316"/>
      <c r="B44" s="343" t="s">
        <v>1884</v>
      </c>
      <c r="C44" s="344" t="s">
        <v>1885</v>
      </c>
      <c r="D44" s="345"/>
      <c r="E44" s="29">
        <v>1400</v>
      </c>
      <c r="F44" s="29" t="s">
        <v>1881</v>
      </c>
      <c r="G44" s="29">
        <v>2500</v>
      </c>
      <c r="H44" s="29">
        <v>1075</v>
      </c>
      <c r="I44" s="29">
        <v>1200</v>
      </c>
      <c r="J44" s="346">
        <v>169488</v>
      </c>
      <c r="K44" s="316"/>
      <c r="L44" s="316"/>
      <c r="M44" s="316"/>
      <c r="N44" s="316"/>
      <c r="O44" s="316"/>
      <c r="P44" s="316"/>
      <c r="Q44" s="316"/>
      <c r="R44" s="316"/>
      <c r="S44" s="316"/>
      <c r="T44" s="316"/>
      <c r="U44" s="316"/>
      <c r="V44" s="316"/>
      <c r="W44" s="316"/>
      <c r="X44" s="316"/>
      <c r="Y44" s="316"/>
    </row>
    <row r="45" spans="1:25">
      <c r="A45" s="316"/>
      <c r="B45" s="343" t="s">
        <v>1886</v>
      </c>
      <c r="C45" s="344" t="s">
        <v>1887</v>
      </c>
      <c r="D45" s="345"/>
      <c r="E45" s="29">
        <v>2100</v>
      </c>
      <c r="F45" s="29" t="s">
        <v>1881</v>
      </c>
      <c r="G45" s="29">
        <v>3750</v>
      </c>
      <c r="H45" s="29">
        <v>1075</v>
      </c>
      <c r="I45" s="29">
        <v>1200</v>
      </c>
      <c r="J45" s="346">
        <v>247764.00000000003</v>
      </c>
      <c r="K45" s="316"/>
      <c r="L45" s="316"/>
      <c r="M45" s="316"/>
      <c r="N45" s="316"/>
      <c r="O45" s="316"/>
      <c r="P45" s="316"/>
      <c r="Q45" s="316"/>
      <c r="R45" s="316"/>
      <c r="S45" s="316"/>
      <c r="T45" s="316"/>
      <c r="U45" s="316"/>
      <c r="V45" s="316"/>
      <c r="W45" s="316"/>
      <c r="X45" s="316"/>
      <c r="Y45" s="316"/>
    </row>
    <row r="46" spans="1:25">
      <c r="A46" s="316"/>
      <c r="B46" s="343" t="s">
        <v>1888</v>
      </c>
      <c r="C46" s="344" t="s">
        <v>1889</v>
      </c>
      <c r="D46" s="345"/>
      <c r="E46" s="29">
        <v>650</v>
      </c>
      <c r="F46" s="29" t="s">
        <v>1881</v>
      </c>
      <c r="G46" s="29">
        <v>1410</v>
      </c>
      <c r="H46" s="29">
        <v>1410</v>
      </c>
      <c r="I46" s="29">
        <v>1200</v>
      </c>
      <c r="J46" s="346">
        <v>192456.00000000003</v>
      </c>
      <c r="K46" s="316"/>
      <c r="L46" s="316"/>
      <c r="M46" s="316"/>
      <c r="N46" s="316"/>
      <c r="O46" s="316"/>
      <c r="P46" s="316"/>
      <c r="Q46" s="316"/>
      <c r="R46" s="316"/>
      <c r="S46" s="316"/>
      <c r="T46" s="316"/>
      <c r="U46" s="316"/>
      <c r="V46" s="316"/>
      <c r="W46" s="316"/>
      <c r="X46" s="316"/>
      <c r="Y46" s="316"/>
    </row>
    <row r="47" spans="1:25">
      <c r="A47" s="316"/>
      <c r="B47" s="343" t="s">
        <v>1890</v>
      </c>
      <c r="C47" s="344" t="s">
        <v>1891</v>
      </c>
      <c r="D47" s="345"/>
      <c r="E47" s="29">
        <v>800</v>
      </c>
      <c r="F47" s="29" t="s">
        <v>1881</v>
      </c>
      <c r="G47" s="29">
        <v>1435</v>
      </c>
      <c r="H47" s="29">
        <v>1435</v>
      </c>
      <c r="I47" s="29">
        <v>1200</v>
      </c>
      <c r="J47" s="346">
        <v>197604.00000000003</v>
      </c>
      <c r="K47" s="316"/>
      <c r="L47" s="316"/>
      <c r="M47" s="316"/>
      <c r="N47" s="316"/>
      <c r="O47" s="316"/>
      <c r="P47" s="316"/>
      <c r="Q47" s="316"/>
      <c r="R47" s="316"/>
      <c r="S47" s="316"/>
      <c r="T47" s="316"/>
      <c r="U47" s="316"/>
      <c r="V47" s="316"/>
      <c r="W47" s="316"/>
      <c r="X47" s="316"/>
      <c r="Y47" s="316"/>
    </row>
    <row r="48" spans="1:25">
      <c r="A48" s="316"/>
      <c r="B48" s="1"/>
      <c r="C48" s="1"/>
      <c r="D48" s="1"/>
      <c r="E48" s="1"/>
      <c r="F48" s="1"/>
      <c r="G48" s="1"/>
      <c r="H48" s="1"/>
      <c r="I48" s="1"/>
      <c r="J48" s="1"/>
      <c r="K48" s="316"/>
      <c r="L48" s="316"/>
      <c r="M48" s="316"/>
      <c r="N48" s="316"/>
      <c r="O48" s="316"/>
      <c r="P48" s="316"/>
      <c r="Q48" s="316"/>
      <c r="R48" s="316"/>
      <c r="S48" s="316"/>
      <c r="T48" s="316"/>
      <c r="U48" s="316"/>
      <c r="V48" s="316"/>
      <c r="W48" s="316"/>
      <c r="X48" s="316"/>
      <c r="Y48" s="316"/>
    </row>
    <row r="49" spans="1:25" ht="15.75">
      <c r="A49" s="316"/>
      <c r="B49" s="189"/>
      <c r="C49" s="189" t="s">
        <v>1892</v>
      </c>
      <c r="D49" s="341"/>
      <c r="E49" s="202" t="s">
        <v>1893</v>
      </c>
      <c r="F49" s="191"/>
      <c r="G49" s="192"/>
      <c r="H49" s="192"/>
      <c r="I49" s="193"/>
      <c r="J49" s="189"/>
      <c r="K49" s="316"/>
      <c r="L49" s="316"/>
      <c r="M49" s="316"/>
      <c r="N49" s="316"/>
      <c r="O49" s="316"/>
      <c r="P49" s="316"/>
      <c r="Q49" s="316"/>
      <c r="R49" s="316"/>
      <c r="S49" s="316"/>
      <c r="T49" s="316"/>
      <c r="U49" s="316"/>
      <c r="V49" s="316"/>
      <c r="W49" s="316"/>
      <c r="X49" s="316"/>
      <c r="Y49" s="316"/>
    </row>
    <row r="50" spans="1:25">
      <c r="A50" s="316"/>
      <c r="B50" s="343" t="s">
        <v>1894</v>
      </c>
      <c r="C50" s="344" t="s">
        <v>1895</v>
      </c>
      <c r="D50" s="345"/>
      <c r="E50" s="29">
        <v>410</v>
      </c>
      <c r="F50" s="29" t="s">
        <v>1896</v>
      </c>
      <c r="G50" s="29">
        <v>1250</v>
      </c>
      <c r="H50" s="29">
        <v>1075</v>
      </c>
      <c r="I50" s="29">
        <v>1200</v>
      </c>
      <c r="J50" s="346">
        <v>110220.00000000001</v>
      </c>
      <c r="K50" s="316"/>
      <c r="L50" s="316"/>
      <c r="M50" s="316"/>
      <c r="N50" s="316"/>
      <c r="O50" s="316"/>
      <c r="P50" s="316"/>
      <c r="Q50" s="316"/>
      <c r="R50" s="316"/>
      <c r="S50" s="316"/>
      <c r="T50" s="316"/>
      <c r="U50" s="316"/>
      <c r="V50" s="316"/>
      <c r="W50" s="316"/>
      <c r="X50" s="316"/>
      <c r="Y50" s="316"/>
    </row>
    <row r="51" spans="1:25">
      <c r="A51" s="316"/>
      <c r="B51" s="343" t="s">
        <v>1897</v>
      </c>
      <c r="C51" s="344" t="s">
        <v>1898</v>
      </c>
      <c r="D51" s="345"/>
      <c r="E51" s="29">
        <v>610</v>
      </c>
      <c r="F51" s="29" t="s">
        <v>1896</v>
      </c>
      <c r="G51" s="29">
        <v>1875</v>
      </c>
      <c r="H51" s="29">
        <v>1075</v>
      </c>
      <c r="I51" s="29">
        <v>1200</v>
      </c>
      <c r="J51" s="346">
        <v>152328</v>
      </c>
      <c r="K51" s="316"/>
      <c r="L51" s="316"/>
      <c r="M51" s="316"/>
      <c r="N51" s="316"/>
      <c r="O51" s="316"/>
      <c r="P51" s="316"/>
      <c r="Q51" s="316"/>
      <c r="R51" s="316"/>
      <c r="S51" s="316"/>
      <c r="T51" s="316"/>
      <c r="U51" s="316"/>
      <c r="V51" s="316"/>
      <c r="W51" s="316"/>
      <c r="X51" s="316"/>
      <c r="Y51" s="316"/>
    </row>
    <row r="52" spans="1:25">
      <c r="A52" s="316"/>
      <c r="B52" s="1"/>
      <c r="C52" s="1"/>
      <c r="D52" s="1"/>
      <c r="E52" s="1"/>
      <c r="F52" s="1"/>
      <c r="G52" s="1"/>
      <c r="H52" s="1"/>
      <c r="I52" s="1"/>
      <c r="J52" s="1"/>
      <c r="K52" s="316"/>
      <c r="L52" s="316"/>
      <c r="M52" s="316"/>
      <c r="N52" s="316"/>
      <c r="O52" s="316"/>
      <c r="P52" s="316"/>
      <c r="Q52" s="316"/>
      <c r="R52" s="316"/>
      <c r="S52" s="316"/>
      <c r="T52" s="316"/>
      <c r="U52" s="316"/>
      <c r="V52" s="316"/>
      <c r="W52" s="316"/>
      <c r="X52" s="316"/>
      <c r="Y52" s="316"/>
    </row>
    <row r="53" spans="1:25" ht="15.75">
      <c r="A53" s="316"/>
      <c r="B53" s="189"/>
      <c r="C53" s="189" t="s">
        <v>1899</v>
      </c>
      <c r="D53" s="341"/>
      <c r="E53" s="202" t="s">
        <v>1900</v>
      </c>
      <c r="F53" s="191"/>
      <c r="G53" s="192"/>
      <c r="H53" s="192"/>
      <c r="I53" s="193"/>
      <c r="J53" s="189"/>
      <c r="K53" s="316"/>
      <c r="L53" s="316"/>
      <c r="M53" s="316"/>
      <c r="N53" s="316"/>
      <c r="O53" s="316"/>
      <c r="P53" s="316"/>
      <c r="Q53" s="316"/>
      <c r="R53" s="316"/>
      <c r="S53" s="316"/>
      <c r="T53" s="316"/>
      <c r="U53" s="316"/>
      <c r="V53" s="316"/>
      <c r="W53" s="316"/>
      <c r="X53" s="316"/>
      <c r="Y53" s="316"/>
    </row>
    <row r="54" spans="1:25">
      <c r="A54" s="316"/>
      <c r="B54" s="343" t="s">
        <v>1901</v>
      </c>
      <c r="C54" s="344" t="s">
        <v>1902</v>
      </c>
      <c r="D54" s="345"/>
      <c r="E54" s="29">
        <v>550</v>
      </c>
      <c r="F54" s="29" t="s">
        <v>1866</v>
      </c>
      <c r="G54" s="29">
        <v>1250</v>
      </c>
      <c r="H54" s="29">
        <v>1075</v>
      </c>
      <c r="I54" s="29">
        <v>1200</v>
      </c>
      <c r="J54" s="346">
        <v>97020.000000000015</v>
      </c>
      <c r="K54" s="316"/>
      <c r="L54" s="316"/>
      <c r="M54" s="316"/>
      <c r="N54" s="316"/>
      <c r="O54" s="316"/>
      <c r="P54" s="316"/>
      <c r="Q54" s="316"/>
      <c r="R54" s="316"/>
      <c r="S54" s="316"/>
      <c r="T54" s="316"/>
      <c r="U54" s="316"/>
      <c r="V54" s="316"/>
      <c r="W54" s="316"/>
      <c r="X54" s="316"/>
      <c r="Y54" s="316"/>
    </row>
    <row r="55" spans="1:25">
      <c r="A55" s="316"/>
      <c r="B55" s="1"/>
      <c r="C55" s="1"/>
      <c r="D55" s="1"/>
      <c r="E55" s="1"/>
      <c r="F55" s="1"/>
      <c r="G55" s="1"/>
      <c r="H55" s="1"/>
      <c r="I55" s="1"/>
      <c r="J55" s="1"/>
      <c r="K55" s="316"/>
      <c r="L55" s="316"/>
      <c r="M55" s="316"/>
      <c r="N55" s="316"/>
      <c r="O55" s="316"/>
      <c r="P55" s="316"/>
      <c r="Q55" s="316"/>
      <c r="R55" s="316"/>
      <c r="S55" s="316"/>
      <c r="T55" s="316"/>
      <c r="U55" s="316"/>
      <c r="V55" s="316"/>
      <c r="W55" s="316"/>
      <c r="X55" s="316"/>
      <c r="Y55" s="316"/>
    </row>
    <row r="56" spans="1:25" ht="15.75">
      <c r="A56" s="316"/>
      <c r="B56" s="189"/>
      <c r="C56" s="189" t="s">
        <v>1903</v>
      </c>
      <c r="D56" s="341"/>
      <c r="E56" s="202" t="s">
        <v>1904</v>
      </c>
      <c r="F56" s="191"/>
      <c r="G56" s="192"/>
      <c r="H56" s="192"/>
      <c r="I56" s="193"/>
      <c r="J56" s="189"/>
      <c r="K56" s="316"/>
      <c r="L56" s="316"/>
      <c r="M56" s="316"/>
      <c r="N56" s="316"/>
      <c r="O56" s="316"/>
      <c r="P56" s="316"/>
      <c r="Q56" s="316"/>
      <c r="R56" s="316"/>
      <c r="S56" s="316"/>
      <c r="T56" s="316"/>
      <c r="U56" s="316"/>
      <c r="V56" s="316"/>
      <c r="W56" s="316"/>
      <c r="X56" s="316"/>
      <c r="Y56" s="316"/>
    </row>
    <row r="57" spans="1:25">
      <c r="A57" s="316"/>
      <c r="B57" s="343" t="s">
        <v>1905</v>
      </c>
      <c r="C57" s="344" t="s">
        <v>1906</v>
      </c>
      <c r="D57" s="345"/>
      <c r="E57" s="29">
        <v>650</v>
      </c>
      <c r="F57" s="29" t="s">
        <v>1866</v>
      </c>
      <c r="G57" s="29">
        <v>1250</v>
      </c>
      <c r="H57" s="29">
        <v>1075</v>
      </c>
      <c r="I57" s="29">
        <v>830</v>
      </c>
      <c r="J57" s="346">
        <v>73524</v>
      </c>
      <c r="K57" s="316"/>
      <c r="L57" s="316"/>
      <c r="M57" s="316"/>
      <c r="N57" s="316"/>
      <c r="O57" s="316"/>
      <c r="P57" s="316"/>
      <c r="Q57" s="316"/>
      <c r="R57" s="316"/>
      <c r="S57" s="316"/>
      <c r="T57" s="316"/>
      <c r="U57" s="316"/>
      <c r="V57" s="316"/>
      <c r="W57" s="316"/>
      <c r="X57" s="316"/>
      <c r="Y57" s="316"/>
    </row>
    <row r="58" spans="1:25">
      <c r="A58" s="316"/>
      <c r="B58" s="343" t="s">
        <v>1907</v>
      </c>
      <c r="C58" s="344" t="s">
        <v>1908</v>
      </c>
      <c r="D58" s="345"/>
      <c r="E58" s="29">
        <v>950</v>
      </c>
      <c r="F58" s="29" t="s">
        <v>1866</v>
      </c>
      <c r="G58" s="29">
        <v>1875</v>
      </c>
      <c r="H58" s="29">
        <v>1075</v>
      </c>
      <c r="I58" s="29">
        <v>830</v>
      </c>
      <c r="J58" s="346">
        <v>107844.00000000001</v>
      </c>
      <c r="K58" s="316"/>
      <c r="L58" s="316"/>
      <c r="M58" s="316"/>
      <c r="N58" s="316"/>
      <c r="O58" s="316"/>
      <c r="P58" s="316"/>
      <c r="Q58" s="316"/>
      <c r="R58" s="316"/>
      <c r="S58" s="316"/>
      <c r="T58" s="316"/>
      <c r="U58" s="316"/>
      <c r="V58" s="316"/>
      <c r="W58" s="316"/>
      <c r="X58" s="316"/>
      <c r="Y58" s="316"/>
    </row>
    <row r="59" spans="1:25">
      <c r="A59" s="316"/>
      <c r="B59" s="343" t="s">
        <v>1909</v>
      </c>
      <c r="C59" s="344" t="s">
        <v>1910</v>
      </c>
      <c r="D59" s="345"/>
      <c r="E59" s="29">
        <v>1300</v>
      </c>
      <c r="F59" s="29" t="s">
        <v>1866</v>
      </c>
      <c r="G59" s="29">
        <v>2500</v>
      </c>
      <c r="H59" s="29">
        <v>1075</v>
      </c>
      <c r="I59" s="29">
        <v>830</v>
      </c>
      <c r="J59" s="346">
        <v>142692</v>
      </c>
      <c r="K59" s="316"/>
      <c r="L59" s="316"/>
      <c r="M59" s="316"/>
      <c r="N59" s="316"/>
      <c r="O59" s="316"/>
      <c r="P59" s="316"/>
      <c r="Q59" s="316"/>
      <c r="R59" s="316"/>
      <c r="S59" s="316"/>
      <c r="T59" s="316"/>
      <c r="U59" s="316"/>
      <c r="V59" s="316"/>
      <c r="W59" s="316"/>
      <c r="X59" s="316"/>
      <c r="Y59" s="316"/>
    </row>
    <row r="60" spans="1:25">
      <c r="A60" s="316"/>
      <c r="B60" s="343" t="s">
        <v>1911</v>
      </c>
      <c r="C60" s="344" t="s">
        <v>1912</v>
      </c>
      <c r="D60" s="345"/>
      <c r="E60" s="29">
        <v>1900</v>
      </c>
      <c r="F60" s="29" t="s">
        <v>1866</v>
      </c>
      <c r="G60" s="29">
        <v>3750</v>
      </c>
      <c r="H60" s="29">
        <v>1075</v>
      </c>
      <c r="I60" s="29">
        <v>830</v>
      </c>
      <c r="J60" s="346">
        <v>210012.00000000003</v>
      </c>
      <c r="K60" s="316"/>
      <c r="L60" s="316"/>
      <c r="M60" s="316"/>
      <c r="N60" s="316"/>
      <c r="O60" s="316"/>
      <c r="P60" s="316"/>
      <c r="Q60" s="316"/>
      <c r="R60" s="316"/>
      <c r="S60" s="316"/>
      <c r="T60" s="316"/>
      <c r="U60" s="316"/>
      <c r="V60" s="316"/>
      <c r="W60" s="316"/>
      <c r="X60" s="316"/>
      <c r="Y60" s="316"/>
    </row>
    <row r="61" spans="1:25">
      <c r="A61" s="316"/>
      <c r="B61" s="343" t="s">
        <v>1913</v>
      </c>
      <c r="C61" s="344" t="s">
        <v>1914</v>
      </c>
      <c r="D61" s="345"/>
      <c r="E61" s="29">
        <v>650</v>
      </c>
      <c r="F61" s="29" t="s">
        <v>1866</v>
      </c>
      <c r="G61" s="29">
        <v>1410</v>
      </c>
      <c r="H61" s="29">
        <v>1410</v>
      </c>
      <c r="I61" s="29">
        <v>830</v>
      </c>
      <c r="J61" s="346">
        <v>135036</v>
      </c>
      <c r="K61" s="316"/>
      <c r="L61" s="316"/>
      <c r="M61" s="316"/>
      <c r="N61" s="316"/>
      <c r="O61" s="316"/>
      <c r="P61" s="316"/>
      <c r="Q61" s="316"/>
      <c r="R61" s="316"/>
      <c r="S61" s="316"/>
      <c r="T61" s="316"/>
      <c r="U61" s="316"/>
      <c r="V61" s="316"/>
      <c r="W61" s="316"/>
      <c r="X61" s="316"/>
      <c r="Y61" s="316"/>
    </row>
    <row r="62" spans="1:25">
      <c r="A62" s="316"/>
      <c r="B62" s="343" t="s">
        <v>1915</v>
      </c>
      <c r="C62" s="344" t="s">
        <v>1916</v>
      </c>
      <c r="D62" s="345"/>
      <c r="E62" s="29">
        <v>650</v>
      </c>
      <c r="F62" s="29" t="s">
        <v>1866</v>
      </c>
      <c r="G62" s="29">
        <v>1435</v>
      </c>
      <c r="H62" s="29">
        <v>1435</v>
      </c>
      <c r="I62" s="29">
        <v>830</v>
      </c>
      <c r="J62" s="346">
        <v>138336</v>
      </c>
      <c r="K62" s="316"/>
      <c r="L62" s="316"/>
      <c r="M62" s="316"/>
      <c r="N62" s="316"/>
      <c r="O62" s="316"/>
      <c r="P62" s="316"/>
      <c r="Q62" s="316"/>
      <c r="R62" s="316"/>
      <c r="S62" s="316"/>
      <c r="T62" s="316"/>
      <c r="U62" s="316"/>
      <c r="V62" s="316"/>
      <c r="W62" s="316"/>
      <c r="X62" s="316"/>
      <c r="Y62" s="316"/>
    </row>
    <row r="63" spans="1:25">
      <c r="A63" s="316"/>
      <c r="B63" s="1"/>
      <c r="C63" s="1"/>
      <c r="D63" s="1"/>
      <c r="E63" s="1"/>
      <c r="F63" s="1"/>
      <c r="G63" s="1"/>
      <c r="H63" s="1"/>
      <c r="I63" s="1"/>
      <c r="J63" s="1"/>
      <c r="K63" s="316"/>
      <c r="L63" s="316"/>
      <c r="M63" s="316"/>
      <c r="N63" s="316"/>
      <c r="O63" s="316"/>
      <c r="P63" s="316"/>
      <c r="Q63" s="316"/>
      <c r="R63" s="316"/>
      <c r="S63" s="316"/>
      <c r="T63" s="316"/>
      <c r="U63" s="316"/>
      <c r="V63" s="316"/>
      <c r="W63" s="316"/>
      <c r="X63" s="316"/>
      <c r="Y63" s="316"/>
    </row>
    <row r="64" spans="1:25" ht="15.75">
      <c r="A64" s="316"/>
      <c r="B64" s="189"/>
      <c r="C64" s="189" t="s">
        <v>1917</v>
      </c>
      <c r="D64" s="341"/>
      <c r="E64" s="202" t="s">
        <v>1918</v>
      </c>
      <c r="F64" s="191"/>
      <c r="G64" s="192"/>
      <c r="H64" s="192"/>
      <c r="I64" s="193"/>
      <c r="J64" s="189"/>
      <c r="K64" s="316"/>
      <c r="L64" s="316"/>
      <c r="M64" s="316"/>
      <c r="N64" s="316"/>
      <c r="O64" s="316"/>
      <c r="P64" s="316"/>
      <c r="Q64" s="316"/>
      <c r="R64" s="316"/>
      <c r="S64" s="316"/>
      <c r="T64" s="316"/>
      <c r="U64" s="316"/>
      <c r="V64" s="316"/>
      <c r="W64" s="316"/>
      <c r="X64" s="316"/>
      <c r="Y64" s="316"/>
    </row>
    <row r="65" spans="1:25">
      <c r="A65" s="316"/>
      <c r="B65" s="343" t="s">
        <v>1919</v>
      </c>
      <c r="C65" s="344" t="s">
        <v>1920</v>
      </c>
      <c r="D65" s="345"/>
      <c r="E65" s="29">
        <v>800</v>
      </c>
      <c r="F65" s="29" t="s">
        <v>1921</v>
      </c>
      <c r="G65" s="29">
        <v>1250</v>
      </c>
      <c r="H65" s="29">
        <v>1075</v>
      </c>
      <c r="I65" s="29">
        <v>830</v>
      </c>
      <c r="J65" s="346">
        <v>78012</v>
      </c>
      <c r="K65" s="316"/>
      <c r="L65" s="316"/>
      <c r="M65" s="316"/>
      <c r="N65" s="316"/>
      <c r="O65" s="316"/>
      <c r="P65" s="316"/>
      <c r="Q65" s="316"/>
      <c r="R65" s="316"/>
      <c r="S65" s="316"/>
      <c r="T65" s="316"/>
      <c r="U65" s="316"/>
      <c r="V65" s="316"/>
      <c r="W65" s="316"/>
      <c r="X65" s="316"/>
      <c r="Y65" s="316"/>
    </row>
    <row r="66" spans="1:25">
      <c r="A66" s="316"/>
      <c r="B66" s="343" t="s">
        <v>1922</v>
      </c>
      <c r="C66" s="344" t="s">
        <v>1923</v>
      </c>
      <c r="D66" s="345"/>
      <c r="E66" s="29">
        <v>1150</v>
      </c>
      <c r="F66" s="29" t="s">
        <v>1921</v>
      </c>
      <c r="G66" s="29">
        <v>1875</v>
      </c>
      <c r="H66" s="29">
        <v>1075</v>
      </c>
      <c r="I66" s="29">
        <v>830</v>
      </c>
      <c r="J66" s="346">
        <v>114444.00000000001</v>
      </c>
      <c r="K66" s="316"/>
      <c r="L66" s="316"/>
      <c r="M66" s="316"/>
      <c r="N66" s="316"/>
      <c r="O66" s="316"/>
      <c r="P66" s="316"/>
      <c r="Q66" s="316"/>
      <c r="R66" s="316"/>
      <c r="S66" s="316"/>
      <c r="T66" s="316"/>
      <c r="U66" s="316"/>
      <c r="V66" s="316"/>
      <c r="W66" s="316"/>
      <c r="X66" s="316"/>
      <c r="Y66" s="316"/>
    </row>
    <row r="67" spans="1:25">
      <c r="A67" s="316"/>
      <c r="B67" s="343" t="s">
        <v>1924</v>
      </c>
      <c r="C67" s="344" t="s">
        <v>1925</v>
      </c>
      <c r="D67" s="345"/>
      <c r="E67" s="29">
        <v>800</v>
      </c>
      <c r="F67" s="29" t="s">
        <v>1921</v>
      </c>
      <c r="G67" s="29">
        <v>1410</v>
      </c>
      <c r="H67" s="29">
        <v>1410</v>
      </c>
      <c r="I67" s="29">
        <v>830</v>
      </c>
      <c r="J67" s="346">
        <v>143220</v>
      </c>
      <c r="K67" s="316"/>
      <c r="L67" s="316"/>
      <c r="M67" s="316"/>
      <c r="N67" s="316"/>
      <c r="O67" s="316"/>
      <c r="P67" s="316"/>
      <c r="Q67" s="316"/>
      <c r="R67" s="316"/>
      <c r="S67" s="316"/>
      <c r="T67" s="316"/>
      <c r="U67" s="316"/>
      <c r="V67" s="316"/>
      <c r="W67" s="316"/>
      <c r="X67" s="316"/>
      <c r="Y67" s="316"/>
    </row>
    <row r="68" spans="1:25">
      <c r="A68" s="316"/>
      <c r="B68" s="343" t="s">
        <v>1926</v>
      </c>
      <c r="C68" s="344" t="s">
        <v>1927</v>
      </c>
      <c r="D68" s="345"/>
      <c r="E68" s="29">
        <v>800</v>
      </c>
      <c r="F68" s="29" t="s">
        <v>1921</v>
      </c>
      <c r="G68" s="29">
        <v>1435</v>
      </c>
      <c r="H68" s="29">
        <v>1435</v>
      </c>
      <c r="I68" s="29">
        <v>830</v>
      </c>
      <c r="J68" s="346">
        <v>146652</v>
      </c>
      <c r="K68" s="316"/>
      <c r="L68" s="316"/>
      <c r="M68" s="316"/>
      <c r="N68" s="316"/>
      <c r="O68" s="316"/>
      <c r="P68" s="316"/>
      <c r="Q68" s="316"/>
      <c r="R68" s="316"/>
      <c r="S68" s="316"/>
      <c r="T68" s="316"/>
      <c r="U68" s="316"/>
      <c r="V68" s="316"/>
      <c r="W68" s="316"/>
      <c r="X68" s="316"/>
      <c r="Y68" s="316"/>
    </row>
    <row r="69" spans="1:25">
      <c r="A69" s="316"/>
      <c r="B69" s="1"/>
      <c r="C69" s="1"/>
      <c r="D69" s="1"/>
      <c r="E69" s="1"/>
      <c r="F69" s="1"/>
      <c r="G69" s="1"/>
      <c r="H69" s="1"/>
      <c r="I69" s="1"/>
      <c r="J69" s="1"/>
      <c r="K69" s="316"/>
      <c r="L69" s="316"/>
      <c r="M69" s="316"/>
      <c r="N69" s="316"/>
      <c r="O69" s="316"/>
      <c r="P69" s="316"/>
      <c r="Q69" s="316"/>
      <c r="R69" s="316"/>
      <c r="S69" s="316"/>
      <c r="T69" s="316"/>
      <c r="U69" s="316"/>
      <c r="V69" s="316"/>
      <c r="W69" s="316"/>
      <c r="X69" s="316"/>
      <c r="Y69" s="316"/>
    </row>
    <row r="70" spans="1:25" ht="15.75">
      <c r="A70" s="316"/>
      <c r="B70" s="189"/>
      <c r="C70" s="189" t="s">
        <v>1928</v>
      </c>
      <c r="D70" s="341"/>
      <c r="E70" s="202" t="s">
        <v>1929</v>
      </c>
      <c r="F70" s="191"/>
      <c r="G70" s="192"/>
      <c r="H70" s="192"/>
      <c r="I70" s="193"/>
      <c r="J70" s="189"/>
      <c r="K70" s="316"/>
      <c r="L70" s="316"/>
      <c r="M70" s="316"/>
      <c r="N70" s="316"/>
      <c r="O70" s="316"/>
      <c r="P70" s="316"/>
      <c r="Q70" s="316"/>
      <c r="R70" s="316"/>
      <c r="S70" s="316"/>
      <c r="T70" s="316"/>
      <c r="U70" s="316"/>
      <c r="V70" s="316"/>
      <c r="W70" s="316"/>
      <c r="X70" s="316"/>
      <c r="Y70" s="316"/>
    </row>
    <row r="71" spans="1:25">
      <c r="A71" s="316"/>
      <c r="B71" s="343" t="s">
        <v>1930</v>
      </c>
      <c r="C71" s="344" t="s">
        <v>1931</v>
      </c>
      <c r="D71" s="345"/>
      <c r="E71" s="29">
        <v>700</v>
      </c>
      <c r="F71" s="29" t="s">
        <v>1932</v>
      </c>
      <c r="G71" s="29">
        <v>1250</v>
      </c>
      <c r="H71" s="29">
        <v>1075</v>
      </c>
      <c r="I71" s="29">
        <v>1200</v>
      </c>
      <c r="J71" s="346">
        <v>96360.000000000015</v>
      </c>
      <c r="K71" s="316"/>
      <c r="L71" s="316"/>
      <c r="M71" s="316"/>
      <c r="N71" s="316"/>
      <c r="O71" s="316"/>
      <c r="P71" s="316"/>
      <c r="Q71" s="316"/>
      <c r="R71" s="316"/>
      <c r="S71" s="316"/>
      <c r="T71" s="316"/>
      <c r="U71" s="316"/>
      <c r="V71" s="316"/>
      <c r="W71" s="316"/>
      <c r="X71" s="316"/>
      <c r="Y71" s="316"/>
    </row>
    <row r="72" spans="1:25">
      <c r="A72" s="316"/>
      <c r="B72" s="1"/>
      <c r="C72" s="1"/>
      <c r="D72" s="1"/>
      <c r="E72" s="1"/>
      <c r="F72" s="1"/>
      <c r="G72" s="1"/>
      <c r="H72" s="1"/>
      <c r="I72" s="1"/>
      <c r="J72" s="1"/>
      <c r="K72" s="316"/>
      <c r="L72" s="316"/>
      <c r="M72" s="316"/>
      <c r="N72" s="316"/>
      <c r="O72" s="316"/>
      <c r="P72" s="316"/>
      <c r="Q72" s="316"/>
      <c r="R72" s="316"/>
      <c r="S72" s="316"/>
      <c r="T72" s="316"/>
      <c r="U72" s="316"/>
      <c r="V72" s="316"/>
      <c r="W72" s="316"/>
      <c r="X72" s="316"/>
      <c r="Y72" s="316"/>
    </row>
    <row r="73" spans="1:25" ht="15.75">
      <c r="A73" s="316"/>
      <c r="B73" s="189"/>
      <c r="C73" s="189" t="s">
        <v>1933</v>
      </c>
      <c r="D73" s="341"/>
      <c r="E73" s="202" t="s">
        <v>1934</v>
      </c>
      <c r="F73" s="191"/>
      <c r="G73" s="192"/>
      <c r="H73" s="192"/>
      <c r="I73" s="193"/>
      <c r="J73" s="189"/>
      <c r="K73" s="316"/>
      <c r="L73" s="316"/>
      <c r="M73" s="316"/>
      <c r="N73" s="316"/>
      <c r="O73" s="316"/>
      <c r="P73" s="316"/>
      <c r="Q73" s="316"/>
      <c r="R73" s="316"/>
      <c r="S73" s="316"/>
      <c r="T73" s="316"/>
      <c r="U73" s="316"/>
      <c r="V73" s="316"/>
      <c r="W73" s="316"/>
      <c r="X73" s="316"/>
      <c r="Y73" s="316"/>
    </row>
    <row r="74" spans="1:25">
      <c r="A74" s="316"/>
      <c r="B74" s="343" t="s">
        <v>1935</v>
      </c>
      <c r="C74" s="344" t="s">
        <v>1936</v>
      </c>
      <c r="D74" s="345"/>
      <c r="E74" s="29">
        <v>650</v>
      </c>
      <c r="F74" s="29" t="s">
        <v>1921</v>
      </c>
      <c r="G74" s="29">
        <v>1250</v>
      </c>
      <c r="H74" s="29">
        <v>1075</v>
      </c>
      <c r="I74" s="29">
        <v>830</v>
      </c>
      <c r="J74" s="346">
        <v>79728</v>
      </c>
      <c r="K74" s="316"/>
      <c r="L74" s="316"/>
      <c r="M74" s="316"/>
      <c r="N74" s="316"/>
      <c r="O74" s="316"/>
      <c r="P74" s="316"/>
      <c r="Q74" s="316"/>
      <c r="R74" s="316"/>
      <c r="S74" s="316"/>
      <c r="T74" s="316"/>
      <c r="U74" s="316"/>
      <c r="V74" s="316"/>
      <c r="W74" s="316"/>
      <c r="X74" s="316"/>
      <c r="Y74" s="316"/>
    </row>
    <row r="75" spans="1:25">
      <c r="A75" s="316"/>
      <c r="B75" s="1"/>
      <c r="C75" s="1"/>
      <c r="D75" s="1"/>
      <c r="E75" s="1"/>
      <c r="F75" s="1"/>
      <c r="G75" s="1"/>
      <c r="H75" s="1"/>
      <c r="I75" s="1"/>
      <c r="J75" s="1"/>
      <c r="K75" s="316"/>
      <c r="L75" s="316"/>
      <c r="M75" s="316"/>
      <c r="N75" s="316"/>
      <c r="O75" s="316"/>
      <c r="P75" s="316"/>
      <c r="Q75" s="316"/>
      <c r="R75" s="316"/>
      <c r="S75" s="316"/>
      <c r="T75" s="316"/>
      <c r="U75" s="316"/>
      <c r="V75" s="316"/>
      <c r="W75" s="316"/>
      <c r="X75" s="316"/>
      <c r="Y75" s="316"/>
    </row>
    <row r="76" spans="1:25" ht="25.5">
      <c r="A76" s="316"/>
      <c r="B76" s="328" t="s">
        <v>4</v>
      </c>
      <c r="C76" s="347" t="s">
        <v>5</v>
      </c>
      <c r="D76" s="348"/>
      <c r="E76" s="348"/>
      <c r="F76" s="1011" t="s">
        <v>311</v>
      </c>
      <c r="G76" s="1012"/>
      <c r="H76" s="1012"/>
      <c r="I76" s="1013"/>
      <c r="J76" s="331" t="s">
        <v>7763</v>
      </c>
      <c r="K76" s="316"/>
      <c r="L76" s="316"/>
      <c r="M76" s="316"/>
      <c r="N76" s="316"/>
      <c r="O76" s="316"/>
      <c r="P76" s="316"/>
      <c r="Q76" s="316"/>
      <c r="R76" s="316"/>
      <c r="S76" s="316"/>
      <c r="T76" s="316"/>
      <c r="U76" s="316"/>
      <c r="V76" s="316"/>
      <c r="W76" s="316"/>
      <c r="X76" s="316"/>
      <c r="Y76" s="316"/>
    </row>
    <row r="77" spans="1:25" ht="15.75">
      <c r="A77" s="316"/>
      <c r="B77" s="189"/>
      <c r="C77" s="341" t="s">
        <v>1937</v>
      </c>
      <c r="D77" s="341"/>
      <c r="E77" s="349"/>
      <c r="F77" s="350"/>
      <c r="G77" s="351"/>
      <c r="H77" s="351"/>
      <c r="I77" s="352"/>
      <c r="J77" s="353"/>
      <c r="K77" s="316"/>
      <c r="L77" s="316"/>
      <c r="M77" s="316"/>
      <c r="N77" s="316"/>
      <c r="O77" s="316"/>
      <c r="P77" s="316"/>
      <c r="Q77" s="316"/>
      <c r="R77" s="316"/>
      <c r="S77" s="316"/>
      <c r="T77" s="316"/>
      <c r="U77" s="316"/>
      <c r="V77" s="316"/>
      <c r="W77" s="316"/>
      <c r="X77" s="316"/>
      <c r="Y77" s="316"/>
    </row>
    <row r="78" spans="1:25" ht="15">
      <c r="A78" s="316"/>
      <c r="B78" s="205"/>
      <c r="C78" s="354" t="s">
        <v>1938</v>
      </c>
      <c r="D78" s="355"/>
      <c r="E78" s="356"/>
      <c r="F78" s="355"/>
      <c r="G78" s="355"/>
      <c r="H78" s="355"/>
      <c r="I78" s="355"/>
      <c r="J78" s="355"/>
      <c r="K78" s="316"/>
      <c r="L78" s="316"/>
      <c r="M78" s="316"/>
      <c r="N78" s="316"/>
      <c r="O78" s="316"/>
      <c r="P78" s="316"/>
      <c r="Q78" s="316"/>
      <c r="R78" s="316"/>
      <c r="S78" s="316"/>
      <c r="T78" s="316"/>
      <c r="U78" s="316"/>
      <c r="V78" s="316"/>
      <c r="W78" s="316"/>
      <c r="X78" s="316"/>
      <c r="Y78" s="316"/>
    </row>
    <row r="79" spans="1:25">
      <c r="A79" s="316"/>
      <c r="B79" s="357" t="s">
        <v>1939</v>
      </c>
      <c r="C79" s="358"/>
      <c r="D79" s="358"/>
      <c r="E79" s="359"/>
      <c r="F79" s="358"/>
      <c r="G79" s="358"/>
      <c r="H79" s="358"/>
      <c r="I79" s="358"/>
      <c r="J79" s="360"/>
      <c r="K79" s="316"/>
      <c r="L79" s="316"/>
      <c r="M79" s="316"/>
      <c r="N79" s="316"/>
      <c r="O79" s="316"/>
      <c r="P79" s="316"/>
      <c r="Q79" s="316"/>
      <c r="R79" s="316"/>
      <c r="S79" s="316"/>
      <c r="T79" s="316"/>
      <c r="U79" s="316"/>
      <c r="V79" s="316"/>
      <c r="W79" s="316"/>
      <c r="X79" s="316"/>
      <c r="Y79" s="316"/>
    </row>
    <row r="80" spans="1:25">
      <c r="A80" s="316"/>
      <c r="B80" s="361" t="s">
        <v>1940</v>
      </c>
      <c r="C80" s="344" t="s">
        <v>1941</v>
      </c>
      <c r="D80" s="345"/>
      <c r="E80" s="362"/>
      <c r="F80" s="363" t="s">
        <v>1942</v>
      </c>
      <c r="G80" s="364"/>
      <c r="H80" s="365"/>
      <c r="I80" s="366"/>
      <c r="J80" s="367">
        <v>9240</v>
      </c>
      <c r="K80" s="316"/>
      <c r="L80" s="316"/>
      <c r="M80" s="316"/>
      <c r="N80" s="316"/>
      <c r="O80" s="316"/>
      <c r="P80" s="316"/>
      <c r="Q80" s="316"/>
      <c r="R80" s="316"/>
      <c r="S80" s="316"/>
      <c r="T80" s="316"/>
      <c r="U80" s="316"/>
      <c r="V80" s="316"/>
      <c r="W80" s="316"/>
      <c r="X80" s="316"/>
      <c r="Y80" s="316"/>
    </row>
    <row r="81" spans="1:25">
      <c r="A81" s="316"/>
      <c r="B81" s="361" t="s">
        <v>1943</v>
      </c>
      <c r="C81" s="344" t="s">
        <v>1944</v>
      </c>
      <c r="D81" s="345"/>
      <c r="E81" s="362"/>
      <c r="F81" s="368"/>
      <c r="G81" s="369"/>
      <c r="H81" s="370"/>
      <c r="I81" s="371"/>
      <c r="J81" s="367">
        <v>9240</v>
      </c>
      <c r="K81" s="316"/>
      <c r="L81" s="316"/>
      <c r="M81" s="316"/>
      <c r="N81" s="316"/>
      <c r="O81" s="316"/>
      <c r="P81" s="316"/>
      <c r="Q81" s="316"/>
      <c r="R81" s="316"/>
      <c r="S81" s="316"/>
      <c r="T81" s="316"/>
      <c r="U81" s="316"/>
      <c r="V81" s="316"/>
      <c r="W81" s="316"/>
      <c r="X81" s="316"/>
      <c r="Y81" s="316"/>
    </row>
    <row r="82" spans="1:25">
      <c r="A82" s="316"/>
      <c r="B82" s="361" t="s">
        <v>1945</v>
      </c>
      <c r="C82" s="344" t="s">
        <v>1946</v>
      </c>
      <c r="D82" s="345"/>
      <c r="E82" s="372"/>
      <c r="F82" s="363" t="s">
        <v>1947</v>
      </c>
      <c r="G82" s="364"/>
      <c r="H82" s="365"/>
      <c r="I82" s="366"/>
      <c r="J82" s="346">
        <v>7920.0000000000009</v>
      </c>
      <c r="K82" s="316"/>
      <c r="L82" s="316"/>
      <c r="M82" s="316"/>
      <c r="N82" s="316"/>
      <c r="O82" s="316"/>
      <c r="P82" s="316"/>
      <c r="Q82" s="316"/>
      <c r="R82" s="316"/>
      <c r="S82" s="316"/>
      <c r="T82" s="316"/>
      <c r="U82" s="316"/>
      <c r="V82" s="316"/>
      <c r="W82" s="316"/>
      <c r="X82" s="316"/>
      <c r="Y82" s="316"/>
    </row>
    <row r="83" spans="1:25">
      <c r="A83" s="316"/>
      <c r="B83" s="361" t="s">
        <v>1948</v>
      </c>
      <c r="C83" s="344" t="s">
        <v>1949</v>
      </c>
      <c r="D83" s="345"/>
      <c r="E83" s="372"/>
      <c r="F83" s="368"/>
      <c r="G83" s="369"/>
      <c r="H83" s="370"/>
      <c r="I83" s="371"/>
      <c r="J83" s="346">
        <v>7920.0000000000009</v>
      </c>
      <c r="K83" s="316"/>
      <c r="L83" s="316"/>
      <c r="M83" s="316"/>
      <c r="N83" s="316"/>
      <c r="O83" s="316"/>
      <c r="P83" s="316"/>
      <c r="Q83" s="316"/>
      <c r="R83" s="316"/>
      <c r="S83" s="316"/>
      <c r="T83" s="316"/>
      <c r="U83" s="316"/>
      <c r="V83" s="316"/>
      <c r="W83" s="316"/>
      <c r="X83" s="316"/>
      <c r="Y83" s="316"/>
    </row>
    <row r="84" spans="1:25">
      <c r="A84" s="316"/>
      <c r="B84" s="357" t="s">
        <v>1950</v>
      </c>
      <c r="C84" s="360"/>
      <c r="D84" s="360"/>
      <c r="E84" s="373"/>
      <c r="F84" s="360"/>
      <c r="G84" s="205"/>
      <c r="H84" s="360"/>
      <c r="I84" s="360"/>
      <c r="J84" s="360"/>
      <c r="K84" s="316"/>
      <c r="L84" s="316"/>
      <c r="M84" s="316"/>
      <c r="N84" s="316"/>
      <c r="O84" s="316"/>
      <c r="P84" s="316"/>
      <c r="Q84" s="316"/>
      <c r="R84" s="316"/>
      <c r="S84" s="316"/>
      <c r="T84" s="316"/>
      <c r="U84" s="316"/>
      <c r="V84" s="316"/>
      <c r="W84" s="316"/>
      <c r="X84" s="316"/>
      <c r="Y84" s="316"/>
    </row>
    <row r="85" spans="1:25">
      <c r="A85" s="316"/>
      <c r="B85" s="361" t="s">
        <v>1951</v>
      </c>
      <c r="C85" s="344" t="s">
        <v>1952</v>
      </c>
      <c r="D85" s="345"/>
      <c r="E85" s="372"/>
      <c r="F85" s="363" t="s">
        <v>1942</v>
      </c>
      <c r="G85" s="364"/>
      <c r="H85" s="365"/>
      <c r="I85" s="366"/>
      <c r="J85" s="346">
        <v>11220</v>
      </c>
      <c r="K85" s="316"/>
      <c r="L85" s="316"/>
      <c r="M85" s="316"/>
      <c r="N85" s="316"/>
      <c r="O85" s="316"/>
      <c r="P85" s="316"/>
      <c r="Q85" s="316"/>
      <c r="R85" s="316"/>
      <c r="S85" s="316"/>
      <c r="T85" s="316"/>
      <c r="U85" s="316"/>
      <c r="V85" s="316"/>
      <c r="W85" s="316"/>
      <c r="X85" s="316"/>
      <c r="Y85" s="316"/>
    </row>
    <row r="86" spans="1:25">
      <c r="A86" s="316"/>
      <c r="B86" s="361" t="s">
        <v>1953</v>
      </c>
      <c r="C86" s="344" t="s">
        <v>1954</v>
      </c>
      <c r="D86" s="345"/>
      <c r="E86" s="372"/>
      <c r="F86" s="368"/>
      <c r="G86" s="369"/>
      <c r="H86" s="370"/>
      <c r="I86" s="371"/>
      <c r="J86" s="346">
        <v>11220</v>
      </c>
      <c r="K86" s="316"/>
      <c r="L86" s="316"/>
      <c r="M86" s="316"/>
      <c r="N86" s="316"/>
      <c r="O86" s="316"/>
      <c r="P86" s="316"/>
      <c r="Q86" s="316"/>
      <c r="R86" s="316"/>
      <c r="S86" s="316"/>
      <c r="T86" s="316"/>
      <c r="U86" s="316"/>
      <c r="V86" s="316"/>
      <c r="W86" s="316"/>
      <c r="X86" s="316"/>
      <c r="Y86" s="316"/>
    </row>
    <row r="87" spans="1:25">
      <c r="A87" s="316"/>
      <c r="B87" s="361" t="s">
        <v>1955</v>
      </c>
      <c r="C87" s="344" t="s">
        <v>1956</v>
      </c>
      <c r="D87" s="345"/>
      <c r="E87" s="372"/>
      <c r="F87" s="363" t="s">
        <v>1947</v>
      </c>
      <c r="G87" s="364"/>
      <c r="H87" s="365"/>
      <c r="I87" s="366"/>
      <c r="J87" s="346">
        <v>9240</v>
      </c>
      <c r="K87" s="316"/>
      <c r="L87" s="316"/>
      <c r="M87" s="316"/>
      <c r="N87" s="316"/>
      <c r="O87" s="316"/>
      <c r="P87" s="316"/>
      <c r="Q87" s="316"/>
      <c r="R87" s="316"/>
      <c r="S87" s="316"/>
      <c r="T87" s="316"/>
      <c r="U87" s="316"/>
      <c r="V87" s="316"/>
      <c r="W87" s="316"/>
      <c r="X87" s="316"/>
      <c r="Y87" s="316"/>
    </row>
    <row r="88" spans="1:25">
      <c r="A88" s="316"/>
      <c r="B88" s="361" t="s">
        <v>1957</v>
      </c>
      <c r="C88" s="344" t="s">
        <v>1958</v>
      </c>
      <c r="D88" s="345"/>
      <c r="E88" s="372"/>
      <c r="F88" s="368"/>
      <c r="G88" s="369"/>
      <c r="H88" s="370"/>
      <c r="I88" s="371"/>
      <c r="J88" s="346">
        <v>9240</v>
      </c>
      <c r="K88" s="316"/>
      <c r="L88" s="316"/>
      <c r="M88" s="316"/>
      <c r="N88" s="316"/>
      <c r="O88" s="316"/>
      <c r="P88" s="316"/>
      <c r="Q88" s="316"/>
      <c r="R88" s="316"/>
      <c r="S88" s="316"/>
      <c r="T88" s="316"/>
      <c r="U88" s="316"/>
      <c r="V88" s="316"/>
      <c r="W88" s="316"/>
      <c r="X88" s="316"/>
      <c r="Y88" s="316"/>
    </row>
    <row r="89" spans="1:25">
      <c r="A89" s="316"/>
      <c r="B89" s="361" t="s">
        <v>1959</v>
      </c>
      <c r="C89" s="344" t="s">
        <v>1960</v>
      </c>
      <c r="D89" s="345"/>
      <c r="E89" s="372"/>
      <c r="F89" s="363" t="s">
        <v>1961</v>
      </c>
      <c r="G89" s="364"/>
      <c r="H89" s="365"/>
      <c r="I89" s="366"/>
      <c r="J89" s="346">
        <v>13464.000000000002</v>
      </c>
      <c r="K89" s="316"/>
      <c r="L89" s="316"/>
      <c r="M89" s="316"/>
      <c r="N89" s="316"/>
      <c r="O89" s="316"/>
      <c r="P89" s="316"/>
      <c r="Q89" s="316"/>
      <c r="R89" s="316"/>
      <c r="S89" s="316"/>
      <c r="T89" s="316"/>
      <c r="U89" s="316"/>
      <c r="V89" s="316"/>
      <c r="W89" s="316"/>
      <c r="X89" s="316"/>
      <c r="Y89" s="316"/>
    </row>
    <row r="90" spans="1:25">
      <c r="A90" s="316"/>
      <c r="B90" s="361" t="s">
        <v>1962</v>
      </c>
      <c r="C90" s="344" t="s">
        <v>1963</v>
      </c>
      <c r="D90" s="345"/>
      <c r="E90" s="372"/>
      <c r="F90" s="368"/>
      <c r="G90" s="369"/>
      <c r="H90" s="370"/>
      <c r="I90" s="371"/>
      <c r="J90" s="346">
        <v>13464.000000000002</v>
      </c>
      <c r="K90" s="316"/>
      <c r="L90" s="316"/>
      <c r="M90" s="316"/>
      <c r="N90" s="316"/>
      <c r="O90" s="316"/>
      <c r="P90" s="316"/>
      <c r="Q90" s="316"/>
      <c r="R90" s="316"/>
      <c r="S90" s="316"/>
      <c r="T90" s="316"/>
      <c r="U90" s="316"/>
      <c r="V90" s="316"/>
      <c r="W90" s="316"/>
      <c r="X90" s="316"/>
      <c r="Y90" s="316"/>
    </row>
    <row r="91" spans="1:25" ht="15">
      <c r="A91" s="316"/>
      <c r="B91" s="205"/>
      <c r="C91" s="374" t="s">
        <v>1964</v>
      </c>
      <c r="D91" s="375"/>
      <c r="E91" s="376"/>
      <c r="F91" s="375"/>
      <c r="G91" s="375"/>
      <c r="H91" s="375"/>
      <c r="I91" s="375"/>
      <c r="J91" s="375"/>
      <c r="K91" s="316"/>
      <c r="L91" s="316"/>
      <c r="M91" s="316"/>
      <c r="N91" s="316"/>
      <c r="O91" s="316"/>
      <c r="P91" s="316"/>
      <c r="Q91" s="316"/>
      <c r="R91" s="316"/>
      <c r="S91" s="316"/>
      <c r="T91" s="316"/>
      <c r="U91" s="316"/>
      <c r="V91" s="316"/>
      <c r="W91" s="316"/>
      <c r="X91" s="316"/>
      <c r="Y91" s="316"/>
    </row>
    <row r="92" spans="1:25">
      <c r="A92" s="316"/>
      <c r="B92" s="361" t="s">
        <v>1965</v>
      </c>
      <c r="C92" s="344" t="s">
        <v>1966</v>
      </c>
      <c r="D92" s="345"/>
      <c r="E92" s="372"/>
      <c r="F92" s="363" t="s">
        <v>1967</v>
      </c>
      <c r="G92" s="364"/>
      <c r="H92" s="365"/>
      <c r="I92" s="366"/>
      <c r="J92" s="346">
        <v>11616.000000000002</v>
      </c>
      <c r="K92" s="316"/>
      <c r="L92" s="316"/>
      <c r="M92" s="316"/>
      <c r="N92" s="316"/>
      <c r="O92" s="316"/>
      <c r="P92" s="316"/>
      <c r="Q92" s="316"/>
      <c r="R92" s="316"/>
      <c r="S92" s="316"/>
      <c r="T92" s="316"/>
      <c r="U92" s="316"/>
      <c r="V92" s="316"/>
      <c r="W92" s="316"/>
      <c r="X92" s="316"/>
      <c r="Y92" s="316"/>
    </row>
    <row r="93" spans="1:25">
      <c r="A93" s="316"/>
      <c r="B93" s="361" t="s">
        <v>1968</v>
      </c>
      <c r="C93" s="344" t="s">
        <v>1969</v>
      </c>
      <c r="D93" s="345"/>
      <c r="E93" s="372"/>
      <c r="F93" s="363" t="s">
        <v>1970</v>
      </c>
      <c r="G93" s="364"/>
      <c r="H93" s="365"/>
      <c r="I93" s="366"/>
      <c r="J93" s="346">
        <v>19404</v>
      </c>
      <c r="K93" s="316"/>
      <c r="L93" s="316"/>
      <c r="M93" s="316"/>
      <c r="N93" s="316"/>
      <c r="O93" s="316"/>
      <c r="P93" s="316"/>
      <c r="Q93" s="316"/>
      <c r="R93" s="316"/>
      <c r="S93" s="316"/>
      <c r="T93" s="316"/>
      <c r="U93" s="316"/>
      <c r="V93" s="316"/>
      <c r="W93" s="316"/>
      <c r="X93" s="316"/>
      <c r="Y93" s="316"/>
    </row>
    <row r="94" spans="1:25">
      <c r="A94" s="316"/>
      <c r="B94" s="361" t="s">
        <v>1971</v>
      </c>
      <c r="C94" s="344" t="s">
        <v>1972</v>
      </c>
      <c r="D94" s="345"/>
      <c r="E94" s="372"/>
      <c r="F94" s="363" t="s">
        <v>1973</v>
      </c>
      <c r="G94" s="364"/>
      <c r="H94" s="365"/>
      <c r="I94" s="366"/>
      <c r="J94" s="346">
        <v>16104.000000000002</v>
      </c>
      <c r="K94" s="316"/>
      <c r="L94" s="316"/>
      <c r="M94" s="316"/>
      <c r="N94" s="316"/>
      <c r="O94" s="316"/>
      <c r="P94" s="316"/>
      <c r="Q94" s="316"/>
      <c r="R94" s="316"/>
      <c r="S94" s="316"/>
      <c r="T94" s="316"/>
      <c r="U94" s="316"/>
      <c r="V94" s="316"/>
      <c r="W94" s="316"/>
      <c r="X94" s="316"/>
      <c r="Y94" s="316"/>
    </row>
    <row r="95" spans="1:25">
      <c r="A95" s="316"/>
      <c r="B95" s="361" t="s">
        <v>1974</v>
      </c>
      <c r="C95" s="344" t="s">
        <v>1975</v>
      </c>
      <c r="D95" s="345"/>
      <c r="E95" s="372"/>
      <c r="F95" s="363" t="s">
        <v>1976</v>
      </c>
      <c r="G95" s="364"/>
      <c r="H95" s="365"/>
      <c r="I95" s="366"/>
      <c r="J95" s="346">
        <v>1848.0000000000002</v>
      </c>
      <c r="K95" s="316"/>
      <c r="L95" s="316"/>
      <c r="M95" s="316"/>
      <c r="N95" s="316"/>
      <c r="O95" s="316"/>
      <c r="P95" s="316"/>
      <c r="Q95" s="316"/>
      <c r="R95" s="316"/>
      <c r="S95" s="316"/>
      <c r="T95" s="316"/>
      <c r="U95" s="316"/>
      <c r="V95" s="316"/>
      <c r="W95" s="316"/>
      <c r="X95" s="316"/>
      <c r="Y95" s="316"/>
    </row>
    <row r="96" spans="1:25">
      <c r="A96" s="316"/>
      <c r="B96" s="361" t="s">
        <v>1977</v>
      </c>
      <c r="C96" s="344" t="s">
        <v>1978</v>
      </c>
      <c r="D96" s="345"/>
      <c r="E96" s="372"/>
      <c r="F96" s="363" t="s">
        <v>1979</v>
      </c>
      <c r="G96" s="364"/>
      <c r="H96" s="365"/>
      <c r="I96" s="366"/>
      <c r="J96" s="346">
        <v>1452.0000000000002</v>
      </c>
      <c r="K96" s="316"/>
      <c r="L96" s="316"/>
      <c r="M96" s="316"/>
      <c r="N96" s="316"/>
      <c r="O96" s="316"/>
      <c r="P96" s="316"/>
      <c r="Q96" s="316"/>
      <c r="R96" s="316"/>
      <c r="S96" s="316"/>
      <c r="T96" s="316"/>
      <c r="U96" s="316"/>
      <c r="V96" s="316"/>
      <c r="W96" s="316"/>
      <c r="X96" s="316"/>
      <c r="Y96" s="316"/>
    </row>
    <row r="97" spans="1:25" ht="15">
      <c r="A97" s="316"/>
      <c r="B97" s="205"/>
      <c r="C97" s="374" t="s">
        <v>1980</v>
      </c>
      <c r="D97" s="375"/>
      <c r="E97" s="376"/>
      <c r="F97" s="375"/>
      <c r="G97" s="375"/>
      <c r="H97" s="375"/>
      <c r="I97" s="375"/>
      <c r="J97" s="375"/>
      <c r="K97" s="316"/>
      <c r="L97" s="316"/>
      <c r="M97" s="316"/>
      <c r="N97" s="316"/>
      <c r="O97" s="316"/>
      <c r="P97" s="316"/>
      <c r="Q97" s="316"/>
      <c r="R97" s="316"/>
      <c r="S97" s="316"/>
      <c r="T97" s="316"/>
      <c r="U97" s="316"/>
      <c r="V97" s="316"/>
      <c r="W97" s="316"/>
      <c r="X97" s="316"/>
      <c r="Y97" s="316"/>
    </row>
    <row r="98" spans="1:25">
      <c r="A98" s="316"/>
      <c r="B98" s="361" t="s">
        <v>1981</v>
      </c>
      <c r="C98" s="344" t="s">
        <v>1982</v>
      </c>
      <c r="D98" s="345"/>
      <c r="E98" s="372"/>
      <c r="F98" s="363" t="s">
        <v>1983</v>
      </c>
      <c r="G98" s="364"/>
      <c r="H98" s="365"/>
      <c r="I98" s="366"/>
      <c r="J98" s="346">
        <v>3036.0000000000005</v>
      </c>
      <c r="K98" s="316"/>
      <c r="L98" s="316"/>
      <c r="M98" s="316"/>
      <c r="N98" s="316"/>
      <c r="O98" s="316"/>
      <c r="P98" s="316"/>
      <c r="Q98" s="316"/>
      <c r="R98" s="316"/>
      <c r="S98" s="316"/>
      <c r="T98" s="316"/>
      <c r="U98" s="316"/>
      <c r="V98" s="316"/>
      <c r="W98" s="316"/>
      <c r="X98" s="316"/>
      <c r="Y98" s="316"/>
    </row>
    <row r="99" spans="1:25">
      <c r="A99" s="316"/>
      <c r="B99" s="361" t="s">
        <v>1984</v>
      </c>
      <c r="C99" s="344" t="s">
        <v>1985</v>
      </c>
      <c r="D99" s="345"/>
      <c r="E99" s="372"/>
      <c r="F99" s="363" t="s">
        <v>1986</v>
      </c>
      <c r="G99" s="364"/>
      <c r="H99" s="365"/>
      <c r="I99" s="366"/>
      <c r="J99" s="346">
        <v>1161.6000000000001</v>
      </c>
      <c r="K99" s="316"/>
      <c r="L99" s="316"/>
      <c r="M99" s="316"/>
      <c r="N99" s="316"/>
      <c r="O99" s="316"/>
      <c r="P99" s="316"/>
      <c r="Q99" s="316"/>
      <c r="R99" s="316"/>
      <c r="S99" s="316"/>
      <c r="T99" s="316"/>
      <c r="U99" s="316"/>
      <c r="V99" s="316"/>
      <c r="W99" s="316"/>
      <c r="X99" s="316"/>
      <c r="Y99" s="316"/>
    </row>
    <row r="100" spans="1:25">
      <c r="A100" s="316"/>
      <c r="B100" s="361" t="s">
        <v>1987</v>
      </c>
      <c r="C100" s="344" t="s">
        <v>1988</v>
      </c>
      <c r="D100" s="345"/>
      <c r="E100" s="372"/>
      <c r="F100" s="363"/>
      <c r="G100" s="364"/>
      <c r="H100" s="365"/>
      <c r="I100" s="366"/>
      <c r="J100" s="346">
        <v>1848.0000000000002</v>
      </c>
      <c r="K100" s="316"/>
      <c r="L100" s="316"/>
      <c r="M100" s="316"/>
      <c r="N100" s="316"/>
      <c r="O100" s="316"/>
      <c r="P100" s="316"/>
      <c r="Q100" s="316"/>
      <c r="R100" s="316"/>
      <c r="S100" s="316"/>
      <c r="T100" s="316"/>
      <c r="U100" s="316"/>
      <c r="V100" s="316"/>
      <c r="W100" s="316"/>
      <c r="X100" s="316"/>
      <c r="Y100" s="316"/>
    </row>
    <row r="101" spans="1:25">
      <c r="A101" s="316"/>
      <c r="B101" s="361" t="s">
        <v>1989</v>
      </c>
      <c r="C101" s="344" t="s">
        <v>1990</v>
      </c>
      <c r="D101" s="345"/>
      <c r="E101" s="372"/>
      <c r="F101" s="363"/>
      <c r="G101" s="364"/>
      <c r="H101" s="365"/>
      <c r="I101" s="366"/>
      <c r="J101" s="346">
        <v>3062.4</v>
      </c>
      <c r="K101" s="316"/>
      <c r="L101" s="316"/>
      <c r="M101" s="316"/>
      <c r="N101" s="316"/>
      <c r="O101" s="316"/>
      <c r="P101" s="316"/>
      <c r="Q101" s="316"/>
      <c r="R101" s="316"/>
      <c r="S101" s="316"/>
      <c r="T101" s="316"/>
      <c r="U101" s="316"/>
      <c r="V101" s="316"/>
      <c r="W101" s="316"/>
      <c r="X101" s="316"/>
      <c r="Y101" s="316"/>
    </row>
    <row r="102" spans="1:25">
      <c r="A102" s="316"/>
      <c r="B102" s="361" t="s">
        <v>1991</v>
      </c>
      <c r="C102" s="344" t="s">
        <v>1992</v>
      </c>
      <c r="D102" s="345"/>
      <c r="E102" s="372"/>
      <c r="F102" s="363"/>
      <c r="G102" s="364"/>
      <c r="H102" s="365"/>
      <c r="I102" s="366"/>
      <c r="J102" s="346">
        <v>7260.0000000000009</v>
      </c>
      <c r="K102" s="316"/>
      <c r="L102" s="316"/>
      <c r="M102" s="316"/>
      <c r="N102" s="316"/>
      <c r="O102" s="316"/>
      <c r="P102" s="316"/>
      <c r="Q102" s="316"/>
      <c r="R102" s="316"/>
      <c r="S102" s="316"/>
      <c r="T102" s="316"/>
      <c r="U102" s="316"/>
      <c r="V102" s="316"/>
      <c r="W102" s="316"/>
      <c r="X102" s="316"/>
      <c r="Y102" s="316"/>
    </row>
    <row r="103" spans="1:25">
      <c r="A103" s="316"/>
      <c r="B103" s="361" t="s">
        <v>1993</v>
      </c>
      <c r="C103" s="344" t="s">
        <v>1994</v>
      </c>
      <c r="D103" s="345"/>
      <c r="E103" s="372"/>
      <c r="F103" s="363"/>
      <c r="G103" s="364"/>
      <c r="H103" s="365"/>
      <c r="I103" s="366"/>
      <c r="J103" s="346">
        <v>10296</v>
      </c>
      <c r="K103" s="316"/>
      <c r="L103" s="316"/>
      <c r="M103" s="316"/>
      <c r="N103" s="316"/>
      <c r="O103" s="316"/>
      <c r="P103" s="316"/>
      <c r="Q103" s="316"/>
      <c r="R103" s="316"/>
      <c r="S103" s="316"/>
      <c r="T103" s="316"/>
      <c r="U103" s="316"/>
      <c r="V103" s="316"/>
      <c r="W103" s="316"/>
      <c r="X103" s="316"/>
      <c r="Y103" s="316"/>
    </row>
    <row r="104" spans="1:25">
      <c r="A104" s="316"/>
      <c r="B104" s="361" t="s">
        <v>1995</v>
      </c>
      <c r="C104" s="344" t="s">
        <v>1996</v>
      </c>
      <c r="D104" s="345"/>
      <c r="E104" s="372"/>
      <c r="F104" s="363"/>
      <c r="G104" s="364"/>
      <c r="H104" s="365"/>
      <c r="I104" s="366"/>
      <c r="J104" s="346">
        <v>15312.000000000002</v>
      </c>
      <c r="K104" s="316"/>
      <c r="L104" s="316"/>
      <c r="M104" s="316"/>
      <c r="N104" s="316"/>
      <c r="O104" s="316"/>
      <c r="P104" s="316"/>
      <c r="Q104" s="316"/>
      <c r="R104" s="316"/>
      <c r="S104" s="316"/>
      <c r="T104" s="316"/>
      <c r="U104" s="316"/>
      <c r="V104" s="316"/>
      <c r="W104" s="316"/>
      <c r="X104" s="316"/>
      <c r="Y104" s="316"/>
    </row>
    <row r="105" spans="1:25">
      <c r="A105" s="316"/>
      <c r="B105" s="361" t="s">
        <v>1997</v>
      </c>
      <c r="C105" s="344" t="s">
        <v>1998</v>
      </c>
      <c r="D105" s="345"/>
      <c r="E105" s="372"/>
      <c r="F105" s="363"/>
      <c r="G105" s="364"/>
      <c r="H105" s="365"/>
      <c r="I105" s="366"/>
      <c r="J105" s="346">
        <v>20196</v>
      </c>
      <c r="K105" s="316"/>
      <c r="L105" s="316"/>
      <c r="M105" s="316"/>
      <c r="N105" s="316"/>
      <c r="O105" s="316"/>
      <c r="P105" s="316"/>
      <c r="Q105" s="316"/>
      <c r="R105" s="316"/>
      <c r="S105" s="316"/>
      <c r="T105" s="316"/>
      <c r="U105" s="316"/>
      <c r="V105" s="316"/>
      <c r="W105" s="316"/>
      <c r="X105" s="316"/>
      <c r="Y105" s="316"/>
    </row>
    <row r="106" spans="1:25">
      <c r="A106" s="316"/>
      <c r="B106" s="361" t="s">
        <v>1999</v>
      </c>
      <c r="C106" s="344" t="s">
        <v>2000</v>
      </c>
      <c r="D106" s="345"/>
      <c r="E106" s="372"/>
      <c r="F106" s="363"/>
      <c r="G106" s="364"/>
      <c r="H106" s="365"/>
      <c r="I106" s="366"/>
      <c r="J106" s="346">
        <v>29700.000000000004</v>
      </c>
      <c r="K106" s="316"/>
      <c r="L106" s="316"/>
      <c r="M106" s="316"/>
      <c r="N106" s="316"/>
      <c r="O106" s="316"/>
      <c r="P106" s="316"/>
      <c r="Q106" s="316"/>
      <c r="R106" s="316"/>
      <c r="S106" s="316"/>
      <c r="T106" s="316"/>
      <c r="U106" s="316"/>
      <c r="V106" s="316"/>
      <c r="W106" s="316"/>
      <c r="X106" s="316"/>
      <c r="Y106" s="316"/>
    </row>
    <row r="107" spans="1:25">
      <c r="A107" s="316"/>
      <c r="B107" s="361" t="s">
        <v>2001</v>
      </c>
      <c r="C107" s="344" t="s">
        <v>2002</v>
      </c>
      <c r="D107" s="345"/>
      <c r="E107" s="372"/>
      <c r="F107" s="363"/>
      <c r="G107" s="364"/>
      <c r="H107" s="365"/>
      <c r="I107" s="366"/>
      <c r="J107" s="346">
        <v>21384</v>
      </c>
      <c r="K107" s="316"/>
      <c r="L107" s="316"/>
      <c r="M107" s="316"/>
      <c r="N107" s="316"/>
      <c r="O107" s="316"/>
      <c r="P107" s="316"/>
      <c r="Q107" s="316"/>
      <c r="R107" s="316"/>
      <c r="S107" s="316"/>
      <c r="T107" s="316"/>
      <c r="U107" s="316"/>
      <c r="V107" s="316"/>
      <c r="W107" s="316"/>
      <c r="X107" s="316"/>
      <c r="Y107" s="316"/>
    </row>
    <row r="108" spans="1:25">
      <c r="A108" s="316"/>
      <c r="B108" s="361" t="s">
        <v>2003</v>
      </c>
      <c r="C108" s="344" t="s">
        <v>2004</v>
      </c>
      <c r="D108" s="345"/>
      <c r="E108" s="372"/>
      <c r="F108" s="363"/>
      <c r="G108" s="364"/>
      <c r="H108" s="365"/>
      <c r="I108" s="366"/>
      <c r="J108" s="346">
        <v>23232.000000000004</v>
      </c>
      <c r="K108" s="316"/>
      <c r="L108" s="316"/>
      <c r="M108" s="316"/>
      <c r="N108" s="316"/>
      <c r="O108" s="316"/>
      <c r="P108" s="316"/>
      <c r="Q108" s="316"/>
      <c r="R108" s="316"/>
      <c r="S108" s="316"/>
      <c r="T108" s="316"/>
      <c r="U108" s="316"/>
      <c r="V108" s="316"/>
      <c r="W108" s="316"/>
      <c r="X108" s="316"/>
      <c r="Y108" s="316"/>
    </row>
    <row r="109" spans="1:25">
      <c r="A109" s="316"/>
      <c r="B109" s="361" t="s">
        <v>2005</v>
      </c>
      <c r="C109" s="344" t="s">
        <v>2006</v>
      </c>
      <c r="D109" s="345"/>
      <c r="E109" s="372"/>
      <c r="F109" s="363"/>
      <c r="G109" s="364"/>
      <c r="H109" s="365"/>
      <c r="I109" s="366"/>
      <c r="J109" s="346">
        <v>25344.000000000004</v>
      </c>
      <c r="K109" s="316"/>
      <c r="L109" s="316"/>
      <c r="M109" s="316"/>
      <c r="N109" s="316"/>
      <c r="O109" s="316"/>
      <c r="P109" s="316"/>
      <c r="Q109" s="316"/>
      <c r="R109" s="316"/>
      <c r="S109" s="316"/>
      <c r="T109" s="316"/>
      <c r="U109" s="316"/>
      <c r="V109" s="316"/>
      <c r="W109" s="316"/>
      <c r="X109" s="316"/>
      <c r="Y109" s="316"/>
    </row>
    <row r="110" spans="1:25">
      <c r="A110" s="316"/>
      <c r="B110" s="361" t="s">
        <v>2007</v>
      </c>
      <c r="C110" s="344" t="s">
        <v>2008</v>
      </c>
      <c r="D110" s="345"/>
      <c r="E110" s="372"/>
      <c r="F110" s="363"/>
      <c r="G110" s="364"/>
      <c r="H110" s="365"/>
      <c r="I110" s="366"/>
      <c r="J110" s="346">
        <v>28248.000000000004</v>
      </c>
      <c r="K110" s="316"/>
      <c r="L110" s="316"/>
      <c r="M110" s="316"/>
      <c r="N110" s="316"/>
      <c r="O110" s="316"/>
      <c r="P110" s="316"/>
      <c r="Q110" s="316"/>
      <c r="R110" s="316"/>
      <c r="S110" s="316"/>
      <c r="T110" s="316"/>
      <c r="U110" s="316"/>
      <c r="V110" s="316"/>
      <c r="W110" s="316"/>
      <c r="X110" s="316"/>
      <c r="Y110" s="316"/>
    </row>
    <row r="111" spans="1:25" ht="15">
      <c r="A111" s="316"/>
      <c r="B111" s="205"/>
      <c r="C111" s="374" t="s">
        <v>2009</v>
      </c>
      <c r="D111" s="375"/>
      <c r="E111" s="376"/>
      <c r="F111" s="375"/>
      <c r="G111" s="375"/>
      <c r="H111" s="375"/>
      <c r="I111" s="375"/>
      <c r="J111" s="375"/>
      <c r="K111" s="316"/>
      <c r="L111" s="316"/>
      <c r="M111" s="316"/>
      <c r="N111" s="316"/>
      <c r="O111" s="316"/>
      <c r="P111" s="316"/>
      <c r="Q111" s="316"/>
      <c r="R111" s="316"/>
      <c r="S111" s="316"/>
      <c r="T111" s="316"/>
      <c r="U111" s="316"/>
      <c r="V111" s="316"/>
      <c r="W111" s="316"/>
      <c r="X111" s="316"/>
      <c r="Y111" s="316"/>
    </row>
    <row r="112" spans="1:25">
      <c r="A112" s="316"/>
      <c r="B112" s="361" t="s">
        <v>2010</v>
      </c>
      <c r="C112" s="344" t="s">
        <v>2011</v>
      </c>
      <c r="D112" s="345"/>
      <c r="E112" s="372"/>
      <c r="F112" s="1014" t="s">
        <v>2012</v>
      </c>
      <c r="G112" s="888"/>
      <c r="H112" s="888"/>
      <c r="I112" s="889"/>
      <c r="J112" s="346">
        <v>2046.0000000000002</v>
      </c>
      <c r="K112" s="316"/>
      <c r="L112" s="316"/>
      <c r="M112" s="316"/>
      <c r="N112" s="316"/>
      <c r="O112" s="316"/>
      <c r="P112" s="316"/>
      <c r="Q112" s="316"/>
      <c r="R112" s="316"/>
      <c r="S112" s="316"/>
      <c r="T112" s="316"/>
      <c r="U112" s="316"/>
      <c r="V112" s="316"/>
      <c r="W112" s="316"/>
      <c r="X112" s="316"/>
      <c r="Y112" s="316"/>
    </row>
    <row r="113" spans="1:25">
      <c r="A113" s="316"/>
      <c r="B113" s="361" t="s">
        <v>2013</v>
      </c>
      <c r="C113" s="344" t="s">
        <v>2014</v>
      </c>
      <c r="D113" s="345"/>
      <c r="E113" s="372"/>
      <c r="F113" s="1014" t="s">
        <v>2015</v>
      </c>
      <c r="G113" s="888"/>
      <c r="H113" s="888"/>
      <c r="I113" s="889"/>
      <c r="J113" s="346">
        <v>3498.0000000000005</v>
      </c>
      <c r="K113" s="316"/>
      <c r="L113" s="316"/>
      <c r="M113" s="316"/>
      <c r="N113" s="316"/>
      <c r="O113" s="316"/>
      <c r="P113" s="316"/>
      <c r="Q113" s="316"/>
      <c r="R113" s="316"/>
      <c r="S113" s="316"/>
      <c r="T113" s="316"/>
      <c r="U113" s="316"/>
      <c r="V113" s="316"/>
      <c r="W113" s="316"/>
      <c r="X113" s="316"/>
      <c r="Y113" s="316"/>
    </row>
    <row r="114" spans="1:25">
      <c r="A114" s="316"/>
      <c r="B114" s="361" t="s">
        <v>2016</v>
      </c>
      <c r="C114" s="344" t="s">
        <v>2017</v>
      </c>
      <c r="D114" s="345"/>
      <c r="E114" s="372"/>
      <c r="F114" s="1014" t="s">
        <v>2018</v>
      </c>
      <c r="G114" s="888"/>
      <c r="H114" s="888"/>
      <c r="I114" s="889"/>
      <c r="J114" s="346">
        <v>1452.0000000000002</v>
      </c>
      <c r="K114" s="316"/>
      <c r="L114" s="316"/>
      <c r="M114" s="316"/>
      <c r="N114" s="316"/>
      <c r="O114" s="316"/>
      <c r="P114" s="316"/>
      <c r="Q114" s="316"/>
      <c r="R114" s="316"/>
      <c r="S114" s="316"/>
      <c r="T114" s="316"/>
      <c r="U114" s="316"/>
      <c r="V114" s="316"/>
      <c r="W114" s="316"/>
      <c r="X114" s="316"/>
      <c r="Y114" s="316"/>
    </row>
    <row r="115" spans="1:25">
      <c r="A115" s="316"/>
      <c r="B115" s="361" t="s">
        <v>2019</v>
      </c>
      <c r="C115" s="344" t="s">
        <v>2020</v>
      </c>
      <c r="D115" s="345"/>
      <c r="E115" s="372"/>
      <c r="F115" s="1014" t="s">
        <v>2021</v>
      </c>
      <c r="G115" s="888"/>
      <c r="H115" s="888"/>
      <c r="I115" s="889"/>
      <c r="J115" s="346">
        <v>1914.0000000000002</v>
      </c>
      <c r="K115" s="316"/>
      <c r="L115" s="316"/>
      <c r="M115" s="316"/>
      <c r="N115" s="316"/>
      <c r="O115" s="316"/>
      <c r="P115" s="316"/>
      <c r="Q115" s="316"/>
      <c r="R115" s="316"/>
      <c r="S115" s="316"/>
      <c r="T115" s="316"/>
      <c r="U115" s="316"/>
      <c r="V115" s="316"/>
      <c r="W115" s="316"/>
      <c r="X115" s="316"/>
      <c r="Y115" s="316"/>
    </row>
    <row r="116" spans="1:25">
      <c r="A116" s="316"/>
      <c r="B116" s="361" t="s">
        <v>2022</v>
      </c>
      <c r="C116" s="344" t="s">
        <v>2023</v>
      </c>
      <c r="D116" s="345"/>
      <c r="E116" s="372"/>
      <c r="F116" s="363" t="s">
        <v>2024</v>
      </c>
      <c r="G116" s="364"/>
      <c r="H116" s="365"/>
      <c r="I116" s="366"/>
      <c r="J116" s="346">
        <v>8382</v>
      </c>
      <c r="K116" s="316"/>
      <c r="L116" s="316"/>
      <c r="M116" s="316"/>
      <c r="N116" s="316"/>
      <c r="O116" s="316"/>
      <c r="P116" s="316"/>
      <c r="Q116" s="316"/>
      <c r="R116" s="316"/>
      <c r="S116" s="316"/>
      <c r="T116" s="316"/>
      <c r="U116" s="316"/>
      <c r="V116" s="316"/>
      <c r="W116" s="316"/>
      <c r="X116" s="316"/>
      <c r="Y116" s="316"/>
    </row>
    <row r="117" spans="1:25">
      <c r="A117" s="316"/>
      <c r="B117" s="361" t="s">
        <v>2025</v>
      </c>
      <c r="C117" s="344" t="s">
        <v>2026</v>
      </c>
      <c r="D117" s="345"/>
      <c r="E117" s="372"/>
      <c r="F117" s="377" t="s">
        <v>2027</v>
      </c>
      <c r="G117" s="345"/>
      <c r="H117" s="362"/>
      <c r="I117" s="372"/>
      <c r="J117" s="346">
        <v>8712</v>
      </c>
      <c r="K117" s="316"/>
      <c r="L117" s="316"/>
      <c r="M117" s="316"/>
      <c r="N117" s="316"/>
      <c r="O117" s="316"/>
      <c r="P117" s="316"/>
      <c r="Q117" s="316"/>
      <c r="R117" s="316"/>
      <c r="S117" s="316"/>
      <c r="T117" s="316"/>
      <c r="U117" s="316"/>
      <c r="V117" s="316"/>
      <c r="W117" s="316"/>
      <c r="X117" s="316"/>
      <c r="Y117" s="316"/>
    </row>
    <row r="118" spans="1:25">
      <c r="A118" s="316"/>
      <c r="B118" s="316"/>
      <c r="C118" s="316"/>
      <c r="D118" s="316"/>
      <c r="E118" s="316"/>
      <c r="F118" s="316"/>
      <c r="G118" s="317"/>
      <c r="H118" s="317"/>
      <c r="I118" s="317"/>
      <c r="J118" s="318"/>
      <c r="K118" s="316"/>
      <c r="L118" s="316"/>
      <c r="M118" s="316"/>
      <c r="N118" s="316"/>
      <c r="O118" s="316"/>
      <c r="P118" s="316"/>
      <c r="Q118" s="316"/>
      <c r="R118" s="316"/>
      <c r="S118" s="316"/>
      <c r="T118" s="316"/>
      <c r="U118" s="316"/>
      <c r="V118" s="316"/>
      <c r="W118" s="316"/>
      <c r="X118" s="316"/>
      <c r="Y118" s="316"/>
    </row>
    <row r="119" spans="1:25">
      <c r="A119" s="316"/>
      <c r="B119" s="316"/>
      <c r="C119" s="316"/>
      <c r="D119" s="316"/>
      <c r="E119" s="316"/>
      <c r="F119" s="316"/>
      <c r="G119" s="317"/>
      <c r="H119" s="317"/>
      <c r="I119" s="317"/>
      <c r="J119" s="318"/>
      <c r="K119" s="316"/>
      <c r="L119" s="316"/>
      <c r="M119" s="316"/>
      <c r="N119" s="316"/>
      <c r="O119" s="316"/>
      <c r="P119" s="316"/>
      <c r="Q119" s="316"/>
      <c r="R119" s="316"/>
      <c r="S119" s="316"/>
      <c r="T119" s="316"/>
      <c r="U119" s="316"/>
      <c r="V119" s="316"/>
      <c r="W119" s="316"/>
      <c r="X119" s="316"/>
      <c r="Y119" s="316"/>
    </row>
    <row r="120" spans="1:25" ht="15.75">
      <c r="A120" s="316"/>
      <c r="B120" s="205"/>
      <c r="C120" s="323" t="s">
        <v>1135</v>
      </c>
      <c r="D120" s="74"/>
      <c r="E120" s="73"/>
      <c r="F120" s="74"/>
      <c r="G120" s="205"/>
      <c r="H120" s="205"/>
      <c r="I120" s="205"/>
      <c r="J120" s="205"/>
      <c r="K120" s="316"/>
      <c r="L120" s="316"/>
      <c r="M120" s="316"/>
      <c r="N120" s="316"/>
      <c r="O120" s="316"/>
      <c r="P120" s="316"/>
      <c r="Q120" s="316"/>
      <c r="R120" s="316"/>
      <c r="S120" s="316"/>
      <c r="T120" s="316"/>
      <c r="U120" s="316"/>
      <c r="V120" s="316"/>
      <c r="W120" s="316"/>
      <c r="X120" s="316"/>
      <c r="Y120" s="316"/>
    </row>
    <row r="121" spans="1:25">
      <c r="A121" s="316"/>
      <c r="B121" s="205"/>
      <c r="C121" s="205"/>
      <c r="D121" s="74"/>
      <c r="E121" s="73"/>
      <c r="F121" s="74"/>
      <c r="G121" s="205"/>
      <c r="H121" s="205"/>
      <c r="I121" s="205"/>
      <c r="J121" s="205"/>
      <c r="K121" s="316"/>
      <c r="L121" s="316"/>
      <c r="M121" s="316"/>
      <c r="N121" s="316"/>
      <c r="O121" s="316"/>
      <c r="P121" s="316"/>
      <c r="Q121" s="316"/>
      <c r="R121" s="316"/>
      <c r="S121" s="316"/>
      <c r="T121" s="316"/>
      <c r="U121" s="316"/>
      <c r="V121" s="316"/>
      <c r="W121" s="316"/>
      <c r="X121" s="316"/>
      <c r="Y121" s="316"/>
    </row>
    <row r="122" spans="1:25">
      <c r="A122" s="316"/>
      <c r="B122" s="205"/>
      <c r="C122" s="205" t="s">
        <v>1841</v>
      </c>
      <c r="D122" s="74"/>
      <c r="E122" s="73"/>
      <c r="F122" s="74"/>
      <c r="G122" s="205"/>
      <c r="H122" s="205"/>
      <c r="I122" s="205"/>
      <c r="J122" s="205"/>
      <c r="K122" s="316"/>
      <c r="L122" s="316"/>
      <c r="M122" s="316"/>
      <c r="N122" s="316"/>
      <c r="O122" s="316"/>
      <c r="P122" s="316"/>
      <c r="Q122" s="316"/>
      <c r="R122" s="316"/>
      <c r="S122" s="316"/>
      <c r="T122" s="316"/>
      <c r="U122" s="316"/>
      <c r="V122" s="316"/>
      <c r="W122" s="316"/>
      <c r="X122" s="316"/>
      <c r="Y122" s="316"/>
    </row>
    <row r="123" spans="1:25">
      <c r="A123" s="316"/>
      <c r="B123" s="205"/>
      <c r="C123" s="205" t="s">
        <v>1842</v>
      </c>
      <c r="D123" s="205"/>
      <c r="E123" s="73"/>
      <c r="F123" s="74"/>
      <c r="G123" s="205"/>
      <c r="H123" s="205"/>
      <c r="I123" s="205"/>
      <c r="J123" s="205"/>
      <c r="K123" s="316"/>
      <c r="L123" s="316"/>
      <c r="M123" s="316"/>
      <c r="N123" s="316"/>
      <c r="O123" s="316"/>
      <c r="P123" s="316"/>
      <c r="Q123" s="316"/>
      <c r="R123" s="316"/>
      <c r="S123" s="316"/>
      <c r="T123" s="316"/>
      <c r="U123" s="316"/>
      <c r="V123" s="316"/>
      <c r="W123" s="316"/>
      <c r="X123" s="316"/>
      <c r="Y123" s="316"/>
    </row>
    <row r="124" spans="1:25">
      <c r="A124" s="316"/>
      <c r="B124" s="205"/>
      <c r="C124" s="205" t="s">
        <v>1843</v>
      </c>
      <c r="D124" s="205"/>
      <c r="E124" s="73"/>
      <c r="F124" s="74"/>
      <c r="G124" s="205"/>
      <c r="H124" s="205"/>
      <c r="I124" s="205"/>
      <c r="J124" s="205"/>
      <c r="K124" s="316"/>
      <c r="L124" s="316"/>
      <c r="M124" s="316"/>
      <c r="N124" s="316"/>
      <c r="O124" s="316"/>
      <c r="P124" s="316"/>
      <c r="Q124" s="316"/>
      <c r="R124" s="316"/>
      <c r="S124" s="316"/>
      <c r="T124" s="316"/>
      <c r="U124" s="316"/>
      <c r="V124" s="316"/>
      <c r="W124" s="316"/>
      <c r="X124" s="316"/>
      <c r="Y124" s="316"/>
    </row>
    <row r="125" spans="1:25">
      <c r="A125" s="316"/>
      <c r="B125" s="205"/>
      <c r="C125" s="205" t="s">
        <v>1844</v>
      </c>
      <c r="D125" s="205"/>
      <c r="E125" s="73"/>
      <c r="F125" s="74"/>
      <c r="G125" s="205"/>
      <c r="H125" s="205"/>
      <c r="I125" s="205"/>
      <c r="J125" s="205"/>
      <c r="K125" s="316"/>
      <c r="L125" s="316"/>
      <c r="M125" s="316"/>
      <c r="N125" s="316"/>
      <c r="O125" s="316"/>
      <c r="P125" s="316"/>
      <c r="Q125" s="316"/>
      <c r="R125" s="316"/>
      <c r="S125" s="316"/>
      <c r="T125" s="316"/>
      <c r="U125" s="316"/>
      <c r="V125" s="316"/>
      <c r="W125" s="316"/>
      <c r="X125" s="316"/>
      <c r="Y125" s="316"/>
    </row>
    <row r="126" spans="1:25">
      <c r="A126" s="316"/>
      <c r="B126" s="205"/>
      <c r="C126" s="205" t="s">
        <v>1846</v>
      </c>
      <c r="D126" s="205"/>
      <c r="E126" s="73"/>
      <c r="F126" s="74"/>
      <c r="G126" s="205"/>
      <c r="H126" s="205"/>
      <c r="I126" s="205"/>
      <c r="J126" s="205"/>
      <c r="K126" s="316"/>
      <c r="L126" s="316"/>
      <c r="M126" s="316"/>
      <c r="N126" s="316"/>
      <c r="O126" s="316"/>
      <c r="P126" s="316"/>
      <c r="Q126" s="316"/>
      <c r="R126" s="316"/>
      <c r="S126" s="316"/>
      <c r="T126" s="316"/>
      <c r="U126" s="316"/>
      <c r="V126" s="316"/>
      <c r="W126" s="316"/>
      <c r="X126" s="316"/>
      <c r="Y126" s="316"/>
    </row>
    <row r="127" spans="1:25">
      <c r="A127" s="316"/>
      <c r="B127" s="205"/>
      <c r="C127" s="205" t="s">
        <v>1848</v>
      </c>
      <c r="D127" s="205"/>
      <c r="E127" s="73"/>
      <c r="F127" s="74"/>
      <c r="G127" s="205"/>
      <c r="H127" s="205"/>
      <c r="I127" s="205"/>
      <c r="J127" s="205"/>
      <c r="K127" s="316"/>
      <c r="L127" s="316"/>
      <c r="M127" s="316"/>
      <c r="N127" s="316"/>
      <c r="O127" s="316"/>
      <c r="P127" s="316"/>
      <c r="Q127" s="316"/>
      <c r="R127" s="316"/>
      <c r="S127" s="316"/>
      <c r="T127" s="316"/>
      <c r="U127" s="316"/>
      <c r="V127" s="316"/>
      <c r="W127" s="316"/>
      <c r="X127" s="316"/>
      <c r="Y127" s="316"/>
    </row>
    <row r="128" spans="1:25">
      <c r="A128" s="316"/>
      <c r="B128" s="205"/>
      <c r="C128" s="205" t="s">
        <v>1849</v>
      </c>
      <c r="D128" s="205"/>
      <c r="E128" s="73"/>
      <c r="F128" s="74"/>
      <c r="G128" s="205"/>
      <c r="H128" s="205"/>
      <c r="I128" s="205"/>
      <c r="J128" s="205"/>
      <c r="K128" s="316"/>
      <c r="L128" s="316"/>
      <c r="M128" s="316"/>
      <c r="N128" s="316"/>
      <c r="O128" s="316"/>
      <c r="P128" s="316"/>
      <c r="Q128" s="316"/>
      <c r="R128" s="316"/>
      <c r="S128" s="316"/>
      <c r="T128" s="316"/>
      <c r="U128" s="316"/>
      <c r="V128" s="316"/>
      <c r="W128" s="316"/>
      <c r="X128" s="316"/>
      <c r="Y128" s="316"/>
    </row>
    <row r="129" spans="1:25">
      <c r="A129" s="316"/>
      <c r="B129" s="205"/>
      <c r="C129" s="205" t="s">
        <v>1850</v>
      </c>
      <c r="D129" s="205"/>
      <c r="E129" s="73"/>
      <c r="F129" s="74"/>
      <c r="G129" s="205"/>
      <c r="H129" s="205"/>
      <c r="I129" s="205"/>
      <c r="J129" s="205"/>
      <c r="K129" s="316"/>
      <c r="L129" s="316"/>
      <c r="M129" s="316"/>
      <c r="N129" s="316"/>
      <c r="O129" s="316"/>
      <c r="P129" s="316"/>
      <c r="Q129" s="316"/>
      <c r="R129" s="316"/>
      <c r="S129" s="316"/>
      <c r="T129" s="316"/>
      <c r="U129" s="316"/>
      <c r="V129" s="316"/>
      <c r="W129" s="316"/>
      <c r="X129" s="316"/>
      <c r="Y129" s="316"/>
    </row>
    <row r="130" spans="1:25">
      <c r="A130" s="316"/>
      <c r="B130" s="205"/>
      <c r="C130" s="205" t="s">
        <v>1139</v>
      </c>
      <c r="D130" s="205"/>
      <c r="E130" s="73"/>
      <c r="F130" s="74"/>
      <c r="G130" s="205"/>
      <c r="H130" s="205"/>
      <c r="I130" s="205"/>
      <c r="J130" s="205"/>
      <c r="K130" s="316"/>
      <c r="L130" s="316"/>
      <c r="M130" s="316"/>
      <c r="N130" s="316"/>
      <c r="O130" s="316"/>
      <c r="P130" s="316"/>
      <c r="Q130" s="316"/>
      <c r="R130" s="316"/>
      <c r="S130" s="316"/>
      <c r="T130" s="316"/>
      <c r="U130" s="316"/>
      <c r="V130" s="316"/>
      <c r="W130" s="316"/>
      <c r="X130" s="316"/>
      <c r="Y130" s="316"/>
    </row>
    <row r="131" spans="1:25">
      <c r="A131" s="316"/>
      <c r="B131" s="205"/>
      <c r="C131" s="205" t="s">
        <v>1851</v>
      </c>
      <c r="D131" s="205"/>
      <c r="E131" s="73"/>
      <c r="F131" s="74"/>
      <c r="G131" s="205"/>
      <c r="H131" s="205"/>
      <c r="I131" s="205"/>
      <c r="J131" s="205"/>
      <c r="K131" s="316"/>
      <c r="L131" s="316"/>
      <c r="M131" s="316"/>
      <c r="N131" s="316"/>
      <c r="O131" s="316"/>
      <c r="P131" s="316"/>
      <c r="Q131" s="316"/>
      <c r="R131" s="316"/>
      <c r="S131" s="316"/>
      <c r="T131" s="316"/>
      <c r="U131" s="316"/>
      <c r="V131" s="316"/>
      <c r="W131" s="316"/>
      <c r="X131" s="316"/>
      <c r="Y131" s="316"/>
    </row>
    <row r="132" spans="1:25">
      <c r="A132" s="316"/>
      <c r="B132" s="205"/>
      <c r="C132" s="205"/>
      <c r="D132" s="74"/>
      <c r="E132" s="73"/>
      <c r="F132" s="74"/>
      <c r="G132" s="205"/>
      <c r="H132" s="205"/>
      <c r="I132" s="205"/>
      <c r="J132" s="205"/>
      <c r="K132" s="316"/>
      <c r="L132" s="316"/>
      <c r="M132" s="316"/>
      <c r="N132" s="316"/>
      <c r="O132" s="316"/>
      <c r="P132" s="316"/>
      <c r="Q132" s="316"/>
      <c r="R132" s="316"/>
      <c r="S132" s="316"/>
      <c r="T132" s="316"/>
      <c r="U132" s="316"/>
      <c r="V132" s="316"/>
      <c r="W132" s="316"/>
      <c r="X132" s="316"/>
      <c r="Y132" s="316"/>
    </row>
    <row r="133" spans="1:25">
      <c r="A133" s="316"/>
      <c r="B133" s="205"/>
      <c r="C133" s="3" t="s">
        <v>1852</v>
      </c>
      <c r="D133" s="74"/>
      <c r="E133" s="73"/>
      <c r="F133" s="74"/>
      <c r="G133" s="205"/>
      <c r="H133" s="205"/>
      <c r="I133" s="205"/>
      <c r="J133" s="2"/>
      <c r="K133" s="316"/>
      <c r="L133" s="316"/>
      <c r="M133" s="316"/>
      <c r="N133" s="316"/>
      <c r="O133" s="316"/>
      <c r="P133" s="316"/>
      <c r="Q133" s="316"/>
      <c r="R133" s="316"/>
      <c r="S133" s="316"/>
      <c r="T133" s="316"/>
      <c r="U133" s="316"/>
      <c r="V133" s="316"/>
      <c r="W133" s="316"/>
      <c r="X133" s="316"/>
      <c r="Y133" s="316"/>
    </row>
    <row r="134" spans="1:25">
      <c r="A134" s="316"/>
      <c r="B134" s="205"/>
      <c r="C134" s="205" t="s">
        <v>2028</v>
      </c>
      <c r="D134" s="205"/>
      <c r="E134" s="73"/>
      <c r="F134" s="74"/>
      <c r="G134" s="205"/>
      <c r="H134" s="205"/>
      <c r="I134" s="205"/>
      <c r="J134" s="205"/>
      <c r="K134" s="316"/>
      <c r="L134" s="316"/>
      <c r="M134" s="316"/>
      <c r="N134" s="316"/>
      <c r="O134" s="316"/>
      <c r="P134" s="316"/>
      <c r="Q134" s="316"/>
      <c r="R134" s="316"/>
      <c r="S134" s="316"/>
      <c r="T134" s="316"/>
      <c r="U134" s="316"/>
      <c r="V134" s="316"/>
      <c r="W134" s="316"/>
      <c r="X134" s="316"/>
      <c r="Y134" s="316"/>
    </row>
    <row r="135" spans="1:25">
      <c r="A135" s="316"/>
      <c r="B135" s="205"/>
      <c r="C135" s="205" t="s">
        <v>2029</v>
      </c>
      <c r="D135" s="205"/>
      <c r="E135" s="73"/>
      <c r="F135" s="74"/>
      <c r="G135" s="205"/>
      <c r="H135" s="205"/>
      <c r="I135" s="205"/>
      <c r="J135" s="205"/>
      <c r="K135" s="316"/>
      <c r="L135" s="316"/>
      <c r="M135" s="316"/>
      <c r="N135" s="316"/>
      <c r="O135" s="316"/>
      <c r="P135" s="316"/>
      <c r="Q135" s="316"/>
      <c r="R135" s="316"/>
      <c r="S135" s="316"/>
      <c r="T135" s="316"/>
      <c r="U135" s="316"/>
      <c r="V135" s="316"/>
      <c r="W135" s="316"/>
      <c r="X135" s="316"/>
      <c r="Y135" s="316"/>
    </row>
    <row r="136" spans="1:25">
      <c r="A136" s="316"/>
      <c r="B136" s="205"/>
      <c r="C136" s="205" t="s">
        <v>2030</v>
      </c>
      <c r="D136" s="205"/>
      <c r="E136" s="73"/>
      <c r="F136" s="74"/>
      <c r="G136" s="205"/>
      <c r="H136" s="205"/>
      <c r="I136" s="205"/>
      <c r="J136" s="205"/>
      <c r="K136" s="316"/>
      <c r="L136" s="316"/>
      <c r="M136" s="316"/>
      <c r="N136" s="316"/>
      <c r="O136" s="316"/>
      <c r="P136" s="316"/>
      <c r="Q136" s="316"/>
      <c r="R136" s="316"/>
      <c r="S136" s="316"/>
      <c r="T136" s="316"/>
      <c r="U136" s="316"/>
      <c r="V136" s="316"/>
      <c r="W136" s="316"/>
      <c r="X136" s="316"/>
      <c r="Y136" s="316"/>
    </row>
    <row r="137" spans="1:25">
      <c r="A137" s="316"/>
      <c r="B137" s="205"/>
      <c r="C137" s="205" t="s">
        <v>2031</v>
      </c>
      <c r="D137" s="74"/>
      <c r="E137" s="73"/>
      <c r="F137" s="74"/>
      <c r="G137" s="205"/>
      <c r="H137" s="205"/>
      <c r="I137" s="205"/>
      <c r="J137" s="205"/>
      <c r="K137" s="316"/>
      <c r="L137" s="316"/>
      <c r="M137" s="316"/>
      <c r="N137" s="316"/>
      <c r="O137" s="316"/>
      <c r="P137" s="316"/>
      <c r="Q137" s="316"/>
      <c r="R137" s="316"/>
      <c r="S137" s="316"/>
      <c r="T137" s="316"/>
      <c r="U137" s="316"/>
      <c r="V137" s="316"/>
      <c r="W137" s="316"/>
      <c r="X137" s="316"/>
      <c r="Y137" s="316"/>
    </row>
    <row r="138" spans="1:25">
      <c r="A138" s="316"/>
      <c r="B138" s="205"/>
      <c r="C138" s="205" t="s">
        <v>1858</v>
      </c>
      <c r="D138" s="74"/>
      <c r="E138" s="73"/>
      <c r="F138" s="74"/>
      <c r="G138" s="205"/>
      <c r="H138" s="205"/>
      <c r="I138" s="205"/>
      <c r="J138" s="205"/>
      <c r="K138" s="316"/>
      <c r="L138" s="316"/>
      <c r="M138" s="316"/>
      <c r="N138" s="316"/>
      <c r="O138" s="316"/>
      <c r="P138" s="316"/>
      <c r="Q138" s="316"/>
      <c r="R138" s="316"/>
      <c r="S138" s="316"/>
      <c r="T138" s="316"/>
      <c r="U138" s="316"/>
      <c r="V138" s="316"/>
      <c r="W138" s="316"/>
      <c r="X138" s="316"/>
      <c r="Y138" s="316"/>
    </row>
    <row r="139" spans="1:25">
      <c r="A139" s="316"/>
      <c r="B139" s="205"/>
      <c r="C139" s="205"/>
      <c r="D139" s="74"/>
      <c r="E139" s="73"/>
      <c r="F139" s="74"/>
      <c r="G139" s="205"/>
      <c r="H139" s="205"/>
      <c r="I139" s="205"/>
      <c r="J139" s="205"/>
      <c r="K139" s="316"/>
      <c r="L139" s="316"/>
      <c r="M139" s="316"/>
      <c r="N139" s="316"/>
      <c r="O139" s="316"/>
      <c r="P139" s="316"/>
      <c r="Q139" s="316"/>
      <c r="R139" s="316"/>
      <c r="S139" s="316"/>
      <c r="T139" s="316"/>
      <c r="U139" s="316"/>
      <c r="V139" s="316"/>
      <c r="W139" s="316"/>
      <c r="X139" s="316"/>
      <c r="Y139" s="316"/>
    </row>
    <row r="140" spans="1:25" ht="51">
      <c r="A140" s="316"/>
      <c r="B140" s="328" t="s">
        <v>4</v>
      </c>
      <c r="C140" s="329" t="s">
        <v>5</v>
      </c>
      <c r="D140" s="330"/>
      <c r="E140" s="331" t="s">
        <v>1859</v>
      </c>
      <c r="F140" s="332" t="s">
        <v>2032</v>
      </c>
      <c r="G140" s="333"/>
      <c r="H140" s="334" t="s">
        <v>6</v>
      </c>
      <c r="I140" s="335"/>
      <c r="J140" s="331" t="s">
        <v>7763</v>
      </c>
      <c r="K140" s="316"/>
      <c r="L140" s="316"/>
      <c r="M140" s="316"/>
      <c r="N140" s="316"/>
      <c r="O140" s="316"/>
      <c r="P140" s="316"/>
      <c r="Q140" s="316"/>
      <c r="R140" s="316"/>
      <c r="S140" s="316"/>
      <c r="T140" s="316"/>
      <c r="U140" s="316"/>
      <c r="V140" s="316"/>
      <c r="W140" s="316"/>
      <c r="X140" s="316"/>
      <c r="Y140" s="316"/>
    </row>
    <row r="141" spans="1:25" ht="38.25">
      <c r="A141" s="316"/>
      <c r="B141" s="336"/>
      <c r="C141" s="337"/>
      <c r="D141" s="338"/>
      <c r="E141" s="339" t="s">
        <v>1861</v>
      </c>
      <c r="F141" s="339" t="s">
        <v>1134</v>
      </c>
      <c r="G141" s="340" t="s">
        <v>8</v>
      </c>
      <c r="H141" s="339" t="s">
        <v>9</v>
      </c>
      <c r="I141" s="339" t="s">
        <v>10</v>
      </c>
      <c r="J141" s="339"/>
      <c r="K141" s="316"/>
      <c r="L141" s="316"/>
      <c r="M141" s="316"/>
      <c r="N141" s="316"/>
      <c r="O141" s="316"/>
      <c r="P141" s="316"/>
      <c r="Q141" s="316"/>
      <c r="R141" s="316"/>
      <c r="S141" s="316"/>
      <c r="T141" s="316"/>
      <c r="U141" s="316"/>
      <c r="V141" s="316"/>
      <c r="W141" s="316"/>
      <c r="X141" s="316"/>
      <c r="Y141" s="316"/>
    </row>
    <row r="142" spans="1:25" ht="15.75">
      <c r="A142" s="316"/>
      <c r="B142" s="189"/>
      <c r="C142" s="189" t="s">
        <v>2033</v>
      </c>
      <c r="D142" s="341"/>
      <c r="E142" s="342" t="s">
        <v>2034</v>
      </c>
      <c r="F142" s="191"/>
      <c r="G142" s="192"/>
      <c r="H142" s="192"/>
      <c r="I142" s="193"/>
      <c r="J142" s="189"/>
      <c r="K142" s="316"/>
      <c r="L142" s="316"/>
      <c r="M142" s="316"/>
      <c r="N142" s="316"/>
      <c r="O142" s="316"/>
      <c r="P142" s="316"/>
      <c r="Q142" s="316"/>
      <c r="R142" s="316"/>
      <c r="S142" s="316"/>
      <c r="T142" s="316"/>
      <c r="U142" s="316"/>
      <c r="V142" s="316"/>
      <c r="W142" s="316"/>
      <c r="X142" s="316"/>
      <c r="Y142" s="316"/>
    </row>
    <row r="143" spans="1:25">
      <c r="A143" s="316"/>
      <c r="B143" s="343" t="s">
        <v>2035</v>
      </c>
      <c r="C143" s="344" t="s">
        <v>2036</v>
      </c>
      <c r="D143" s="345"/>
      <c r="E143" s="29">
        <v>650</v>
      </c>
      <c r="F143" s="29" t="s">
        <v>1866</v>
      </c>
      <c r="G143" s="29">
        <v>1250</v>
      </c>
      <c r="H143" s="29">
        <v>1150</v>
      </c>
      <c r="I143" s="29">
        <v>1275</v>
      </c>
      <c r="J143" s="346">
        <v>152196</v>
      </c>
      <c r="K143" s="316"/>
      <c r="L143" s="316"/>
      <c r="M143" s="316"/>
      <c r="N143" s="316"/>
      <c r="O143" s="316"/>
      <c r="P143" s="316"/>
      <c r="Q143" s="316"/>
      <c r="R143" s="316"/>
      <c r="S143" s="316"/>
      <c r="T143" s="316"/>
      <c r="U143" s="316"/>
      <c r="V143" s="316"/>
      <c r="W143" s="316"/>
      <c r="X143" s="316"/>
      <c r="Y143" s="316"/>
    </row>
    <row r="144" spans="1:25">
      <c r="A144" s="316"/>
      <c r="B144" s="343" t="s">
        <v>2037</v>
      </c>
      <c r="C144" s="344" t="s">
        <v>2038</v>
      </c>
      <c r="D144" s="345"/>
      <c r="E144" s="29">
        <v>970</v>
      </c>
      <c r="F144" s="29" t="s">
        <v>1866</v>
      </c>
      <c r="G144" s="29">
        <v>1875</v>
      </c>
      <c r="H144" s="29">
        <v>1150</v>
      </c>
      <c r="I144" s="29">
        <v>1275</v>
      </c>
      <c r="J144" s="346">
        <v>205524.00000000003</v>
      </c>
      <c r="K144" s="316"/>
      <c r="L144" s="316"/>
      <c r="M144" s="316"/>
      <c r="N144" s="316"/>
      <c r="O144" s="316"/>
      <c r="P144" s="316"/>
      <c r="Q144" s="316"/>
      <c r="R144" s="316"/>
      <c r="S144" s="316"/>
      <c r="T144" s="316"/>
      <c r="U144" s="316"/>
      <c r="V144" s="316"/>
      <c r="W144" s="316"/>
      <c r="X144" s="316"/>
      <c r="Y144" s="316"/>
    </row>
    <row r="145" spans="1:25">
      <c r="A145" s="316"/>
      <c r="B145" s="343" t="s">
        <v>2039</v>
      </c>
      <c r="C145" s="344" t="s">
        <v>2040</v>
      </c>
      <c r="D145" s="345"/>
      <c r="E145" s="29">
        <v>1270</v>
      </c>
      <c r="F145" s="29" t="s">
        <v>1866</v>
      </c>
      <c r="G145" s="29">
        <v>2500</v>
      </c>
      <c r="H145" s="29">
        <v>1150</v>
      </c>
      <c r="I145" s="29">
        <v>1275</v>
      </c>
      <c r="J145" s="346">
        <v>246708.00000000003</v>
      </c>
      <c r="K145" s="316"/>
      <c r="L145" s="316"/>
      <c r="M145" s="316"/>
      <c r="N145" s="316"/>
      <c r="O145" s="316"/>
      <c r="P145" s="316"/>
      <c r="Q145" s="316"/>
      <c r="R145" s="316"/>
      <c r="S145" s="316"/>
      <c r="T145" s="316"/>
      <c r="U145" s="316"/>
      <c r="V145" s="316"/>
      <c r="W145" s="316"/>
      <c r="X145" s="316"/>
      <c r="Y145" s="316"/>
    </row>
    <row r="146" spans="1:25">
      <c r="A146" s="316"/>
      <c r="B146" s="343" t="s">
        <v>2041</v>
      </c>
      <c r="C146" s="344" t="s">
        <v>2042</v>
      </c>
      <c r="D146" s="345"/>
      <c r="E146" s="29">
        <v>1890</v>
      </c>
      <c r="F146" s="29" t="s">
        <v>1866</v>
      </c>
      <c r="G146" s="29">
        <v>3750</v>
      </c>
      <c r="H146" s="29">
        <v>1150</v>
      </c>
      <c r="I146" s="29">
        <v>1275</v>
      </c>
      <c r="J146" s="346">
        <v>320760</v>
      </c>
      <c r="K146" s="316"/>
      <c r="L146" s="316"/>
      <c r="M146" s="316"/>
      <c r="N146" s="316"/>
      <c r="O146" s="316"/>
      <c r="P146" s="316"/>
      <c r="Q146" s="316"/>
      <c r="R146" s="316"/>
      <c r="S146" s="316"/>
      <c r="T146" s="316"/>
      <c r="U146" s="316"/>
      <c r="V146" s="316"/>
      <c r="W146" s="316"/>
      <c r="X146" s="316"/>
      <c r="Y146" s="316"/>
    </row>
    <row r="147" spans="1:25">
      <c r="A147" s="316"/>
      <c r="B147" s="343" t="s">
        <v>2043</v>
      </c>
      <c r="C147" s="344" t="s">
        <v>2044</v>
      </c>
      <c r="D147" s="345"/>
      <c r="E147" s="29">
        <v>900</v>
      </c>
      <c r="F147" s="29" t="s">
        <v>1866</v>
      </c>
      <c r="G147" s="29">
        <v>1320</v>
      </c>
      <c r="H147" s="29">
        <v>1320</v>
      </c>
      <c r="I147" s="29">
        <v>1275</v>
      </c>
      <c r="J147" s="346">
        <v>279840</v>
      </c>
      <c r="K147" s="316"/>
      <c r="L147" s="316"/>
      <c r="M147" s="316"/>
      <c r="N147" s="316"/>
      <c r="O147" s="316"/>
      <c r="P147" s="316"/>
      <c r="Q147" s="316"/>
      <c r="R147" s="316"/>
      <c r="S147" s="316"/>
      <c r="T147" s="316"/>
      <c r="U147" s="316"/>
      <c r="V147" s="316"/>
      <c r="W147" s="316"/>
      <c r="X147" s="316"/>
      <c r="Y147" s="316"/>
    </row>
    <row r="148" spans="1:25">
      <c r="A148" s="316"/>
      <c r="B148" s="343" t="s">
        <v>2045</v>
      </c>
      <c r="C148" s="344" t="s">
        <v>2046</v>
      </c>
      <c r="D148" s="345"/>
      <c r="E148" s="29">
        <v>900</v>
      </c>
      <c r="F148" s="29" t="s">
        <v>1866</v>
      </c>
      <c r="G148" s="29">
        <v>1620</v>
      </c>
      <c r="H148" s="29">
        <v>1620</v>
      </c>
      <c r="I148" s="29">
        <v>1275</v>
      </c>
      <c r="J148" s="346">
        <v>288684</v>
      </c>
      <c r="K148" s="316"/>
      <c r="L148" s="316"/>
      <c r="M148" s="316"/>
      <c r="N148" s="316"/>
      <c r="O148" s="316"/>
      <c r="P148" s="316"/>
      <c r="Q148" s="316"/>
      <c r="R148" s="316"/>
      <c r="S148" s="316"/>
      <c r="T148" s="316"/>
      <c r="U148" s="316"/>
      <c r="V148" s="316"/>
      <c r="W148" s="316"/>
      <c r="X148" s="316"/>
      <c r="Y148" s="316"/>
    </row>
    <row r="149" spans="1:25">
      <c r="A149" s="316"/>
      <c r="B149" s="1"/>
      <c r="C149" s="1"/>
      <c r="D149" s="1"/>
      <c r="E149" s="1"/>
      <c r="F149" s="1"/>
      <c r="G149" s="1"/>
      <c r="H149" s="1"/>
      <c r="I149" s="1"/>
      <c r="J149" s="1"/>
      <c r="K149" s="316"/>
      <c r="L149" s="316"/>
      <c r="M149" s="316"/>
      <c r="N149" s="316"/>
      <c r="O149" s="316"/>
      <c r="P149" s="316"/>
      <c r="Q149" s="316"/>
      <c r="R149" s="316"/>
      <c r="S149" s="316"/>
      <c r="T149" s="316"/>
      <c r="U149" s="316"/>
      <c r="V149" s="316"/>
      <c r="W149" s="316"/>
      <c r="X149" s="316"/>
      <c r="Y149" s="316"/>
    </row>
    <row r="150" spans="1:25" ht="15.75">
      <c r="A150" s="316"/>
      <c r="B150" s="189"/>
      <c r="C150" s="189" t="s">
        <v>2047</v>
      </c>
      <c r="D150" s="341"/>
      <c r="E150" s="202" t="s">
        <v>2048</v>
      </c>
      <c r="F150" s="191"/>
      <c r="G150" s="192"/>
      <c r="H150" s="192"/>
      <c r="I150" s="193"/>
      <c r="J150" s="189"/>
      <c r="K150" s="316"/>
      <c r="L150" s="316"/>
      <c r="M150" s="316"/>
      <c r="N150" s="316"/>
      <c r="O150" s="316"/>
      <c r="P150" s="316"/>
      <c r="Q150" s="316"/>
      <c r="R150" s="316"/>
      <c r="S150" s="316"/>
      <c r="T150" s="316"/>
      <c r="U150" s="316"/>
      <c r="V150" s="316"/>
      <c r="W150" s="316"/>
      <c r="X150" s="316"/>
      <c r="Y150" s="316"/>
    </row>
    <row r="151" spans="1:25">
      <c r="A151" s="316"/>
      <c r="B151" s="343" t="s">
        <v>2049</v>
      </c>
      <c r="C151" s="344" t="s">
        <v>2050</v>
      </c>
      <c r="D151" s="345"/>
      <c r="E151" s="29">
        <v>770</v>
      </c>
      <c r="F151" s="29" t="s">
        <v>1881</v>
      </c>
      <c r="G151" s="29">
        <v>1250</v>
      </c>
      <c r="H151" s="29">
        <v>1150</v>
      </c>
      <c r="I151" s="29">
        <v>1275</v>
      </c>
      <c r="J151" s="346">
        <v>159852</v>
      </c>
      <c r="K151" s="316"/>
      <c r="L151" s="316"/>
      <c r="M151" s="316"/>
      <c r="N151" s="316"/>
      <c r="O151" s="316"/>
      <c r="P151" s="316"/>
      <c r="Q151" s="316"/>
      <c r="R151" s="316"/>
      <c r="S151" s="316"/>
      <c r="T151" s="316"/>
      <c r="U151" s="316"/>
      <c r="V151" s="316"/>
      <c r="W151" s="316"/>
      <c r="X151" s="316"/>
      <c r="Y151" s="316"/>
    </row>
    <row r="152" spans="1:25">
      <c r="A152" s="316"/>
      <c r="B152" s="343" t="s">
        <v>2051</v>
      </c>
      <c r="C152" s="344" t="s">
        <v>2052</v>
      </c>
      <c r="D152" s="345"/>
      <c r="E152" s="29">
        <v>1150</v>
      </c>
      <c r="F152" s="29" t="s">
        <v>1881</v>
      </c>
      <c r="G152" s="29">
        <v>1875</v>
      </c>
      <c r="H152" s="29">
        <v>1150</v>
      </c>
      <c r="I152" s="29">
        <v>1275</v>
      </c>
      <c r="J152" s="346">
        <v>215820.00000000003</v>
      </c>
      <c r="K152" s="316"/>
      <c r="L152" s="316"/>
      <c r="M152" s="316"/>
      <c r="N152" s="316"/>
      <c r="O152" s="316"/>
      <c r="P152" s="316"/>
      <c r="Q152" s="316"/>
      <c r="R152" s="316"/>
      <c r="S152" s="316"/>
      <c r="T152" s="316"/>
      <c r="U152" s="316"/>
      <c r="V152" s="316"/>
      <c r="W152" s="316"/>
      <c r="X152" s="316"/>
      <c r="Y152" s="316"/>
    </row>
    <row r="153" spans="1:25">
      <c r="A153" s="316"/>
      <c r="B153" s="343" t="s">
        <v>2053</v>
      </c>
      <c r="C153" s="344" t="s">
        <v>2054</v>
      </c>
      <c r="D153" s="345"/>
      <c r="E153" s="29">
        <v>1500</v>
      </c>
      <c r="F153" s="29" t="s">
        <v>1881</v>
      </c>
      <c r="G153" s="29">
        <v>2500</v>
      </c>
      <c r="H153" s="29">
        <v>1150</v>
      </c>
      <c r="I153" s="29">
        <v>1275</v>
      </c>
      <c r="J153" s="346">
        <v>259116.00000000003</v>
      </c>
      <c r="K153" s="316"/>
      <c r="L153" s="316"/>
      <c r="M153" s="316"/>
      <c r="N153" s="316"/>
      <c r="O153" s="316"/>
      <c r="P153" s="316"/>
      <c r="Q153" s="316"/>
      <c r="R153" s="316"/>
      <c r="S153" s="316"/>
      <c r="T153" s="316"/>
      <c r="U153" s="316"/>
      <c r="V153" s="316"/>
      <c r="W153" s="316"/>
      <c r="X153" s="316"/>
      <c r="Y153" s="316"/>
    </row>
    <row r="154" spans="1:25">
      <c r="A154" s="316"/>
      <c r="B154" s="343" t="s">
        <v>2055</v>
      </c>
      <c r="C154" s="344" t="s">
        <v>2056</v>
      </c>
      <c r="D154" s="345"/>
      <c r="E154" s="29">
        <v>2200</v>
      </c>
      <c r="F154" s="29" t="s">
        <v>1881</v>
      </c>
      <c r="G154" s="29">
        <v>3750</v>
      </c>
      <c r="H154" s="29">
        <v>1150</v>
      </c>
      <c r="I154" s="29">
        <v>1275</v>
      </c>
      <c r="J154" s="346">
        <v>336864</v>
      </c>
      <c r="K154" s="316"/>
      <c r="L154" s="316"/>
      <c r="M154" s="316"/>
      <c r="N154" s="316"/>
      <c r="O154" s="316"/>
      <c r="P154" s="316"/>
      <c r="Q154" s="316"/>
      <c r="R154" s="316"/>
      <c r="S154" s="316"/>
      <c r="T154" s="316"/>
      <c r="U154" s="316"/>
      <c r="V154" s="316"/>
      <c r="W154" s="316"/>
      <c r="X154" s="316"/>
      <c r="Y154" s="316"/>
    </row>
    <row r="155" spans="1:25">
      <c r="A155" s="316"/>
      <c r="B155" s="1"/>
      <c r="C155" s="1"/>
      <c r="D155" s="1"/>
      <c r="E155" s="1"/>
      <c r="F155" s="1"/>
      <c r="G155" s="1"/>
      <c r="H155" s="1"/>
      <c r="I155" s="1"/>
      <c r="J155" s="1"/>
      <c r="K155" s="316"/>
      <c r="L155" s="316"/>
      <c r="M155" s="316"/>
      <c r="N155" s="316"/>
      <c r="O155" s="316"/>
      <c r="P155" s="316"/>
      <c r="Q155" s="316"/>
      <c r="R155" s="316"/>
      <c r="S155" s="316"/>
      <c r="T155" s="316"/>
      <c r="U155" s="316"/>
      <c r="V155" s="316"/>
      <c r="W155" s="316"/>
      <c r="X155" s="316"/>
      <c r="Y155" s="316"/>
    </row>
    <row r="156" spans="1:25" ht="15.75">
      <c r="A156" s="316"/>
      <c r="B156" s="189"/>
      <c r="C156" s="189" t="s">
        <v>2057</v>
      </c>
      <c r="D156" s="341"/>
      <c r="E156" s="202" t="s">
        <v>2058</v>
      </c>
      <c r="F156" s="191"/>
      <c r="G156" s="192"/>
      <c r="H156" s="192"/>
      <c r="I156" s="193"/>
      <c r="J156" s="189"/>
      <c r="K156" s="316"/>
      <c r="L156" s="316"/>
      <c r="M156" s="316"/>
      <c r="N156" s="316"/>
      <c r="O156" s="316"/>
      <c r="P156" s="316"/>
      <c r="Q156" s="316"/>
      <c r="R156" s="316"/>
      <c r="S156" s="316"/>
      <c r="T156" s="316"/>
      <c r="U156" s="316"/>
      <c r="V156" s="316"/>
      <c r="W156" s="316"/>
      <c r="X156" s="316"/>
      <c r="Y156" s="316"/>
    </row>
    <row r="157" spans="1:25">
      <c r="A157" s="316"/>
      <c r="B157" s="343" t="s">
        <v>2059</v>
      </c>
      <c r="C157" s="344" t="s">
        <v>2060</v>
      </c>
      <c r="D157" s="345"/>
      <c r="E157" s="29">
        <v>770</v>
      </c>
      <c r="F157" s="29" t="s">
        <v>1881</v>
      </c>
      <c r="G157" s="29">
        <v>1250</v>
      </c>
      <c r="H157" s="29">
        <v>1150</v>
      </c>
      <c r="I157" s="29">
        <v>1275</v>
      </c>
      <c r="J157" s="346">
        <v>175837.2</v>
      </c>
      <c r="K157" s="316"/>
      <c r="L157" s="316"/>
      <c r="M157" s="316"/>
      <c r="N157" s="316"/>
      <c r="O157" s="316"/>
      <c r="P157" s="316"/>
      <c r="Q157" s="316"/>
      <c r="R157" s="316"/>
      <c r="S157" s="316"/>
      <c r="T157" s="316"/>
      <c r="U157" s="316"/>
      <c r="V157" s="316"/>
      <c r="W157" s="316"/>
      <c r="X157" s="316"/>
      <c r="Y157" s="316"/>
    </row>
    <row r="158" spans="1:25">
      <c r="A158" s="316"/>
      <c r="B158" s="343" t="s">
        <v>2061</v>
      </c>
      <c r="C158" s="344" t="s">
        <v>2062</v>
      </c>
      <c r="D158" s="345"/>
      <c r="E158" s="29">
        <v>1150</v>
      </c>
      <c r="F158" s="29" t="s">
        <v>1881</v>
      </c>
      <c r="G158" s="29">
        <v>1875</v>
      </c>
      <c r="H158" s="29">
        <v>1150</v>
      </c>
      <c r="I158" s="29">
        <v>1275</v>
      </c>
      <c r="J158" s="346">
        <v>237402.00000000006</v>
      </c>
      <c r="K158" s="316"/>
      <c r="L158" s="316"/>
      <c r="M158" s="316"/>
      <c r="N158" s="316"/>
      <c r="O158" s="316"/>
      <c r="P158" s="316"/>
      <c r="Q158" s="316"/>
      <c r="R158" s="316"/>
      <c r="S158" s="316"/>
      <c r="T158" s="316"/>
      <c r="U158" s="316"/>
      <c r="V158" s="316"/>
      <c r="W158" s="316"/>
      <c r="X158" s="316"/>
      <c r="Y158" s="316"/>
    </row>
    <row r="159" spans="1:25">
      <c r="A159" s="316"/>
      <c r="B159" s="343" t="s">
        <v>2063</v>
      </c>
      <c r="C159" s="344" t="s">
        <v>2064</v>
      </c>
      <c r="D159" s="345"/>
      <c r="E159" s="29">
        <v>1500</v>
      </c>
      <c r="F159" s="29" t="s">
        <v>1881</v>
      </c>
      <c r="G159" s="29">
        <v>2500</v>
      </c>
      <c r="H159" s="29">
        <v>1150</v>
      </c>
      <c r="I159" s="29">
        <v>1275</v>
      </c>
      <c r="J159" s="346">
        <v>285027.60000000003</v>
      </c>
      <c r="K159" s="316"/>
      <c r="L159" s="316"/>
      <c r="M159" s="316"/>
      <c r="N159" s="316"/>
      <c r="O159" s="316"/>
      <c r="P159" s="316"/>
      <c r="Q159" s="316"/>
      <c r="R159" s="316"/>
      <c r="S159" s="316"/>
      <c r="T159" s="316"/>
      <c r="U159" s="316"/>
      <c r="V159" s="316"/>
      <c r="W159" s="316"/>
      <c r="X159" s="316"/>
      <c r="Y159" s="316"/>
    </row>
    <row r="160" spans="1:25">
      <c r="A160" s="316"/>
      <c r="B160" s="1"/>
      <c r="C160" s="1"/>
      <c r="D160" s="1"/>
      <c r="E160" s="1"/>
      <c r="F160" s="1"/>
      <c r="G160" s="1"/>
      <c r="H160" s="1"/>
      <c r="I160" s="1"/>
      <c r="J160" s="1"/>
      <c r="K160" s="316"/>
      <c r="L160" s="316"/>
      <c r="M160" s="316"/>
      <c r="N160" s="316"/>
      <c r="O160" s="316"/>
      <c r="P160" s="316"/>
      <c r="Q160" s="316"/>
      <c r="R160" s="316"/>
      <c r="S160" s="316"/>
      <c r="T160" s="316"/>
      <c r="U160" s="316"/>
      <c r="V160" s="316"/>
      <c r="W160" s="316"/>
      <c r="X160" s="316"/>
      <c r="Y160" s="316"/>
    </row>
    <row r="161" spans="1:25" ht="15.75">
      <c r="A161" s="316"/>
      <c r="B161" s="189"/>
      <c r="C161" s="189" t="s">
        <v>2065</v>
      </c>
      <c r="D161" s="341"/>
      <c r="E161" s="202" t="s">
        <v>2066</v>
      </c>
      <c r="F161" s="191"/>
      <c r="G161" s="192"/>
      <c r="H161" s="192"/>
      <c r="I161" s="193"/>
      <c r="J161" s="189"/>
      <c r="K161" s="316"/>
      <c r="L161" s="316"/>
      <c r="M161" s="316"/>
      <c r="N161" s="316"/>
      <c r="O161" s="316"/>
      <c r="P161" s="316"/>
      <c r="Q161" s="316"/>
      <c r="R161" s="316"/>
      <c r="S161" s="316"/>
      <c r="T161" s="316"/>
      <c r="U161" s="316"/>
      <c r="V161" s="316"/>
      <c r="W161" s="316"/>
      <c r="X161" s="316"/>
      <c r="Y161" s="316"/>
    </row>
    <row r="162" spans="1:25">
      <c r="A162" s="316"/>
      <c r="B162" s="343" t="s">
        <v>2067</v>
      </c>
      <c r="C162" s="344" t="s">
        <v>2068</v>
      </c>
      <c r="D162" s="345"/>
      <c r="E162" s="29">
        <v>750</v>
      </c>
      <c r="F162" s="29" t="s">
        <v>2069</v>
      </c>
      <c r="G162" s="29">
        <v>1250</v>
      </c>
      <c r="H162" s="29">
        <v>1150</v>
      </c>
      <c r="I162" s="29">
        <v>1270</v>
      </c>
      <c r="J162" s="346">
        <v>190344.00000000003</v>
      </c>
      <c r="K162" s="316"/>
      <c r="L162" s="316"/>
      <c r="M162" s="316"/>
      <c r="N162" s="316"/>
      <c r="O162" s="316"/>
      <c r="P162" s="316"/>
      <c r="Q162" s="316"/>
      <c r="R162" s="316"/>
      <c r="S162" s="316"/>
      <c r="T162" s="316"/>
      <c r="U162" s="316"/>
      <c r="V162" s="316"/>
      <c r="W162" s="316"/>
      <c r="X162" s="316"/>
      <c r="Y162" s="316"/>
    </row>
    <row r="163" spans="1:25">
      <c r="A163" s="316"/>
      <c r="B163" s="343" t="s">
        <v>2070</v>
      </c>
      <c r="C163" s="344" t="s">
        <v>2071</v>
      </c>
      <c r="D163" s="345"/>
      <c r="E163" s="29">
        <v>1130</v>
      </c>
      <c r="F163" s="29" t="s">
        <v>2069</v>
      </c>
      <c r="G163" s="29">
        <v>1875</v>
      </c>
      <c r="H163" s="29">
        <v>1150</v>
      </c>
      <c r="I163" s="29">
        <v>1270</v>
      </c>
      <c r="J163" s="346">
        <v>257004.00000000003</v>
      </c>
      <c r="K163" s="316"/>
      <c r="L163" s="316"/>
      <c r="M163" s="316"/>
      <c r="N163" s="316"/>
      <c r="O163" s="316"/>
      <c r="P163" s="316"/>
      <c r="Q163" s="316"/>
      <c r="R163" s="316"/>
      <c r="S163" s="316"/>
      <c r="T163" s="316"/>
      <c r="U163" s="316"/>
      <c r="V163" s="316"/>
      <c r="W163" s="316"/>
      <c r="X163" s="316"/>
      <c r="Y163" s="316"/>
    </row>
    <row r="164" spans="1:25">
      <c r="A164" s="316"/>
      <c r="B164" s="343" t="s">
        <v>2072</v>
      </c>
      <c r="C164" s="344" t="s">
        <v>2073</v>
      </c>
      <c r="D164" s="345"/>
      <c r="E164" s="29">
        <v>1500</v>
      </c>
      <c r="F164" s="29" t="s">
        <v>2069</v>
      </c>
      <c r="G164" s="29">
        <v>2500</v>
      </c>
      <c r="H164" s="29">
        <v>1150</v>
      </c>
      <c r="I164" s="29">
        <v>1270</v>
      </c>
      <c r="J164" s="346">
        <v>308484</v>
      </c>
      <c r="K164" s="316"/>
      <c r="L164" s="316"/>
      <c r="M164" s="316"/>
      <c r="N164" s="316"/>
      <c r="O164" s="316"/>
      <c r="P164" s="316"/>
      <c r="Q164" s="316"/>
      <c r="R164" s="316"/>
      <c r="S164" s="316"/>
      <c r="T164" s="316"/>
      <c r="U164" s="316"/>
      <c r="V164" s="316"/>
      <c r="W164" s="316"/>
      <c r="X164" s="316"/>
      <c r="Y164" s="316"/>
    </row>
    <row r="165" spans="1:25">
      <c r="A165" s="316"/>
      <c r="B165" s="343" t="s">
        <v>2074</v>
      </c>
      <c r="C165" s="344" t="s">
        <v>2075</v>
      </c>
      <c r="D165" s="345"/>
      <c r="E165" s="29">
        <v>2200</v>
      </c>
      <c r="F165" s="29" t="s">
        <v>2069</v>
      </c>
      <c r="G165" s="29">
        <v>3750</v>
      </c>
      <c r="H165" s="29">
        <v>1150</v>
      </c>
      <c r="I165" s="29">
        <v>1270</v>
      </c>
      <c r="J165" s="346">
        <v>401016.00000000006</v>
      </c>
      <c r="K165" s="316"/>
      <c r="L165" s="316"/>
      <c r="M165" s="316"/>
      <c r="N165" s="316"/>
      <c r="O165" s="316"/>
      <c r="P165" s="316"/>
      <c r="Q165" s="316"/>
      <c r="R165" s="316"/>
      <c r="S165" s="316"/>
      <c r="T165" s="316"/>
      <c r="U165" s="316"/>
      <c r="V165" s="316"/>
      <c r="W165" s="316"/>
      <c r="X165" s="316"/>
      <c r="Y165" s="316"/>
    </row>
    <row r="166" spans="1:25">
      <c r="A166" s="316"/>
      <c r="B166" s="1"/>
      <c r="C166" s="1"/>
      <c r="D166" s="1"/>
      <c r="E166" s="1"/>
      <c r="F166" s="1"/>
      <c r="G166" s="1"/>
      <c r="H166" s="1"/>
      <c r="I166" s="1"/>
      <c r="J166" s="1"/>
      <c r="K166" s="316"/>
      <c r="L166" s="316"/>
      <c r="M166" s="316"/>
      <c r="N166" s="316"/>
      <c r="O166" s="316"/>
      <c r="P166" s="316"/>
      <c r="Q166" s="316"/>
      <c r="R166" s="316"/>
      <c r="S166" s="316"/>
      <c r="T166" s="316"/>
      <c r="U166" s="316"/>
      <c r="V166" s="316"/>
      <c r="W166" s="316"/>
      <c r="X166" s="316"/>
      <c r="Y166" s="316"/>
    </row>
    <row r="167" spans="1:25" ht="15.75">
      <c r="A167" s="316"/>
      <c r="B167" s="189"/>
      <c r="C167" s="189" t="s">
        <v>2076</v>
      </c>
      <c r="D167" s="341"/>
      <c r="E167" s="202" t="s">
        <v>2077</v>
      </c>
      <c r="F167" s="191"/>
      <c r="G167" s="192"/>
      <c r="H167" s="192"/>
      <c r="I167" s="193"/>
      <c r="J167" s="189"/>
      <c r="K167" s="316"/>
      <c r="L167" s="316"/>
      <c r="M167" s="316"/>
      <c r="N167" s="316"/>
      <c r="O167" s="316"/>
      <c r="P167" s="316"/>
      <c r="Q167" s="316"/>
      <c r="R167" s="316"/>
      <c r="S167" s="316"/>
      <c r="T167" s="316"/>
      <c r="U167" s="316"/>
      <c r="V167" s="316"/>
      <c r="W167" s="316"/>
      <c r="X167" s="316"/>
      <c r="Y167" s="316"/>
    </row>
    <row r="168" spans="1:25">
      <c r="A168" s="316"/>
      <c r="B168" s="343" t="s">
        <v>2078</v>
      </c>
      <c r="C168" s="344" t="s">
        <v>2079</v>
      </c>
      <c r="D168" s="345"/>
      <c r="E168" s="29">
        <v>740</v>
      </c>
      <c r="F168" s="29" t="s">
        <v>1866</v>
      </c>
      <c r="G168" s="29">
        <v>1250</v>
      </c>
      <c r="H168" s="29">
        <v>1150</v>
      </c>
      <c r="I168" s="29">
        <v>900</v>
      </c>
      <c r="J168" s="346">
        <v>137016</v>
      </c>
      <c r="K168" s="316"/>
      <c r="L168" s="316"/>
      <c r="M168" s="316"/>
      <c r="N168" s="316"/>
      <c r="O168" s="316"/>
      <c r="P168" s="316"/>
      <c r="Q168" s="316"/>
      <c r="R168" s="316"/>
      <c r="S168" s="316"/>
      <c r="T168" s="316"/>
      <c r="U168" s="316"/>
      <c r="V168" s="316"/>
      <c r="W168" s="316"/>
      <c r="X168" s="316"/>
      <c r="Y168" s="316"/>
    </row>
    <row r="169" spans="1:25">
      <c r="A169" s="316"/>
      <c r="B169" s="343" t="s">
        <v>2080</v>
      </c>
      <c r="C169" s="344" t="s">
        <v>2081</v>
      </c>
      <c r="D169" s="345"/>
      <c r="E169" s="29">
        <v>1090</v>
      </c>
      <c r="F169" s="29" t="s">
        <v>1866</v>
      </c>
      <c r="G169" s="29">
        <v>1875</v>
      </c>
      <c r="H169" s="29">
        <v>1150</v>
      </c>
      <c r="I169" s="29">
        <v>900</v>
      </c>
      <c r="J169" s="346">
        <v>185064.00000000003</v>
      </c>
      <c r="K169" s="316"/>
      <c r="L169" s="316"/>
      <c r="M169" s="316"/>
      <c r="N169" s="316"/>
      <c r="O169" s="316"/>
      <c r="P169" s="316"/>
      <c r="Q169" s="316"/>
      <c r="R169" s="316"/>
      <c r="S169" s="316"/>
      <c r="T169" s="316"/>
      <c r="U169" s="316"/>
      <c r="V169" s="316"/>
      <c r="W169" s="316"/>
      <c r="X169" s="316"/>
      <c r="Y169" s="316"/>
    </row>
    <row r="170" spans="1:25">
      <c r="A170" s="316"/>
      <c r="B170" s="343" t="s">
        <v>2082</v>
      </c>
      <c r="C170" s="344" t="s">
        <v>2083</v>
      </c>
      <c r="D170" s="345"/>
      <c r="E170" s="29">
        <v>1400</v>
      </c>
      <c r="F170" s="29" t="s">
        <v>1866</v>
      </c>
      <c r="G170" s="29">
        <v>2500</v>
      </c>
      <c r="H170" s="29">
        <v>1150</v>
      </c>
      <c r="I170" s="29">
        <v>900</v>
      </c>
      <c r="J170" s="346">
        <v>222156.00000000003</v>
      </c>
      <c r="K170" s="316"/>
      <c r="L170" s="316"/>
      <c r="M170" s="316"/>
      <c r="N170" s="316"/>
      <c r="O170" s="316"/>
      <c r="P170" s="316"/>
      <c r="Q170" s="316"/>
      <c r="R170" s="316"/>
      <c r="S170" s="316"/>
      <c r="T170" s="316"/>
      <c r="U170" s="316"/>
      <c r="V170" s="316"/>
      <c r="W170" s="316"/>
      <c r="X170" s="316"/>
      <c r="Y170" s="316"/>
    </row>
    <row r="171" spans="1:25">
      <c r="A171" s="316"/>
      <c r="B171" s="343" t="s">
        <v>2084</v>
      </c>
      <c r="C171" s="344" t="s">
        <v>2085</v>
      </c>
      <c r="D171" s="345"/>
      <c r="E171" s="29">
        <v>2120</v>
      </c>
      <c r="F171" s="29" t="s">
        <v>1866</v>
      </c>
      <c r="G171" s="29">
        <v>3750</v>
      </c>
      <c r="H171" s="29">
        <v>1150</v>
      </c>
      <c r="I171" s="29">
        <v>900</v>
      </c>
      <c r="J171" s="346">
        <v>288684</v>
      </c>
      <c r="K171" s="316"/>
      <c r="L171" s="316"/>
      <c r="M171" s="316"/>
      <c r="N171" s="316"/>
      <c r="O171" s="316"/>
      <c r="P171" s="316"/>
      <c r="Q171" s="316"/>
      <c r="R171" s="316"/>
      <c r="S171" s="316"/>
      <c r="T171" s="316"/>
      <c r="U171" s="316"/>
      <c r="V171" s="316"/>
      <c r="W171" s="316"/>
      <c r="X171" s="316"/>
      <c r="Y171" s="316"/>
    </row>
    <row r="172" spans="1:25">
      <c r="A172" s="316"/>
      <c r="B172" s="1"/>
      <c r="C172" s="1"/>
      <c r="D172" s="1"/>
      <c r="E172" s="1"/>
      <c r="F172" s="1"/>
      <c r="G172" s="1"/>
      <c r="H172" s="1"/>
      <c r="I172" s="1"/>
      <c r="J172" s="1"/>
      <c r="K172" s="316"/>
      <c r="L172" s="316"/>
      <c r="M172" s="316"/>
      <c r="N172" s="316"/>
      <c r="O172" s="316"/>
      <c r="P172" s="316"/>
      <c r="Q172" s="316"/>
      <c r="R172" s="316"/>
      <c r="S172" s="316"/>
      <c r="T172" s="316"/>
      <c r="U172" s="316"/>
      <c r="V172" s="316"/>
      <c r="W172" s="316"/>
      <c r="X172" s="316"/>
      <c r="Y172" s="316"/>
    </row>
    <row r="173" spans="1:25" ht="15.75">
      <c r="A173" s="316"/>
      <c r="B173" s="189"/>
      <c r="C173" s="189" t="s">
        <v>2086</v>
      </c>
      <c r="D173" s="341"/>
      <c r="E173" s="202" t="s">
        <v>2087</v>
      </c>
      <c r="F173" s="191"/>
      <c r="G173" s="192"/>
      <c r="H173" s="192"/>
      <c r="I173" s="193"/>
      <c r="J173" s="189"/>
      <c r="K173" s="316"/>
      <c r="L173" s="316"/>
      <c r="M173" s="316"/>
      <c r="N173" s="316"/>
      <c r="O173" s="316"/>
      <c r="P173" s="316"/>
      <c r="Q173" s="316"/>
      <c r="R173" s="316"/>
      <c r="S173" s="316"/>
      <c r="T173" s="316"/>
      <c r="U173" s="316"/>
      <c r="V173" s="316"/>
      <c r="W173" s="316"/>
      <c r="X173" s="316"/>
      <c r="Y173" s="316"/>
    </row>
    <row r="174" spans="1:25">
      <c r="A174" s="316"/>
      <c r="B174" s="343" t="s">
        <v>2088</v>
      </c>
      <c r="C174" s="344" t="s">
        <v>2089</v>
      </c>
      <c r="D174" s="345"/>
      <c r="E174" s="29">
        <v>870</v>
      </c>
      <c r="F174" s="29" t="s">
        <v>1921</v>
      </c>
      <c r="G174" s="29">
        <v>1250</v>
      </c>
      <c r="H174" s="29">
        <v>1150</v>
      </c>
      <c r="I174" s="29">
        <v>900</v>
      </c>
      <c r="J174" s="346">
        <v>143880</v>
      </c>
      <c r="K174" s="316"/>
      <c r="L174" s="316"/>
      <c r="M174" s="316"/>
      <c r="N174" s="316"/>
      <c r="O174" s="316"/>
      <c r="P174" s="316"/>
      <c r="Q174" s="316"/>
      <c r="R174" s="316"/>
      <c r="S174" s="316"/>
      <c r="T174" s="316"/>
      <c r="U174" s="316"/>
      <c r="V174" s="316"/>
      <c r="W174" s="316"/>
      <c r="X174" s="316"/>
      <c r="Y174" s="316"/>
    </row>
    <row r="175" spans="1:25">
      <c r="A175" s="316"/>
      <c r="B175" s="343" t="s">
        <v>2090</v>
      </c>
      <c r="C175" s="344" t="s">
        <v>2091</v>
      </c>
      <c r="D175" s="345"/>
      <c r="E175" s="29">
        <v>1300</v>
      </c>
      <c r="F175" s="29" t="s">
        <v>1921</v>
      </c>
      <c r="G175" s="29">
        <v>1875</v>
      </c>
      <c r="H175" s="29">
        <v>1150</v>
      </c>
      <c r="I175" s="29">
        <v>900</v>
      </c>
      <c r="J175" s="346">
        <v>194304.00000000003</v>
      </c>
      <c r="K175" s="316"/>
      <c r="L175" s="316"/>
      <c r="M175" s="316"/>
      <c r="N175" s="316"/>
      <c r="O175" s="316"/>
      <c r="P175" s="316"/>
      <c r="Q175" s="316"/>
      <c r="R175" s="316"/>
      <c r="S175" s="316"/>
      <c r="T175" s="316"/>
      <c r="U175" s="316"/>
      <c r="V175" s="316"/>
      <c r="W175" s="316"/>
      <c r="X175" s="316"/>
      <c r="Y175" s="316"/>
    </row>
    <row r="176" spans="1:25">
      <c r="A176" s="316"/>
      <c r="B176" s="343" t="s">
        <v>2092</v>
      </c>
      <c r="C176" s="344" t="s">
        <v>2093</v>
      </c>
      <c r="D176" s="345"/>
      <c r="E176" s="29">
        <v>1730</v>
      </c>
      <c r="F176" s="29" t="s">
        <v>1921</v>
      </c>
      <c r="G176" s="29">
        <v>2500</v>
      </c>
      <c r="H176" s="29">
        <v>1150</v>
      </c>
      <c r="I176" s="29">
        <v>900</v>
      </c>
      <c r="J176" s="346">
        <v>233244.00000000003</v>
      </c>
      <c r="K176" s="316"/>
      <c r="L176" s="316"/>
      <c r="M176" s="316"/>
      <c r="N176" s="316"/>
      <c r="O176" s="316"/>
      <c r="P176" s="316"/>
      <c r="Q176" s="316"/>
      <c r="R176" s="316"/>
      <c r="S176" s="316"/>
      <c r="T176" s="316"/>
      <c r="U176" s="316"/>
      <c r="V176" s="316"/>
      <c r="W176" s="316"/>
      <c r="X176" s="316"/>
      <c r="Y176" s="316"/>
    </row>
    <row r="177" spans="1:25">
      <c r="A177" s="316"/>
      <c r="B177" s="1"/>
      <c r="C177" s="1"/>
      <c r="D177" s="1"/>
      <c r="E177" s="1"/>
      <c r="F177" s="1"/>
      <c r="G177" s="1"/>
      <c r="H177" s="1"/>
      <c r="I177" s="1"/>
      <c r="J177" s="1"/>
      <c r="K177" s="316"/>
      <c r="L177" s="316"/>
      <c r="M177" s="316"/>
      <c r="N177" s="316"/>
      <c r="O177" s="316"/>
      <c r="P177" s="316"/>
      <c r="Q177" s="316"/>
      <c r="R177" s="316"/>
      <c r="S177" s="316"/>
      <c r="T177" s="316"/>
      <c r="U177" s="316"/>
      <c r="V177" s="316"/>
      <c r="W177" s="316"/>
      <c r="X177" s="316"/>
      <c r="Y177" s="316"/>
    </row>
    <row r="178" spans="1:25" ht="15.75">
      <c r="A178" s="316"/>
      <c r="B178" s="189"/>
      <c r="C178" s="189" t="s">
        <v>2094</v>
      </c>
      <c r="D178" s="341"/>
      <c r="E178" s="202" t="s">
        <v>2095</v>
      </c>
      <c r="F178" s="191"/>
      <c r="G178" s="192"/>
      <c r="H178" s="192"/>
      <c r="I178" s="193"/>
      <c r="J178" s="189"/>
      <c r="K178" s="316"/>
      <c r="L178" s="316"/>
      <c r="M178" s="316"/>
      <c r="N178" s="316"/>
      <c r="O178" s="316"/>
      <c r="P178" s="316"/>
      <c r="Q178" s="316"/>
      <c r="R178" s="316"/>
      <c r="S178" s="316"/>
      <c r="T178" s="316"/>
      <c r="U178" s="316"/>
      <c r="V178" s="316"/>
      <c r="W178" s="316"/>
      <c r="X178" s="316"/>
      <c r="Y178" s="316"/>
    </row>
    <row r="179" spans="1:25">
      <c r="A179" s="316"/>
      <c r="B179" s="343" t="s">
        <v>2096</v>
      </c>
      <c r="C179" s="344" t="s">
        <v>2097</v>
      </c>
      <c r="D179" s="345"/>
      <c r="E179" s="29">
        <v>670</v>
      </c>
      <c r="F179" s="29" t="s">
        <v>1932</v>
      </c>
      <c r="G179" s="29">
        <v>1250</v>
      </c>
      <c r="H179" s="29">
        <v>1150</v>
      </c>
      <c r="I179" s="29">
        <v>1270</v>
      </c>
      <c r="J179" s="346">
        <v>182688.00000000003</v>
      </c>
      <c r="K179" s="316"/>
      <c r="L179" s="316"/>
      <c r="M179" s="316"/>
      <c r="N179" s="316"/>
      <c r="O179" s="316"/>
      <c r="P179" s="316"/>
      <c r="Q179" s="316"/>
      <c r="R179" s="316"/>
      <c r="S179" s="316"/>
      <c r="T179" s="316"/>
      <c r="U179" s="316"/>
      <c r="V179" s="316"/>
      <c r="W179" s="316"/>
      <c r="X179" s="316"/>
      <c r="Y179" s="316"/>
    </row>
    <row r="180" spans="1:25">
      <c r="A180" s="316"/>
      <c r="B180" s="343" t="s">
        <v>2098</v>
      </c>
      <c r="C180" s="344" t="s">
        <v>2099</v>
      </c>
      <c r="D180" s="345"/>
      <c r="E180" s="29">
        <v>1020</v>
      </c>
      <c r="F180" s="29" t="s">
        <v>1932</v>
      </c>
      <c r="G180" s="29">
        <v>1875</v>
      </c>
      <c r="H180" s="29">
        <v>1150</v>
      </c>
      <c r="I180" s="29">
        <v>1270</v>
      </c>
      <c r="J180" s="346">
        <v>246708.00000000003</v>
      </c>
      <c r="K180" s="316"/>
      <c r="L180" s="316"/>
      <c r="M180" s="316"/>
      <c r="N180" s="316"/>
      <c r="O180" s="316"/>
      <c r="P180" s="316"/>
      <c r="Q180" s="316"/>
      <c r="R180" s="316"/>
      <c r="S180" s="316"/>
      <c r="T180" s="316"/>
      <c r="U180" s="316"/>
      <c r="V180" s="316"/>
      <c r="W180" s="316"/>
      <c r="X180" s="316"/>
      <c r="Y180" s="316"/>
    </row>
    <row r="181" spans="1:25">
      <c r="A181" s="316"/>
      <c r="B181" s="343" t="s">
        <v>2100</v>
      </c>
      <c r="C181" s="344" t="s">
        <v>2101</v>
      </c>
      <c r="D181" s="345"/>
      <c r="E181" s="29">
        <v>1400</v>
      </c>
      <c r="F181" s="29" t="s">
        <v>1932</v>
      </c>
      <c r="G181" s="29">
        <v>2500</v>
      </c>
      <c r="H181" s="29">
        <v>1150</v>
      </c>
      <c r="I181" s="29">
        <v>1270</v>
      </c>
      <c r="J181" s="346">
        <v>296076</v>
      </c>
      <c r="K181" s="316"/>
      <c r="L181" s="316"/>
      <c r="M181" s="316"/>
      <c r="N181" s="316"/>
      <c r="O181" s="316"/>
      <c r="P181" s="316"/>
      <c r="Q181" s="316"/>
      <c r="R181" s="316"/>
      <c r="S181" s="316"/>
      <c r="T181" s="316"/>
      <c r="U181" s="316"/>
      <c r="V181" s="316"/>
      <c r="W181" s="316"/>
      <c r="X181" s="316"/>
      <c r="Y181" s="316"/>
    </row>
    <row r="182" spans="1:25">
      <c r="A182" s="316"/>
      <c r="B182" s="1"/>
      <c r="C182" s="1"/>
      <c r="D182" s="1"/>
      <c r="E182" s="1"/>
      <c r="F182" s="1"/>
      <c r="G182" s="1"/>
      <c r="H182" s="1"/>
      <c r="I182" s="1"/>
      <c r="J182" s="1"/>
      <c r="K182" s="316"/>
      <c r="L182" s="316"/>
      <c r="M182" s="316"/>
      <c r="N182" s="316"/>
      <c r="O182" s="316"/>
      <c r="P182" s="316"/>
      <c r="Q182" s="316"/>
      <c r="R182" s="316"/>
      <c r="S182" s="316"/>
      <c r="T182" s="316"/>
      <c r="U182" s="316"/>
      <c r="V182" s="316"/>
      <c r="W182" s="316"/>
      <c r="X182" s="316"/>
      <c r="Y182" s="316"/>
    </row>
    <row r="183" spans="1:25" ht="15.75">
      <c r="A183" s="316"/>
      <c r="B183" s="189"/>
      <c r="C183" s="189" t="s">
        <v>2102</v>
      </c>
      <c r="D183" s="341"/>
      <c r="E183" s="202" t="s">
        <v>2103</v>
      </c>
      <c r="F183" s="191"/>
      <c r="G183" s="192"/>
      <c r="H183" s="192"/>
      <c r="I183" s="193"/>
      <c r="J183" s="189"/>
      <c r="K183" s="316"/>
      <c r="L183" s="316"/>
      <c r="M183" s="316"/>
      <c r="N183" s="316"/>
      <c r="O183" s="316"/>
      <c r="P183" s="316"/>
      <c r="Q183" s="316"/>
      <c r="R183" s="316"/>
      <c r="S183" s="316"/>
      <c r="T183" s="316"/>
      <c r="U183" s="316"/>
      <c r="V183" s="316"/>
      <c r="W183" s="316"/>
      <c r="X183" s="316"/>
      <c r="Y183" s="316"/>
    </row>
    <row r="184" spans="1:25">
      <c r="A184" s="316"/>
      <c r="B184" s="343" t="s">
        <v>2104</v>
      </c>
      <c r="C184" s="344" t="s">
        <v>2105</v>
      </c>
      <c r="D184" s="345"/>
      <c r="E184" s="29">
        <v>760</v>
      </c>
      <c r="F184" s="29" t="s">
        <v>2106</v>
      </c>
      <c r="G184" s="29">
        <v>1250</v>
      </c>
      <c r="H184" s="29">
        <v>1150</v>
      </c>
      <c r="I184" s="29">
        <v>900</v>
      </c>
      <c r="J184" s="346">
        <v>164472</v>
      </c>
      <c r="K184" s="316"/>
      <c r="L184" s="316"/>
      <c r="M184" s="316"/>
      <c r="N184" s="316"/>
      <c r="O184" s="316"/>
      <c r="P184" s="316"/>
      <c r="Q184" s="316"/>
      <c r="R184" s="316"/>
      <c r="S184" s="316"/>
      <c r="T184" s="316"/>
      <c r="U184" s="316"/>
      <c r="V184" s="316"/>
      <c r="W184" s="316"/>
      <c r="X184" s="316"/>
      <c r="Y184" s="316"/>
    </row>
    <row r="185" spans="1:25">
      <c r="A185" s="316"/>
      <c r="B185" s="343" t="s">
        <v>2107</v>
      </c>
      <c r="C185" s="344" t="s">
        <v>2108</v>
      </c>
      <c r="D185" s="345"/>
      <c r="E185" s="29">
        <v>1120</v>
      </c>
      <c r="F185" s="29" t="s">
        <v>2106</v>
      </c>
      <c r="G185" s="29">
        <v>1875</v>
      </c>
      <c r="H185" s="29">
        <v>1150</v>
      </c>
      <c r="I185" s="29">
        <v>900</v>
      </c>
      <c r="J185" s="346">
        <v>222156.00000000003</v>
      </c>
      <c r="K185" s="316"/>
      <c r="L185" s="316"/>
      <c r="M185" s="316"/>
      <c r="N185" s="316"/>
      <c r="O185" s="316"/>
      <c r="P185" s="316"/>
      <c r="Q185" s="316"/>
      <c r="R185" s="316"/>
      <c r="S185" s="316"/>
      <c r="T185" s="316"/>
      <c r="U185" s="316"/>
      <c r="V185" s="316"/>
      <c r="W185" s="316"/>
      <c r="X185" s="316"/>
      <c r="Y185" s="316"/>
    </row>
    <row r="186" spans="1:25">
      <c r="A186" s="316"/>
      <c r="B186" s="343" t="s">
        <v>2109</v>
      </c>
      <c r="C186" s="344" t="s">
        <v>2110</v>
      </c>
      <c r="D186" s="345"/>
      <c r="E186" s="29">
        <v>1500</v>
      </c>
      <c r="F186" s="29" t="s">
        <v>2106</v>
      </c>
      <c r="G186" s="29">
        <v>2500</v>
      </c>
      <c r="H186" s="29">
        <v>1150</v>
      </c>
      <c r="I186" s="29">
        <v>900</v>
      </c>
      <c r="J186" s="346">
        <v>266508</v>
      </c>
      <c r="K186" s="316"/>
      <c r="L186" s="316"/>
      <c r="M186" s="316"/>
      <c r="N186" s="316"/>
      <c r="O186" s="316"/>
      <c r="P186" s="316"/>
      <c r="Q186" s="316"/>
      <c r="R186" s="316"/>
      <c r="S186" s="316"/>
      <c r="T186" s="316"/>
      <c r="U186" s="316"/>
      <c r="V186" s="316"/>
      <c r="W186" s="316"/>
      <c r="X186" s="316"/>
      <c r="Y186" s="316"/>
    </row>
    <row r="187" spans="1:25">
      <c r="A187" s="316"/>
      <c r="B187" s="1"/>
      <c r="C187" s="1"/>
      <c r="D187" s="1"/>
      <c r="E187" s="1"/>
      <c r="F187" s="1"/>
      <c r="G187" s="1"/>
      <c r="H187" s="1"/>
      <c r="I187" s="1"/>
      <c r="J187" s="1"/>
      <c r="K187" s="316"/>
      <c r="L187" s="316"/>
      <c r="M187" s="316"/>
      <c r="N187" s="316"/>
      <c r="O187" s="316"/>
      <c r="P187" s="316"/>
      <c r="Q187" s="316"/>
      <c r="R187" s="316"/>
      <c r="S187" s="316"/>
      <c r="T187" s="316"/>
      <c r="U187" s="316"/>
      <c r="V187" s="316"/>
      <c r="W187" s="316"/>
      <c r="X187" s="316"/>
      <c r="Y187" s="316"/>
    </row>
    <row r="188" spans="1:25" ht="25.5">
      <c r="A188" s="316"/>
      <c r="B188" s="378" t="s">
        <v>4</v>
      </c>
      <c r="C188" s="347" t="s">
        <v>5</v>
      </c>
      <c r="D188" s="379"/>
      <c r="E188" s="379"/>
      <c r="F188" s="1009" t="s">
        <v>311</v>
      </c>
      <c r="G188" s="888"/>
      <c r="H188" s="888"/>
      <c r="I188" s="889"/>
      <c r="J188" s="380" t="s">
        <v>7763</v>
      </c>
      <c r="K188" s="316"/>
      <c r="L188" s="316"/>
      <c r="M188" s="316"/>
      <c r="N188" s="316"/>
      <c r="O188" s="316"/>
      <c r="P188" s="316"/>
      <c r="Q188" s="316"/>
      <c r="R188" s="316"/>
      <c r="S188" s="316"/>
      <c r="T188" s="316"/>
      <c r="U188" s="316"/>
      <c r="V188" s="316"/>
      <c r="W188" s="316"/>
      <c r="X188" s="316"/>
      <c r="Y188" s="316"/>
    </row>
    <row r="189" spans="1:25" ht="15.75">
      <c r="A189" s="316"/>
      <c r="B189" s="189"/>
      <c r="C189" s="341" t="s">
        <v>2111</v>
      </c>
      <c r="D189" s="341"/>
      <c r="E189" s="349"/>
      <c r="F189" s="350"/>
      <c r="G189" s="351"/>
      <c r="H189" s="351"/>
      <c r="I189" s="352"/>
      <c r="J189" s="353"/>
      <c r="K189" s="316"/>
      <c r="L189" s="316"/>
      <c r="M189" s="316"/>
      <c r="N189" s="316"/>
      <c r="O189" s="316"/>
      <c r="P189" s="316"/>
      <c r="Q189" s="316"/>
      <c r="R189" s="316"/>
      <c r="S189" s="316"/>
      <c r="T189" s="316"/>
      <c r="U189" s="316"/>
      <c r="V189" s="316"/>
      <c r="W189" s="316"/>
      <c r="X189" s="316"/>
      <c r="Y189" s="316"/>
    </row>
    <row r="190" spans="1:25" ht="15">
      <c r="A190" s="316"/>
      <c r="B190" s="205"/>
      <c r="C190" s="374" t="s">
        <v>2112</v>
      </c>
      <c r="D190" s="375"/>
      <c r="E190" s="376"/>
      <c r="F190" s="375"/>
      <c r="G190" s="375"/>
      <c r="H190" s="375"/>
      <c r="I190" s="375"/>
      <c r="J190" s="375"/>
      <c r="K190" s="316"/>
      <c r="L190" s="316"/>
      <c r="M190" s="316"/>
      <c r="N190" s="316"/>
      <c r="O190" s="316"/>
      <c r="P190" s="316"/>
      <c r="Q190" s="316"/>
      <c r="R190" s="316"/>
      <c r="S190" s="316"/>
      <c r="T190" s="316"/>
      <c r="U190" s="316"/>
      <c r="V190" s="316"/>
      <c r="W190" s="316"/>
      <c r="X190" s="316"/>
      <c r="Y190" s="316"/>
    </row>
    <row r="191" spans="1:25">
      <c r="A191" s="316"/>
      <c r="B191" s="357" t="s">
        <v>1950</v>
      </c>
      <c r="C191" s="360"/>
      <c r="D191" s="360"/>
      <c r="E191" s="373"/>
      <c r="F191" s="360"/>
      <c r="G191" s="205"/>
      <c r="H191" s="360"/>
      <c r="I191" s="360"/>
      <c r="J191" s="360"/>
      <c r="K191" s="316"/>
      <c r="L191" s="316"/>
      <c r="M191" s="316"/>
      <c r="N191" s="316"/>
      <c r="O191" s="316"/>
      <c r="P191" s="316"/>
      <c r="Q191" s="316"/>
      <c r="R191" s="316"/>
      <c r="S191" s="316"/>
      <c r="T191" s="316"/>
      <c r="U191" s="316"/>
      <c r="V191" s="316"/>
      <c r="W191" s="316"/>
      <c r="X191" s="316"/>
      <c r="Y191" s="316"/>
    </row>
    <row r="192" spans="1:25">
      <c r="A192" s="316"/>
      <c r="B192" s="361" t="s">
        <v>2113</v>
      </c>
      <c r="C192" s="344" t="s">
        <v>2114</v>
      </c>
      <c r="D192" s="345"/>
      <c r="E192" s="362"/>
      <c r="F192" s="363" t="s">
        <v>2115</v>
      </c>
      <c r="G192" s="364"/>
      <c r="H192" s="365"/>
      <c r="I192" s="366"/>
      <c r="J192" s="367">
        <v>13992.000000000002</v>
      </c>
      <c r="K192" s="316"/>
      <c r="L192" s="316"/>
      <c r="M192" s="316"/>
      <c r="N192" s="316"/>
      <c r="O192" s="316"/>
      <c r="P192" s="316"/>
      <c r="Q192" s="316"/>
      <c r="R192" s="316"/>
      <c r="S192" s="316"/>
      <c r="T192" s="316"/>
      <c r="U192" s="316"/>
      <c r="V192" s="316"/>
      <c r="W192" s="316"/>
      <c r="X192" s="316"/>
      <c r="Y192" s="316"/>
    </row>
    <row r="193" spans="1:25">
      <c r="A193" s="316"/>
      <c r="B193" s="361" t="s">
        <v>2116</v>
      </c>
      <c r="C193" s="344" t="s">
        <v>2117</v>
      </c>
      <c r="D193" s="345"/>
      <c r="E193" s="362"/>
      <c r="F193" s="368"/>
      <c r="G193" s="369"/>
      <c r="H193" s="370"/>
      <c r="I193" s="371"/>
      <c r="J193" s="367">
        <v>13992.000000000002</v>
      </c>
      <c r="K193" s="316"/>
      <c r="L193" s="316"/>
      <c r="M193" s="316"/>
      <c r="N193" s="316"/>
      <c r="O193" s="316"/>
      <c r="P193" s="316"/>
      <c r="Q193" s="316"/>
      <c r="R193" s="316"/>
      <c r="S193" s="316"/>
      <c r="T193" s="316"/>
      <c r="U193" s="316"/>
      <c r="V193" s="316"/>
      <c r="W193" s="316"/>
      <c r="X193" s="316"/>
      <c r="Y193" s="316"/>
    </row>
    <row r="194" spans="1:25">
      <c r="A194" s="316"/>
      <c r="B194" s="361" t="s">
        <v>2118</v>
      </c>
      <c r="C194" s="344" t="s">
        <v>2119</v>
      </c>
      <c r="D194" s="345"/>
      <c r="E194" s="372"/>
      <c r="F194" s="363" t="s">
        <v>1947</v>
      </c>
      <c r="G194" s="364"/>
      <c r="H194" s="365"/>
      <c r="I194" s="366"/>
      <c r="J194" s="346">
        <v>12804.000000000002</v>
      </c>
      <c r="K194" s="316"/>
      <c r="L194" s="316"/>
      <c r="M194" s="316"/>
      <c r="N194" s="316"/>
      <c r="O194" s="316"/>
      <c r="P194" s="316"/>
      <c r="Q194" s="316"/>
      <c r="R194" s="316"/>
      <c r="S194" s="316"/>
      <c r="T194" s="316"/>
      <c r="U194" s="316"/>
      <c r="V194" s="316"/>
      <c r="W194" s="316"/>
      <c r="X194" s="316"/>
      <c r="Y194" s="316"/>
    </row>
    <row r="195" spans="1:25">
      <c r="A195" s="316"/>
      <c r="B195" s="361" t="s">
        <v>2120</v>
      </c>
      <c r="C195" s="344" t="s">
        <v>2121</v>
      </c>
      <c r="D195" s="345"/>
      <c r="E195" s="372"/>
      <c r="F195" s="368"/>
      <c r="G195" s="369"/>
      <c r="H195" s="370"/>
      <c r="I195" s="371"/>
      <c r="J195" s="346">
        <v>12804.000000000002</v>
      </c>
      <c r="K195" s="316"/>
      <c r="L195" s="316"/>
      <c r="M195" s="316"/>
      <c r="N195" s="316"/>
      <c r="O195" s="316"/>
      <c r="P195" s="316"/>
      <c r="Q195" s="316"/>
      <c r="R195" s="316"/>
      <c r="S195" s="316"/>
      <c r="T195" s="316"/>
      <c r="U195" s="316"/>
      <c r="V195" s="316"/>
      <c r="W195" s="316"/>
      <c r="X195" s="316"/>
      <c r="Y195" s="316"/>
    </row>
    <row r="196" spans="1:25">
      <c r="A196" s="316"/>
      <c r="B196" s="361" t="s">
        <v>2122</v>
      </c>
      <c r="C196" s="344" t="s">
        <v>2123</v>
      </c>
      <c r="D196" s="345"/>
      <c r="E196" s="372"/>
      <c r="F196" s="363" t="s">
        <v>2124</v>
      </c>
      <c r="G196" s="364"/>
      <c r="H196" s="365"/>
      <c r="I196" s="366"/>
      <c r="J196" s="346">
        <v>17160</v>
      </c>
      <c r="K196" s="316"/>
      <c r="L196" s="316"/>
      <c r="M196" s="316"/>
      <c r="N196" s="316"/>
      <c r="O196" s="316"/>
      <c r="P196" s="316"/>
      <c r="Q196" s="316"/>
      <c r="R196" s="316"/>
      <c r="S196" s="316"/>
      <c r="T196" s="316"/>
      <c r="U196" s="316"/>
      <c r="V196" s="316"/>
      <c r="W196" s="316"/>
      <c r="X196" s="316"/>
      <c r="Y196" s="316"/>
    </row>
    <row r="197" spans="1:25">
      <c r="A197" s="316"/>
      <c r="B197" s="361" t="s">
        <v>2125</v>
      </c>
      <c r="C197" s="344" t="s">
        <v>2126</v>
      </c>
      <c r="D197" s="345"/>
      <c r="E197" s="372"/>
      <c r="F197" s="368"/>
      <c r="G197" s="369"/>
      <c r="H197" s="370"/>
      <c r="I197" s="371"/>
      <c r="J197" s="346">
        <v>17160</v>
      </c>
      <c r="K197" s="316"/>
      <c r="L197" s="316"/>
      <c r="M197" s="316"/>
      <c r="N197" s="316"/>
      <c r="O197" s="316"/>
      <c r="P197" s="316"/>
      <c r="Q197" s="316"/>
      <c r="R197" s="316"/>
      <c r="S197" s="316"/>
      <c r="T197" s="316"/>
      <c r="U197" s="316"/>
      <c r="V197" s="316"/>
      <c r="W197" s="316"/>
      <c r="X197" s="316"/>
      <c r="Y197" s="316"/>
    </row>
    <row r="198" spans="1:25" ht="15">
      <c r="A198" s="316"/>
      <c r="B198" s="205"/>
      <c r="C198" s="374" t="s">
        <v>2127</v>
      </c>
      <c r="D198" s="375"/>
      <c r="E198" s="376"/>
      <c r="F198" s="375"/>
      <c r="G198" s="375"/>
      <c r="H198" s="375"/>
      <c r="I198" s="375"/>
      <c r="J198" s="375"/>
      <c r="K198" s="316"/>
      <c r="L198" s="316"/>
      <c r="M198" s="316"/>
      <c r="N198" s="316"/>
      <c r="O198" s="316"/>
      <c r="P198" s="316"/>
      <c r="Q198" s="316"/>
      <c r="R198" s="316"/>
      <c r="S198" s="316"/>
      <c r="T198" s="316"/>
      <c r="U198" s="316"/>
      <c r="V198" s="316"/>
      <c r="W198" s="316"/>
      <c r="X198" s="316"/>
      <c r="Y198" s="316"/>
    </row>
    <row r="199" spans="1:25">
      <c r="A199" s="316"/>
      <c r="B199" s="361" t="s">
        <v>2128</v>
      </c>
      <c r="C199" s="344" t="s">
        <v>2129</v>
      </c>
      <c r="D199" s="345"/>
      <c r="E199" s="372"/>
      <c r="F199" s="363"/>
      <c r="G199" s="364"/>
      <c r="H199" s="365"/>
      <c r="I199" s="366"/>
      <c r="J199" s="346">
        <v>20460</v>
      </c>
      <c r="K199" s="316"/>
      <c r="L199" s="316"/>
      <c r="M199" s="316"/>
      <c r="N199" s="316"/>
      <c r="O199" s="316"/>
      <c r="P199" s="316"/>
      <c r="Q199" s="316"/>
      <c r="R199" s="316"/>
      <c r="S199" s="316"/>
      <c r="T199" s="316"/>
      <c r="U199" s="316"/>
      <c r="V199" s="316"/>
      <c r="W199" s="316"/>
      <c r="X199" s="316"/>
      <c r="Y199" s="316"/>
    </row>
    <row r="200" spans="1:25">
      <c r="A200" s="316"/>
      <c r="B200" s="361" t="s">
        <v>2130</v>
      </c>
      <c r="C200" s="344" t="s">
        <v>2131</v>
      </c>
      <c r="D200" s="345"/>
      <c r="E200" s="372"/>
      <c r="F200" s="363" t="s">
        <v>2132</v>
      </c>
      <c r="G200" s="364"/>
      <c r="H200" s="365"/>
      <c r="I200" s="366"/>
      <c r="J200" s="346">
        <v>16896</v>
      </c>
      <c r="K200" s="316"/>
      <c r="L200" s="316"/>
      <c r="M200" s="316"/>
      <c r="N200" s="316"/>
      <c r="O200" s="316"/>
      <c r="P200" s="316"/>
      <c r="Q200" s="316"/>
      <c r="R200" s="316"/>
      <c r="S200" s="316"/>
      <c r="T200" s="316"/>
      <c r="U200" s="316"/>
      <c r="V200" s="316"/>
      <c r="W200" s="316"/>
      <c r="X200" s="316"/>
      <c r="Y200" s="316"/>
    </row>
    <row r="201" spans="1:25">
      <c r="A201" s="316"/>
      <c r="B201" s="361" t="s">
        <v>2133</v>
      </c>
      <c r="C201" s="344" t="s">
        <v>2134</v>
      </c>
      <c r="D201" s="345"/>
      <c r="E201" s="372"/>
      <c r="F201" s="363" t="s">
        <v>2135</v>
      </c>
      <c r="G201" s="364"/>
      <c r="H201" s="365"/>
      <c r="I201" s="366"/>
      <c r="J201" s="346">
        <v>3432.0000000000005</v>
      </c>
      <c r="K201" s="316"/>
      <c r="L201" s="316"/>
      <c r="M201" s="316"/>
      <c r="N201" s="316"/>
      <c r="O201" s="316"/>
      <c r="P201" s="316"/>
      <c r="Q201" s="316"/>
      <c r="R201" s="316"/>
      <c r="S201" s="316"/>
      <c r="T201" s="316"/>
      <c r="U201" s="316"/>
      <c r="V201" s="316"/>
      <c r="W201" s="316"/>
      <c r="X201" s="316"/>
      <c r="Y201" s="316"/>
    </row>
    <row r="202" spans="1:25">
      <c r="A202" s="316"/>
      <c r="B202" s="361" t="s">
        <v>2136</v>
      </c>
      <c r="C202" s="344" t="s">
        <v>2137</v>
      </c>
      <c r="D202" s="345"/>
      <c r="E202" s="372"/>
      <c r="F202" s="363" t="s">
        <v>1973</v>
      </c>
      <c r="G202" s="364"/>
      <c r="H202" s="365"/>
      <c r="I202" s="366"/>
      <c r="J202" s="346">
        <v>1980.0000000000002</v>
      </c>
      <c r="K202" s="316"/>
      <c r="L202" s="316"/>
      <c r="M202" s="316"/>
      <c r="N202" s="316"/>
      <c r="O202" s="316"/>
      <c r="P202" s="316"/>
      <c r="Q202" s="316"/>
      <c r="R202" s="316"/>
      <c r="S202" s="316"/>
      <c r="T202" s="316"/>
      <c r="U202" s="316"/>
      <c r="V202" s="316"/>
      <c r="W202" s="316"/>
      <c r="X202" s="316"/>
      <c r="Y202" s="316"/>
    </row>
    <row r="203" spans="1:25" ht="15">
      <c r="A203" s="316"/>
      <c r="B203" s="205"/>
      <c r="C203" s="374" t="s">
        <v>2138</v>
      </c>
      <c r="D203" s="375"/>
      <c r="E203" s="376"/>
      <c r="F203" s="375"/>
      <c r="G203" s="375"/>
      <c r="H203" s="375"/>
      <c r="I203" s="375"/>
      <c r="J203" s="375"/>
      <c r="K203" s="316"/>
      <c r="L203" s="316"/>
      <c r="M203" s="316"/>
      <c r="N203" s="316"/>
      <c r="O203" s="316"/>
      <c r="P203" s="316"/>
      <c r="Q203" s="316"/>
      <c r="R203" s="316"/>
      <c r="S203" s="316"/>
      <c r="T203" s="316"/>
      <c r="U203" s="316"/>
      <c r="V203" s="316"/>
      <c r="W203" s="316"/>
      <c r="X203" s="316"/>
      <c r="Y203" s="316"/>
    </row>
    <row r="204" spans="1:25">
      <c r="A204" s="316"/>
      <c r="B204" s="361" t="s">
        <v>2139</v>
      </c>
      <c r="C204" s="344" t="s">
        <v>2140</v>
      </c>
      <c r="D204" s="345"/>
      <c r="E204" s="372"/>
      <c r="F204" s="363"/>
      <c r="G204" s="364"/>
      <c r="H204" s="365"/>
      <c r="I204" s="366"/>
      <c r="J204" s="346">
        <v>4224</v>
      </c>
      <c r="K204" s="316"/>
      <c r="L204" s="316"/>
      <c r="M204" s="316"/>
      <c r="N204" s="316"/>
      <c r="O204" s="316"/>
      <c r="P204" s="316"/>
      <c r="Q204" s="316"/>
      <c r="R204" s="316"/>
      <c r="S204" s="316"/>
      <c r="T204" s="316"/>
      <c r="U204" s="316"/>
      <c r="V204" s="316"/>
      <c r="W204" s="316"/>
      <c r="X204" s="316"/>
      <c r="Y204" s="316"/>
    </row>
    <row r="205" spans="1:25">
      <c r="A205" s="316"/>
      <c r="B205" s="361" t="s">
        <v>2141</v>
      </c>
      <c r="C205" s="344" t="s">
        <v>2142</v>
      </c>
      <c r="D205" s="345"/>
      <c r="E205" s="372"/>
      <c r="F205" s="363"/>
      <c r="G205" s="364"/>
      <c r="H205" s="365"/>
      <c r="I205" s="366"/>
      <c r="J205" s="346">
        <v>11616.000000000002</v>
      </c>
      <c r="K205" s="316"/>
      <c r="L205" s="316"/>
      <c r="M205" s="316"/>
      <c r="N205" s="316"/>
      <c r="O205" s="316"/>
      <c r="P205" s="316"/>
      <c r="Q205" s="316"/>
      <c r="R205" s="316"/>
      <c r="S205" s="316"/>
      <c r="T205" s="316"/>
      <c r="U205" s="316"/>
      <c r="V205" s="316"/>
      <c r="W205" s="316"/>
      <c r="X205" s="316"/>
      <c r="Y205" s="316"/>
    </row>
    <row r="206" spans="1:25">
      <c r="A206" s="316"/>
      <c r="B206" s="361" t="s">
        <v>2143</v>
      </c>
      <c r="C206" s="344" t="s">
        <v>2144</v>
      </c>
      <c r="D206" s="345"/>
      <c r="E206" s="372"/>
      <c r="F206" s="363"/>
      <c r="G206" s="364"/>
      <c r="H206" s="365"/>
      <c r="I206" s="366"/>
      <c r="J206" s="346">
        <v>5544</v>
      </c>
      <c r="K206" s="316"/>
      <c r="L206" s="316"/>
      <c r="M206" s="316"/>
      <c r="N206" s="316"/>
      <c r="O206" s="316"/>
      <c r="P206" s="316"/>
      <c r="Q206" s="316"/>
      <c r="R206" s="316"/>
      <c r="S206" s="316"/>
      <c r="T206" s="316"/>
      <c r="U206" s="316"/>
      <c r="V206" s="316"/>
      <c r="W206" s="316"/>
      <c r="X206" s="316"/>
      <c r="Y206" s="316"/>
    </row>
    <row r="207" spans="1:25">
      <c r="A207" s="316"/>
      <c r="B207" s="361" t="s">
        <v>2145</v>
      </c>
      <c r="C207" s="344" t="s">
        <v>2146</v>
      </c>
      <c r="D207" s="345"/>
      <c r="E207" s="372"/>
      <c r="F207" s="363"/>
      <c r="G207" s="364"/>
      <c r="H207" s="365"/>
      <c r="I207" s="366"/>
      <c r="J207" s="346">
        <v>7656.0000000000009</v>
      </c>
      <c r="K207" s="316"/>
      <c r="L207" s="316"/>
      <c r="M207" s="316"/>
      <c r="N207" s="316"/>
      <c r="O207" s="316"/>
      <c r="P207" s="316"/>
      <c r="Q207" s="316"/>
      <c r="R207" s="316"/>
      <c r="S207" s="316"/>
      <c r="T207" s="316"/>
      <c r="U207" s="316"/>
      <c r="V207" s="316"/>
      <c r="W207" s="316"/>
      <c r="X207" s="316"/>
      <c r="Y207" s="316"/>
    </row>
    <row r="208" spans="1:25">
      <c r="A208" s="316"/>
      <c r="B208" s="361" t="s">
        <v>2147</v>
      </c>
      <c r="C208" s="344" t="s">
        <v>2148</v>
      </c>
      <c r="D208" s="345"/>
      <c r="E208" s="372"/>
      <c r="F208" s="363"/>
      <c r="G208" s="364"/>
      <c r="H208" s="365"/>
      <c r="I208" s="366"/>
      <c r="J208" s="346">
        <v>10032</v>
      </c>
      <c r="K208" s="316"/>
      <c r="L208" s="316"/>
      <c r="M208" s="316"/>
      <c r="N208" s="316"/>
      <c r="O208" s="316"/>
      <c r="P208" s="316"/>
      <c r="Q208" s="316"/>
      <c r="R208" s="316"/>
      <c r="S208" s="316"/>
      <c r="T208" s="316"/>
      <c r="U208" s="316"/>
      <c r="V208" s="316"/>
      <c r="W208" s="316"/>
      <c r="X208" s="316"/>
      <c r="Y208" s="316"/>
    </row>
    <row r="209" spans="1:25">
      <c r="A209" s="316"/>
      <c r="B209" s="361" t="s">
        <v>2149</v>
      </c>
      <c r="C209" s="344" t="s">
        <v>2150</v>
      </c>
      <c r="D209" s="345"/>
      <c r="E209" s="372"/>
      <c r="F209" s="363"/>
      <c r="G209" s="364"/>
      <c r="H209" s="365"/>
      <c r="I209" s="366"/>
      <c r="J209" s="346">
        <v>14784.000000000002</v>
      </c>
      <c r="K209" s="316"/>
      <c r="L209" s="316"/>
      <c r="M209" s="316"/>
      <c r="N209" s="316"/>
      <c r="O209" s="316"/>
      <c r="P209" s="316"/>
      <c r="Q209" s="316"/>
      <c r="R209" s="316"/>
      <c r="S209" s="316"/>
      <c r="T209" s="316"/>
      <c r="U209" s="316"/>
      <c r="V209" s="316"/>
      <c r="W209" s="316"/>
      <c r="X209" s="316"/>
      <c r="Y209" s="316"/>
    </row>
    <row r="210" spans="1:25">
      <c r="A210" s="316"/>
      <c r="B210" s="361" t="s">
        <v>1993</v>
      </c>
      <c r="C210" s="344" t="s">
        <v>2151</v>
      </c>
      <c r="D210" s="345"/>
      <c r="E210" s="372"/>
      <c r="F210" s="363"/>
      <c r="G210" s="364"/>
      <c r="H210" s="365"/>
      <c r="I210" s="366"/>
      <c r="J210" s="346">
        <v>10296</v>
      </c>
      <c r="K210" s="316"/>
      <c r="L210" s="316"/>
      <c r="M210" s="316"/>
      <c r="N210" s="316"/>
      <c r="O210" s="316"/>
      <c r="P210" s="316"/>
      <c r="Q210" s="316"/>
      <c r="R210" s="316"/>
      <c r="S210" s="316"/>
      <c r="T210" s="316"/>
      <c r="U210" s="316"/>
      <c r="V210" s="316"/>
      <c r="W210" s="316"/>
      <c r="X210" s="316"/>
      <c r="Y210" s="316"/>
    </row>
    <row r="211" spans="1:25">
      <c r="A211" s="316"/>
      <c r="B211" s="361" t="s">
        <v>1995</v>
      </c>
      <c r="C211" s="344" t="s">
        <v>2152</v>
      </c>
      <c r="D211" s="345"/>
      <c r="E211" s="372"/>
      <c r="F211" s="363"/>
      <c r="G211" s="364"/>
      <c r="H211" s="365"/>
      <c r="I211" s="366"/>
      <c r="J211" s="346">
        <v>15312.000000000002</v>
      </c>
      <c r="K211" s="316"/>
      <c r="L211" s="316"/>
      <c r="M211" s="316"/>
      <c r="N211" s="316"/>
      <c r="O211" s="316"/>
      <c r="P211" s="316"/>
      <c r="Q211" s="316"/>
      <c r="R211" s="316"/>
      <c r="S211" s="316"/>
      <c r="T211" s="316"/>
      <c r="U211" s="316"/>
      <c r="V211" s="316"/>
      <c r="W211" s="316"/>
      <c r="X211" s="316"/>
      <c r="Y211" s="316"/>
    </row>
    <row r="212" spans="1:25">
      <c r="A212" s="316"/>
      <c r="B212" s="361" t="s">
        <v>1997</v>
      </c>
      <c r="C212" s="344" t="s">
        <v>2153</v>
      </c>
      <c r="D212" s="345"/>
      <c r="E212" s="372"/>
      <c r="F212" s="363"/>
      <c r="G212" s="364"/>
      <c r="H212" s="365"/>
      <c r="I212" s="366"/>
      <c r="J212" s="346">
        <v>20196</v>
      </c>
      <c r="K212" s="316"/>
      <c r="L212" s="316"/>
      <c r="M212" s="316"/>
      <c r="N212" s="316"/>
      <c r="O212" s="316"/>
      <c r="P212" s="316"/>
      <c r="Q212" s="316"/>
      <c r="R212" s="316"/>
      <c r="S212" s="316"/>
      <c r="T212" s="316"/>
      <c r="U212" s="316"/>
      <c r="V212" s="316"/>
      <c r="W212" s="316"/>
      <c r="X212" s="316"/>
      <c r="Y212" s="316"/>
    </row>
    <row r="213" spans="1:25">
      <c r="A213" s="316"/>
      <c r="B213" s="361" t="s">
        <v>1999</v>
      </c>
      <c r="C213" s="344" t="s">
        <v>2154</v>
      </c>
      <c r="D213" s="345"/>
      <c r="E213" s="372"/>
      <c r="F213" s="363"/>
      <c r="G213" s="364"/>
      <c r="H213" s="365"/>
      <c r="I213" s="366"/>
      <c r="J213" s="346">
        <v>29700.000000000004</v>
      </c>
      <c r="K213" s="316"/>
      <c r="L213" s="316"/>
      <c r="M213" s="316"/>
      <c r="N213" s="316"/>
      <c r="O213" s="316"/>
      <c r="P213" s="316"/>
      <c r="Q213" s="316"/>
      <c r="R213" s="316"/>
      <c r="S213" s="316"/>
      <c r="T213" s="316"/>
      <c r="U213" s="316"/>
      <c r="V213" s="316"/>
      <c r="W213" s="316"/>
      <c r="X213" s="316"/>
      <c r="Y213" s="316"/>
    </row>
    <row r="214" spans="1:25">
      <c r="A214" s="316"/>
      <c r="B214" s="361" t="s">
        <v>2155</v>
      </c>
      <c r="C214" s="344" t="s">
        <v>2156</v>
      </c>
      <c r="D214" s="345"/>
      <c r="E214" s="372"/>
      <c r="F214" s="363"/>
      <c r="G214" s="364"/>
      <c r="H214" s="365"/>
      <c r="I214" s="366"/>
      <c r="J214" s="346">
        <v>4488</v>
      </c>
      <c r="K214" s="316"/>
      <c r="L214" s="316"/>
      <c r="M214" s="316"/>
      <c r="N214" s="316"/>
      <c r="O214" s="316"/>
      <c r="P214" s="316"/>
      <c r="Q214" s="316"/>
      <c r="R214" s="316"/>
      <c r="S214" s="316"/>
      <c r="T214" s="316"/>
      <c r="U214" s="316"/>
      <c r="V214" s="316"/>
      <c r="W214" s="316"/>
      <c r="X214" s="316"/>
      <c r="Y214" s="316"/>
    </row>
    <row r="215" spans="1:25">
      <c r="A215" s="316"/>
      <c r="B215" s="361" t="s">
        <v>2157</v>
      </c>
      <c r="C215" s="344" t="s">
        <v>2158</v>
      </c>
      <c r="D215" s="345"/>
      <c r="E215" s="372"/>
      <c r="F215" s="363"/>
      <c r="G215" s="364"/>
      <c r="H215" s="365"/>
      <c r="I215" s="366"/>
      <c r="J215" s="346">
        <v>6204.0000000000009</v>
      </c>
      <c r="K215" s="316"/>
      <c r="L215" s="316"/>
      <c r="M215" s="316"/>
      <c r="N215" s="316"/>
      <c r="O215" s="316"/>
      <c r="P215" s="316"/>
      <c r="Q215" s="316"/>
      <c r="R215" s="316"/>
      <c r="S215" s="316"/>
      <c r="T215" s="316"/>
      <c r="U215" s="316"/>
      <c r="V215" s="316"/>
      <c r="W215" s="316"/>
      <c r="X215" s="316"/>
      <c r="Y215" s="316"/>
    </row>
    <row r="216" spans="1:25">
      <c r="A216" s="316"/>
      <c r="B216" s="361" t="s">
        <v>2159</v>
      </c>
      <c r="C216" s="344" t="s">
        <v>2160</v>
      </c>
      <c r="D216" s="345"/>
      <c r="E216" s="372"/>
      <c r="F216" s="363"/>
      <c r="G216" s="364"/>
      <c r="H216" s="365"/>
      <c r="I216" s="366"/>
      <c r="J216" s="346">
        <v>8184.0000000000009</v>
      </c>
      <c r="K216" s="316"/>
      <c r="L216" s="316"/>
      <c r="M216" s="316"/>
      <c r="N216" s="316"/>
      <c r="O216" s="316"/>
      <c r="P216" s="316"/>
      <c r="Q216" s="316"/>
      <c r="R216" s="316"/>
      <c r="S216" s="316"/>
      <c r="T216" s="316"/>
      <c r="U216" s="316"/>
      <c r="V216" s="316"/>
      <c r="W216" s="316"/>
      <c r="X216" s="316"/>
      <c r="Y216" s="316"/>
    </row>
    <row r="217" spans="1:25">
      <c r="A217" s="316"/>
      <c r="B217" s="361" t="s">
        <v>2161</v>
      </c>
      <c r="C217" s="344" t="s">
        <v>2162</v>
      </c>
      <c r="D217" s="345"/>
      <c r="E217" s="372"/>
      <c r="F217" s="377"/>
      <c r="G217" s="345"/>
      <c r="H217" s="362"/>
      <c r="I217" s="372"/>
      <c r="J217" s="346">
        <v>10296</v>
      </c>
      <c r="K217" s="316"/>
      <c r="L217" s="316"/>
      <c r="M217" s="316"/>
      <c r="N217" s="316"/>
      <c r="O217" s="316"/>
      <c r="P217" s="316"/>
      <c r="Q217" s="316"/>
      <c r="R217" s="316"/>
      <c r="S217" s="316"/>
      <c r="T217" s="316"/>
      <c r="U217" s="316"/>
      <c r="V217" s="316"/>
      <c r="W217" s="316"/>
      <c r="X217" s="316"/>
      <c r="Y217" s="316"/>
    </row>
    <row r="218" spans="1:25">
      <c r="A218" s="316"/>
      <c r="B218" s="316"/>
      <c r="C218" s="316"/>
      <c r="D218" s="316"/>
      <c r="E218" s="316"/>
      <c r="F218" s="316"/>
      <c r="G218" s="317"/>
      <c r="H218" s="317"/>
      <c r="I218" s="317"/>
      <c r="J218" s="318"/>
      <c r="K218" s="316"/>
      <c r="L218" s="316"/>
      <c r="M218" s="316"/>
      <c r="N218" s="316"/>
      <c r="O218" s="316"/>
      <c r="P218" s="316"/>
      <c r="Q218" s="316"/>
      <c r="R218" s="316"/>
      <c r="S218" s="316"/>
      <c r="T218" s="316"/>
      <c r="U218" s="316"/>
      <c r="V218" s="316"/>
      <c r="W218" s="316"/>
      <c r="X218" s="316"/>
      <c r="Y218" s="316"/>
    </row>
    <row r="219" spans="1:25" ht="15.75">
      <c r="A219" s="316"/>
      <c r="B219" s="381"/>
      <c r="C219" s="323" t="s">
        <v>2163</v>
      </c>
      <c r="D219" s="2"/>
      <c r="E219" s="382"/>
      <c r="F219" s="382"/>
      <c r="G219" s="5"/>
      <c r="H219" s="5"/>
      <c r="I219" s="5"/>
      <c r="J219" s="5"/>
      <c r="K219" s="316"/>
      <c r="L219" s="316"/>
      <c r="M219" s="316"/>
      <c r="N219" s="316"/>
      <c r="O219" s="316"/>
      <c r="P219" s="316"/>
      <c r="Q219" s="316"/>
      <c r="R219" s="316"/>
      <c r="S219" s="316"/>
      <c r="T219" s="316"/>
      <c r="U219" s="316"/>
      <c r="V219" s="316"/>
      <c r="W219" s="316"/>
      <c r="X219" s="316"/>
      <c r="Y219" s="316"/>
    </row>
    <row r="220" spans="1:25">
      <c r="A220" s="316"/>
      <c r="B220" s="2"/>
      <c r="C220" s="205" t="s">
        <v>1841</v>
      </c>
      <c r="D220" s="2"/>
      <c r="E220" s="382"/>
      <c r="F220" s="382"/>
      <c r="G220" s="5"/>
      <c r="H220" s="5"/>
      <c r="I220" s="5"/>
      <c r="J220" s="5"/>
      <c r="K220" s="316"/>
      <c r="L220" s="316"/>
      <c r="M220" s="316"/>
      <c r="N220" s="316"/>
      <c r="O220" s="316"/>
      <c r="P220" s="316"/>
      <c r="Q220" s="316"/>
      <c r="R220" s="316"/>
      <c r="S220" s="316"/>
      <c r="T220" s="316"/>
      <c r="U220" s="316"/>
      <c r="V220" s="316"/>
      <c r="W220" s="316"/>
      <c r="X220" s="316"/>
      <c r="Y220" s="316"/>
    </row>
    <row r="221" spans="1:25">
      <c r="A221" s="316"/>
      <c r="B221" s="2"/>
      <c r="C221" s="205" t="s">
        <v>2164</v>
      </c>
      <c r="D221" s="3"/>
      <c r="E221" s="3"/>
      <c r="F221" s="3"/>
      <c r="G221" s="2"/>
      <c r="H221" s="2"/>
      <c r="I221" s="2"/>
      <c r="J221" s="2"/>
      <c r="K221" s="316"/>
      <c r="L221" s="316"/>
      <c r="M221" s="316"/>
      <c r="N221" s="316"/>
      <c r="O221" s="316"/>
      <c r="P221" s="316"/>
      <c r="Q221" s="316"/>
      <c r="R221" s="316"/>
      <c r="S221" s="316"/>
      <c r="T221" s="316"/>
      <c r="U221" s="316"/>
      <c r="V221" s="316"/>
      <c r="W221" s="316"/>
      <c r="X221" s="316"/>
      <c r="Y221" s="316"/>
    </row>
    <row r="222" spans="1:25">
      <c r="A222" s="316"/>
      <c r="B222" s="2"/>
      <c r="C222" s="205" t="s">
        <v>2165</v>
      </c>
      <c r="D222" s="74"/>
      <c r="E222" s="74"/>
      <c r="F222" s="74"/>
      <c r="G222" s="2"/>
      <c r="H222" s="2"/>
      <c r="I222" s="2"/>
      <c r="J222" s="2"/>
      <c r="K222" s="316"/>
      <c r="L222" s="316"/>
      <c r="M222" s="316"/>
      <c r="N222" s="316"/>
      <c r="O222" s="316"/>
      <c r="P222" s="316"/>
      <c r="Q222" s="316"/>
      <c r="R222" s="316"/>
      <c r="S222" s="316"/>
      <c r="T222" s="316"/>
      <c r="U222" s="316"/>
      <c r="V222" s="316"/>
      <c r="W222" s="316"/>
      <c r="X222" s="316"/>
      <c r="Y222" s="316"/>
    </row>
    <row r="223" spans="1:25">
      <c r="A223" s="316"/>
      <c r="B223" s="2"/>
      <c r="C223" s="205" t="s">
        <v>2166</v>
      </c>
      <c r="D223" s="74"/>
      <c r="E223" s="74"/>
      <c r="F223" s="74"/>
      <c r="G223" s="2"/>
      <c r="H223" s="2"/>
      <c r="I223" s="2"/>
      <c r="J223" s="2"/>
      <c r="K223" s="316"/>
      <c r="L223" s="316"/>
      <c r="M223" s="316"/>
      <c r="N223" s="316"/>
      <c r="O223" s="316"/>
      <c r="P223" s="316"/>
      <c r="Q223" s="316"/>
      <c r="R223" s="316"/>
      <c r="S223" s="316"/>
      <c r="T223" s="316"/>
      <c r="U223" s="316"/>
      <c r="V223" s="316"/>
      <c r="W223" s="316"/>
      <c r="X223" s="316"/>
      <c r="Y223" s="316"/>
    </row>
    <row r="224" spans="1:25">
      <c r="A224" s="316"/>
      <c r="B224" s="2"/>
      <c r="C224" s="205" t="s">
        <v>2167</v>
      </c>
      <c r="D224" s="74"/>
      <c r="E224" s="74"/>
      <c r="F224" s="74"/>
      <c r="G224" s="2"/>
      <c r="H224" s="2"/>
      <c r="I224" s="2"/>
      <c r="J224" s="2"/>
      <c r="K224" s="316"/>
      <c r="L224" s="316"/>
      <c r="M224" s="316"/>
      <c r="N224" s="316"/>
      <c r="O224" s="316"/>
      <c r="P224" s="316"/>
      <c r="Q224" s="316"/>
      <c r="R224" s="316"/>
      <c r="S224" s="316"/>
      <c r="T224" s="316"/>
      <c r="U224" s="316"/>
      <c r="V224" s="316"/>
      <c r="W224" s="316"/>
      <c r="X224" s="316"/>
      <c r="Y224" s="316"/>
    </row>
    <row r="225" spans="1:25">
      <c r="A225" s="316"/>
      <c r="B225" s="2"/>
      <c r="C225" s="205" t="s">
        <v>2168</v>
      </c>
      <c r="D225" s="74"/>
      <c r="E225" s="74"/>
      <c r="F225" s="74"/>
      <c r="G225" s="2"/>
      <c r="H225" s="2"/>
      <c r="I225" s="2"/>
      <c r="J225" s="2"/>
      <c r="K225" s="316"/>
      <c r="L225" s="316"/>
      <c r="M225" s="316"/>
      <c r="N225" s="316"/>
      <c r="O225" s="316"/>
      <c r="P225" s="316"/>
      <c r="Q225" s="316"/>
      <c r="R225" s="316"/>
      <c r="S225" s="316"/>
      <c r="T225" s="316"/>
      <c r="U225" s="316"/>
      <c r="V225" s="316"/>
      <c r="W225" s="316"/>
      <c r="X225" s="316"/>
      <c r="Y225" s="316"/>
    </row>
    <row r="226" spans="1:25">
      <c r="A226" s="316"/>
      <c r="B226" s="2"/>
      <c r="C226" s="205" t="s">
        <v>2169</v>
      </c>
      <c r="D226" s="74"/>
      <c r="E226" s="74"/>
      <c r="F226" s="74"/>
      <c r="G226" s="2"/>
      <c r="H226" s="2"/>
      <c r="I226" s="2"/>
      <c r="J226" s="2"/>
      <c r="K226" s="316"/>
      <c r="L226" s="316"/>
      <c r="M226" s="316"/>
      <c r="N226" s="316"/>
      <c r="O226" s="316"/>
      <c r="P226" s="316"/>
      <c r="Q226" s="316"/>
      <c r="R226" s="316"/>
      <c r="S226" s="316"/>
      <c r="T226" s="316"/>
      <c r="U226" s="316"/>
      <c r="V226" s="316"/>
      <c r="W226" s="316"/>
      <c r="X226" s="316"/>
      <c r="Y226" s="316"/>
    </row>
    <row r="227" spans="1:25">
      <c r="A227" s="316"/>
      <c r="B227" s="2"/>
      <c r="C227" s="205" t="s">
        <v>2170</v>
      </c>
      <c r="D227" s="74"/>
      <c r="E227" s="74"/>
      <c r="F227" s="74"/>
      <c r="G227" s="2"/>
      <c r="H227" s="2"/>
      <c r="I227" s="2"/>
      <c r="J227" s="2"/>
      <c r="K227" s="316"/>
      <c r="L227" s="316"/>
      <c r="M227" s="316"/>
      <c r="N227" s="316"/>
      <c r="O227" s="316"/>
      <c r="P227" s="316"/>
      <c r="Q227" s="316"/>
      <c r="R227" s="316"/>
      <c r="S227" s="316"/>
      <c r="T227" s="316"/>
      <c r="U227" s="316"/>
      <c r="V227" s="316"/>
      <c r="W227" s="316"/>
      <c r="X227" s="316"/>
      <c r="Y227" s="316"/>
    </row>
    <row r="228" spans="1:25">
      <c r="A228" s="316"/>
      <c r="B228" s="2"/>
      <c r="C228" s="205" t="s">
        <v>2171</v>
      </c>
      <c r="D228" s="74"/>
      <c r="E228" s="74"/>
      <c r="F228" s="74"/>
      <c r="G228" s="2"/>
      <c r="H228" s="2"/>
      <c r="I228" s="2"/>
      <c r="J228" s="2"/>
      <c r="K228" s="316"/>
      <c r="L228" s="316"/>
      <c r="M228" s="316"/>
      <c r="N228" s="316"/>
      <c r="O228" s="316"/>
      <c r="P228" s="316"/>
      <c r="Q228" s="316"/>
      <c r="R228" s="316"/>
      <c r="S228" s="316"/>
      <c r="T228" s="316"/>
      <c r="U228" s="316"/>
      <c r="V228" s="316"/>
      <c r="W228" s="316"/>
      <c r="X228" s="316"/>
      <c r="Y228" s="316"/>
    </row>
    <row r="229" spans="1:25">
      <c r="A229" s="316"/>
      <c r="B229" s="2"/>
      <c r="C229" s="205" t="s">
        <v>1849</v>
      </c>
      <c r="D229" s="74"/>
      <c r="E229" s="74"/>
      <c r="F229" s="74"/>
      <c r="G229" s="2"/>
      <c r="H229" s="2"/>
      <c r="I229" s="2"/>
      <c r="J229" s="2"/>
      <c r="K229" s="316"/>
      <c r="L229" s="316"/>
      <c r="M229" s="316"/>
      <c r="N229" s="316"/>
      <c r="O229" s="316"/>
      <c r="P229" s="316"/>
      <c r="Q229" s="316"/>
      <c r="R229" s="316"/>
      <c r="S229" s="316"/>
      <c r="T229" s="316"/>
      <c r="U229" s="316"/>
      <c r="V229" s="316"/>
      <c r="W229" s="316"/>
      <c r="X229" s="316"/>
      <c r="Y229" s="316"/>
    </row>
    <row r="230" spans="1:25">
      <c r="A230" s="316"/>
      <c r="B230" s="2"/>
      <c r="C230" s="205" t="s">
        <v>2172</v>
      </c>
      <c r="D230" s="324"/>
      <c r="E230" s="324"/>
      <c r="F230" s="324"/>
      <c r="G230" s="2"/>
      <c r="H230" s="2"/>
      <c r="I230" s="2"/>
      <c r="J230" s="2"/>
      <c r="K230" s="316"/>
      <c r="L230" s="316"/>
      <c r="M230" s="316"/>
      <c r="N230" s="316"/>
      <c r="O230" s="316"/>
      <c r="P230" s="316"/>
      <c r="Q230" s="316"/>
      <c r="R230" s="316"/>
      <c r="S230" s="316"/>
      <c r="T230" s="316"/>
      <c r="U230" s="316"/>
      <c r="V230" s="316"/>
      <c r="W230" s="316"/>
      <c r="X230" s="316"/>
      <c r="Y230" s="316"/>
    </row>
    <row r="231" spans="1:25">
      <c r="A231" s="316"/>
      <c r="B231" s="2"/>
      <c r="C231" s="205" t="s">
        <v>2173</v>
      </c>
      <c r="D231" s="324"/>
      <c r="E231" s="324"/>
      <c r="F231" s="324"/>
      <c r="G231" s="2"/>
      <c r="H231" s="2"/>
      <c r="I231" s="2"/>
      <c r="J231" s="2"/>
      <c r="K231" s="316"/>
      <c r="L231" s="316"/>
      <c r="M231" s="316"/>
      <c r="N231" s="316"/>
      <c r="O231" s="316"/>
      <c r="P231" s="316"/>
      <c r="Q231" s="316"/>
      <c r="R231" s="316"/>
      <c r="S231" s="316"/>
      <c r="T231" s="316"/>
      <c r="U231" s="316"/>
      <c r="V231" s="316"/>
      <c r="W231" s="316"/>
      <c r="X231" s="316"/>
      <c r="Y231" s="316"/>
    </row>
    <row r="232" spans="1:25">
      <c r="A232" s="316"/>
      <c r="B232" s="2"/>
      <c r="C232" s="205" t="s">
        <v>1848</v>
      </c>
      <c r="D232" s="74"/>
      <c r="E232" s="74"/>
      <c r="F232" s="74"/>
      <c r="G232" s="2"/>
      <c r="H232" s="2"/>
      <c r="I232" s="2"/>
      <c r="J232" s="2"/>
      <c r="K232" s="316"/>
      <c r="L232" s="316"/>
      <c r="M232" s="316"/>
      <c r="N232" s="316"/>
      <c r="O232" s="316"/>
      <c r="P232" s="316"/>
      <c r="Q232" s="316"/>
      <c r="R232" s="316"/>
      <c r="S232" s="316"/>
      <c r="T232" s="316"/>
      <c r="U232" s="316"/>
      <c r="V232" s="316"/>
      <c r="W232" s="316"/>
      <c r="X232" s="316"/>
      <c r="Y232" s="316"/>
    </row>
    <row r="233" spans="1:25">
      <c r="A233" s="316"/>
      <c r="B233" s="2"/>
      <c r="C233" s="205" t="s">
        <v>1850</v>
      </c>
      <c r="D233" s="74"/>
      <c r="E233" s="74"/>
      <c r="F233" s="74"/>
      <c r="G233" s="2"/>
      <c r="H233" s="2"/>
      <c r="I233" s="2"/>
      <c r="J233" s="2"/>
      <c r="K233" s="316"/>
      <c r="L233" s="316"/>
      <c r="M233" s="316"/>
      <c r="N233" s="316"/>
      <c r="O233" s="316"/>
      <c r="P233" s="316"/>
      <c r="Q233" s="316"/>
      <c r="R233" s="316"/>
      <c r="S233" s="316"/>
      <c r="T233" s="316"/>
      <c r="U233" s="316"/>
      <c r="V233" s="316"/>
      <c r="W233" s="316"/>
      <c r="X233" s="316"/>
      <c r="Y233" s="316"/>
    </row>
    <row r="234" spans="1:25">
      <c r="A234" s="316"/>
      <c r="B234" s="2"/>
      <c r="C234" s="205" t="s">
        <v>1139</v>
      </c>
      <c r="D234" s="74"/>
      <c r="E234" s="74"/>
      <c r="F234" s="74"/>
      <c r="G234" s="2"/>
      <c r="H234" s="2"/>
      <c r="I234" s="2"/>
      <c r="J234" s="2"/>
      <c r="K234" s="316"/>
      <c r="L234" s="316"/>
      <c r="M234" s="316"/>
      <c r="N234" s="316"/>
      <c r="O234" s="316"/>
      <c r="P234" s="316"/>
      <c r="Q234" s="316"/>
      <c r="R234" s="316"/>
      <c r="S234" s="316"/>
      <c r="T234" s="316"/>
      <c r="U234" s="316"/>
      <c r="V234" s="316"/>
      <c r="W234" s="316"/>
      <c r="X234" s="316"/>
      <c r="Y234" s="316"/>
    </row>
    <row r="235" spans="1:25">
      <c r="A235" s="316"/>
      <c r="B235" s="2"/>
      <c r="C235" s="205" t="s">
        <v>1851</v>
      </c>
      <c r="D235" s="74"/>
      <c r="E235" s="74"/>
      <c r="F235" s="74"/>
      <c r="G235" s="2"/>
      <c r="H235" s="2"/>
      <c r="I235" s="2"/>
      <c r="J235" s="2"/>
      <c r="K235" s="316"/>
      <c r="L235" s="316"/>
      <c r="M235" s="316"/>
      <c r="N235" s="316"/>
      <c r="O235" s="316"/>
      <c r="P235" s="316"/>
      <c r="Q235" s="316"/>
      <c r="R235" s="316"/>
      <c r="S235" s="316"/>
      <c r="T235" s="316"/>
      <c r="U235" s="316"/>
      <c r="V235" s="316"/>
      <c r="W235" s="316"/>
      <c r="X235" s="316"/>
      <c r="Y235" s="316"/>
    </row>
    <row r="236" spans="1:25">
      <c r="A236" s="316"/>
      <c r="B236" s="2"/>
      <c r="C236" s="205"/>
      <c r="D236" s="74"/>
      <c r="E236" s="74"/>
      <c r="F236" s="74"/>
      <c r="G236" s="2"/>
      <c r="H236" s="2"/>
      <c r="I236" s="2"/>
      <c r="J236" s="2"/>
      <c r="K236" s="316"/>
      <c r="L236" s="316"/>
      <c r="M236" s="316"/>
      <c r="N236" s="316"/>
      <c r="O236" s="316"/>
      <c r="P236" s="316"/>
      <c r="Q236" s="316"/>
      <c r="R236" s="316"/>
      <c r="S236" s="316"/>
      <c r="T236" s="316"/>
      <c r="U236" s="316"/>
      <c r="V236" s="316"/>
      <c r="W236" s="316"/>
      <c r="X236" s="316"/>
      <c r="Y236" s="316"/>
    </row>
    <row r="237" spans="1:25">
      <c r="A237" s="316"/>
      <c r="B237" s="2"/>
      <c r="C237" s="205" t="s">
        <v>2174</v>
      </c>
      <c r="D237" s="74"/>
      <c r="E237" s="74"/>
      <c r="F237" s="74"/>
      <c r="G237" s="2"/>
      <c r="H237" s="2"/>
      <c r="I237" s="2"/>
      <c r="J237" s="2"/>
      <c r="K237" s="316"/>
      <c r="L237" s="316"/>
      <c r="M237" s="316"/>
      <c r="N237" s="316"/>
      <c r="O237" s="316"/>
      <c r="P237" s="316"/>
      <c r="Q237" s="316"/>
      <c r="R237" s="316"/>
      <c r="S237" s="316"/>
      <c r="T237" s="316"/>
      <c r="U237" s="316"/>
      <c r="V237" s="316"/>
      <c r="W237" s="316"/>
      <c r="X237" s="316"/>
      <c r="Y237" s="316"/>
    </row>
    <row r="238" spans="1:25">
      <c r="A238" s="316"/>
      <c r="B238" s="2"/>
      <c r="C238" s="205" t="s">
        <v>2175</v>
      </c>
      <c r="D238" s="74"/>
      <c r="E238" s="74"/>
      <c r="F238" s="74"/>
      <c r="G238" s="2"/>
      <c r="H238" s="2"/>
      <c r="I238" s="2"/>
      <c r="J238" s="2"/>
      <c r="K238" s="316"/>
      <c r="L238" s="316"/>
      <c r="M238" s="316"/>
      <c r="N238" s="316"/>
      <c r="O238" s="316"/>
      <c r="P238" s="316"/>
      <c r="Q238" s="316"/>
      <c r="R238" s="316"/>
      <c r="S238" s="316"/>
      <c r="T238" s="316"/>
      <c r="U238" s="316"/>
      <c r="V238" s="316"/>
      <c r="W238" s="316"/>
      <c r="X238" s="316"/>
      <c r="Y238" s="316"/>
    </row>
    <row r="239" spans="1:25">
      <c r="A239" s="316"/>
      <c r="B239" s="5"/>
      <c r="C239" s="2"/>
      <c r="D239" s="2"/>
      <c r="E239" s="2"/>
      <c r="F239" s="2"/>
      <c r="G239" s="2"/>
      <c r="H239" s="2"/>
      <c r="I239" s="2"/>
      <c r="J239" s="2"/>
      <c r="K239" s="316"/>
      <c r="L239" s="316"/>
      <c r="M239" s="316"/>
      <c r="N239" s="316"/>
      <c r="O239" s="316"/>
      <c r="P239" s="316"/>
      <c r="Q239" s="316"/>
      <c r="R239" s="316"/>
      <c r="S239" s="316"/>
      <c r="T239" s="316"/>
      <c r="U239" s="316"/>
      <c r="V239" s="316"/>
      <c r="W239" s="316"/>
      <c r="X239" s="316"/>
      <c r="Y239" s="316"/>
    </row>
    <row r="240" spans="1:25" ht="51">
      <c r="A240" s="316"/>
      <c r="B240" s="328" t="s">
        <v>4</v>
      </c>
      <c r="C240" s="329" t="s">
        <v>5</v>
      </c>
      <c r="D240" s="330"/>
      <c r="E240" s="331" t="s">
        <v>1859</v>
      </c>
      <c r="F240" s="332" t="s">
        <v>2176</v>
      </c>
      <c r="G240" s="333"/>
      <c r="H240" s="334" t="s">
        <v>6</v>
      </c>
      <c r="I240" s="335"/>
      <c r="J240" s="331" t="s">
        <v>7763</v>
      </c>
      <c r="K240" s="316"/>
      <c r="L240" s="316"/>
      <c r="M240" s="316"/>
      <c r="N240" s="316"/>
      <c r="O240" s="316"/>
      <c r="P240" s="316"/>
      <c r="Q240" s="316"/>
      <c r="R240" s="316"/>
      <c r="S240" s="316"/>
      <c r="T240" s="316"/>
      <c r="U240" s="316"/>
      <c r="V240" s="316"/>
      <c r="W240" s="316"/>
      <c r="X240" s="316"/>
      <c r="Y240" s="316"/>
    </row>
    <row r="241" spans="1:25" ht="38.25">
      <c r="A241" s="316"/>
      <c r="B241" s="336"/>
      <c r="C241" s="337"/>
      <c r="D241" s="338"/>
      <c r="E241" s="339" t="s">
        <v>1861</v>
      </c>
      <c r="F241" s="339" t="s">
        <v>1134</v>
      </c>
      <c r="G241" s="340" t="s">
        <v>8</v>
      </c>
      <c r="H241" s="339" t="s">
        <v>9</v>
      </c>
      <c r="I241" s="339" t="s">
        <v>10</v>
      </c>
      <c r="J241" s="339"/>
      <c r="K241" s="316"/>
      <c r="L241" s="316"/>
      <c r="M241" s="316"/>
      <c r="N241" s="316"/>
      <c r="O241" s="316"/>
      <c r="P241" s="316"/>
      <c r="Q241" s="316"/>
      <c r="R241" s="316"/>
      <c r="S241" s="316"/>
      <c r="T241" s="316"/>
      <c r="U241" s="316"/>
      <c r="V241" s="316"/>
      <c r="W241" s="316"/>
      <c r="X241" s="316"/>
      <c r="Y241" s="316"/>
    </row>
    <row r="242" spans="1:25" ht="15.75">
      <c r="A242" s="316"/>
      <c r="B242" s="189"/>
      <c r="C242" s="189" t="s">
        <v>2177</v>
      </c>
      <c r="D242" s="341"/>
      <c r="E242" s="342" t="s">
        <v>2178</v>
      </c>
      <c r="F242" s="191"/>
      <c r="G242" s="192"/>
      <c r="H242" s="192"/>
      <c r="I242" s="193"/>
      <c r="J242" s="189"/>
      <c r="K242" s="316"/>
      <c r="L242" s="316"/>
      <c r="M242" s="316"/>
      <c r="N242" s="316"/>
      <c r="O242" s="316"/>
      <c r="P242" s="316"/>
      <c r="Q242" s="316"/>
      <c r="R242" s="316"/>
      <c r="S242" s="316"/>
      <c r="T242" s="316"/>
      <c r="U242" s="316"/>
      <c r="V242" s="316"/>
      <c r="W242" s="316"/>
      <c r="X242" s="316"/>
      <c r="Y242" s="316"/>
    </row>
    <row r="243" spans="1:25">
      <c r="A243" s="316"/>
      <c r="B243" s="343" t="s">
        <v>2179</v>
      </c>
      <c r="C243" s="344" t="s">
        <v>2180</v>
      </c>
      <c r="D243" s="345"/>
      <c r="E243" s="29">
        <v>1500</v>
      </c>
      <c r="F243" s="29" t="s">
        <v>931</v>
      </c>
      <c r="G243" s="29">
        <v>1250</v>
      </c>
      <c r="H243" s="29">
        <v>710</v>
      </c>
      <c r="I243" s="29">
        <v>1950</v>
      </c>
      <c r="J243" s="346">
        <v>116424.00000000001</v>
      </c>
      <c r="K243" s="316"/>
      <c r="L243" s="316"/>
      <c r="M243" s="316"/>
      <c r="N243" s="316"/>
      <c r="O243" s="316"/>
      <c r="P243" s="316"/>
      <c r="Q243" s="316"/>
      <c r="R243" s="316"/>
      <c r="S243" s="316"/>
      <c r="T243" s="316"/>
      <c r="U243" s="316"/>
      <c r="V243" s="316"/>
      <c r="W243" s="316"/>
      <c r="X243" s="316"/>
      <c r="Y243" s="316"/>
    </row>
    <row r="244" spans="1:25">
      <c r="A244" s="316"/>
      <c r="B244" s="343" t="s">
        <v>2181</v>
      </c>
      <c r="C244" s="344" t="s">
        <v>2182</v>
      </c>
      <c r="D244" s="345"/>
      <c r="E244" s="29">
        <v>2300</v>
      </c>
      <c r="F244" s="29" t="s">
        <v>931</v>
      </c>
      <c r="G244" s="29">
        <v>1875</v>
      </c>
      <c r="H244" s="29">
        <v>710</v>
      </c>
      <c r="I244" s="29">
        <v>1950</v>
      </c>
      <c r="J244" s="346">
        <v>160644</v>
      </c>
      <c r="K244" s="316"/>
      <c r="L244" s="316"/>
      <c r="M244" s="316"/>
      <c r="N244" s="316"/>
      <c r="O244" s="316"/>
      <c r="P244" s="316"/>
      <c r="Q244" s="316"/>
      <c r="R244" s="316"/>
      <c r="S244" s="316"/>
      <c r="T244" s="316"/>
      <c r="U244" s="316"/>
      <c r="V244" s="316"/>
      <c r="W244" s="316"/>
      <c r="X244" s="316"/>
      <c r="Y244" s="316"/>
    </row>
    <row r="245" spans="1:25">
      <c r="A245" s="316"/>
      <c r="B245" s="343" t="s">
        <v>2183</v>
      </c>
      <c r="C245" s="344" t="s">
        <v>2184</v>
      </c>
      <c r="D245" s="345"/>
      <c r="E245" s="29">
        <v>3100</v>
      </c>
      <c r="F245" s="29" t="s">
        <v>931</v>
      </c>
      <c r="G245" s="29">
        <v>2500</v>
      </c>
      <c r="H245" s="29">
        <v>710</v>
      </c>
      <c r="I245" s="29">
        <v>1950</v>
      </c>
      <c r="J245" s="346">
        <v>193908.00000000003</v>
      </c>
      <c r="K245" s="316"/>
      <c r="L245" s="316"/>
      <c r="M245" s="316"/>
      <c r="N245" s="316"/>
      <c r="O245" s="316"/>
      <c r="P245" s="316"/>
      <c r="Q245" s="316"/>
      <c r="R245" s="316"/>
      <c r="S245" s="316"/>
      <c r="T245" s="316"/>
      <c r="U245" s="316"/>
      <c r="V245" s="316"/>
      <c r="W245" s="316"/>
      <c r="X245" s="316"/>
      <c r="Y245" s="316"/>
    </row>
    <row r="246" spans="1:25">
      <c r="A246" s="316"/>
      <c r="B246" s="343" t="s">
        <v>2185</v>
      </c>
      <c r="C246" s="344" t="s">
        <v>2186</v>
      </c>
      <c r="D246" s="345"/>
      <c r="E246" s="29">
        <v>4600</v>
      </c>
      <c r="F246" s="29" t="s">
        <v>931</v>
      </c>
      <c r="G246" s="29">
        <v>3750</v>
      </c>
      <c r="H246" s="29">
        <v>710</v>
      </c>
      <c r="I246" s="29">
        <v>1950</v>
      </c>
      <c r="J246" s="346">
        <v>268224</v>
      </c>
      <c r="K246" s="316"/>
      <c r="L246" s="316"/>
      <c r="M246" s="316"/>
      <c r="N246" s="316"/>
      <c r="O246" s="316"/>
      <c r="P246" s="316"/>
      <c r="Q246" s="316"/>
      <c r="R246" s="316"/>
      <c r="S246" s="316"/>
      <c r="T246" s="316"/>
      <c r="U246" s="316"/>
      <c r="V246" s="316"/>
      <c r="W246" s="316"/>
      <c r="X246" s="316"/>
      <c r="Y246" s="316"/>
    </row>
    <row r="247" spans="1:25">
      <c r="A247" s="316"/>
      <c r="B247" s="343"/>
      <c r="C247" s="344"/>
      <c r="D247" s="345"/>
      <c r="E247" s="29"/>
      <c r="F247" s="29"/>
      <c r="G247" s="29"/>
      <c r="H247" s="29"/>
      <c r="I247" s="29"/>
      <c r="J247" s="346"/>
      <c r="K247" s="316"/>
      <c r="L247" s="316"/>
      <c r="M247" s="316"/>
      <c r="N247" s="316"/>
      <c r="O247" s="316"/>
      <c r="P247" s="316"/>
      <c r="Q247" s="316"/>
      <c r="R247" s="316"/>
      <c r="S247" s="316"/>
      <c r="T247" s="316"/>
      <c r="U247" s="316"/>
      <c r="V247" s="316"/>
      <c r="W247" s="316"/>
      <c r="X247" s="316"/>
      <c r="Y247" s="316"/>
    </row>
    <row r="248" spans="1:25" ht="15.75">
      <c r="A248" s="316"/>
      <c r="B248" s="189"/>
      <c r="C248" s="189" t="s">
        <v>2187</v>
      </c>
      <c r="D248" s="341"/>
      <c r="E248" s="342" t="s">
        <v>2188</v>
      </c>
      <c r="F248" s="191"/>
      <c r="G248" s="192"/>
      <c r="H248" s="192"/>
      <c r="I248" s="193"/>
      <c r="J248" s="189"/>
      <c r="K248" s="316"/>
      <c r="L248" s="316"/>
      <c r="M248" s="316"/>
      <c r="N248" s="316"/>
      <c r="O248" s="316"/>
      <c r="P248" s="316"/>
      <c r="Q248" s="316"/>
      <c r="R248" s="316"/>
      <c r="S248" s="316"/>
      <c r="T248" s="316"/>
      <c r="U248" s="316"/>
      <c r="V248" s="316"/>
      <c r="W248" s="316"/>
      <c r="X248" s="316"/>
      <c r="Y248" s="316"/>
    </row>
    <row r="249" spans="1:25">
      <c r="A249" s="316"/>
      <c r="B249" s="343" t="s">
        <v>2189</v>
      </c>
      <c r="C249" s="344" t="s">
        <v>2190</v>
      </c>
      <c r="D249" s="345"/>
      <c r="E249" s="29">
        <v>1500</v>
      </c>
      <c r="F249" s="29" t="s">
        <v>931</v>
      </c>
      <c r="G249" s="29">
        <v>1250</v>
      </c>
      <c r="H249" s="29">
        <v>710</v>
      </c>
      <c r="I249" s="29">
        <v>1950</v>
      </c>
      <c r="J249" s="346">
        <v>116424.00000000001</v>
      </c>
      <c r="K249" s="316"/>
      <c r="L249" s="316"/>
      <c r="M249" s="316"/>
      <c r="N249" s="316"/>
      <c r="O249" s="316"/>
      <c r="P249" s="316"/>
      <c r="Q249" s="316"/>
      <c r="R249" s="316"/>
      <c r="S249" s="316"/>
      <c r="T249" s="316"/>
      <c r="U249" s="316"/>
      <c r="V249" s="316"/>
      <c r="W249" s="316"/>
      <c r="X249" s="316"/>
      <c r="Y249" s="316"/>
    </row>
    <row r="250" spans="1:25">
      <c r="A250" s="316"/>
      <c r="B250" s="343" t="s">
        <v>2191</v>
      </c>
      <c r="C250" s="344" t="s">
        <v>2192</v>
      </c>
      <c r="D250" s="345"/>
      <c r="E250" s="29">
        <v>2300</v>
      </c>
      <c r="F250" s="29" t="s">
        <v>931</v>
      </c>
      <c r="G250" s="29">
        <v>1875</v>
      </c>
      <c r="H250" s="29">
        <v>710</v>
      </c>
      <c r="I250" s="29">
        <v>1950</v>
      </c>
      <c r="J250" s="346">
        <v>160644</v>
      </c>
      <c r="K250" s="316"/>
      <c r="L250" s="316"/>
      <c r="M250" s="316"/>
      <c r="N250" s="316"/>
      <c r="O250" s="316"/>
      <c r="P250" s="316"/>
      <c r="Q250" s="316"/>
      <c r="R250" s="316"/>
      <c r="S250" s="316"/>
      <c r="T250" s="316"/>
      <c r="U250" s="316"/>
      <c r="V250" s="316"/>
      <c r="W250" s="316"/>
      <c r="X250" s="316"/>
      <c r="Y250" s="316"/>
    </row>
    <row r="251" spans="1:25">
      <c r="A251" s="316"/>
      <c r="B251" s="343" t="s">
        <v>2193</v>
      </c>
      <c r="C251" s="344" t="s">
        <v>2194</v>
      </c>
      <c r="D251" s="345"/>
      <c r="E251" s="29">
        <v>3100</v>
      </c>
      <c r="F251" s="29" t="s">
        <v>931</v>
      </c>
      <c r="G251" s="29">
        <v>2500</v>
      </c>
      <c r="H251" s="29">
        <v>710</v>
      </c>
      <c r="I251" s="29">
        <v>1950</v>
      </c>
      <c r="J251" s="346">
        <v>193908.00000000003</v>
      </c>
      <c r="K251" s="316"/>
      <c r="L251" s="316"/>
      <c r="M251" s="316"/>
      <c r="N251" s="316"/>
      <c r="O251" s="316"/>
      <c r="P251" s="316"/>
      <c r="Q251" s="316"/>
      <c r="R251" s="316"/>
      <c r="S251" s="316"/>
      <c r="T251" s="316"/>
      <c r="U251" s="316"/>
      <c r="V251" s="316"/>
      <c r="W251" s="316"/>
      <c r="X251" s="316"/>
      <c r="Y251" s="316"/>
    </row>
    <row r="252" spans="1:25">
      <c r="A252" s="316"/>
      <c r="B252" s="343" t="s">
        <v>2195</v>
      </c>
      <c r="C252" s="344" t="s">
        <v>2196</v>
      </c>
      <c r="D252" s="345"/>
      <c r="E252" s="29">
        <v>4600</v>
      </c>
      <c r="F252" s="29" t="s">
        <v>931</v>
      </c>
      <c r="G252" s="29">
        <v>3750</v>
      </c>
      <c r="H252" s="29">
        <v>710</v>
      </c>
      <c r="I252" s="29">
        <v>1950</v>
      </c>
      <c r="J252" s="346">
        <v>268224</v>
      </c>
      <c r="K252" s="316"/>
      <c r="L252" s="316"/>
      <c r="M252" s="316"/>
      <c r="N252" s="316"/>
      <c r="O252" s="316"/>
      <c r="P252" s="316"/>
      <c r="Q252" s="316"/>
      <c r="R252" s="316"/>
      <c r="S252" s="316"/>
      <c r="T252" s="316"/>
      <c r="U252" s="316"/>
      <c r="V252" s="316"/>
      <c r="W252" s="316"/>
      <c r="X252" s="316"/>
      <c r="Y252" s="316"/>
    </row>
    <row r="253" spans="1:25">
      <c r="A253" s="316"/>
      <c r="B253" s="343"/>
      <c r="C253" s="344"/>
      <c r="D253" s="345"/>
      <c r="E253" s="29"/>
      <c r="F253" s="29"/>
      <c r="G253" s="29"/>
      <c r="H253" s="29"/>
      <c r="I253" s="29"/>
      <c r="J253" s="346"/>
      <c r="K253" s="316"/>
      <c r="L253" s="316"/>
      <c r="M253" s="316"/>
      <c r="N253" s="316"/>
      <c r="O253" s="316"/>
      <c r="P253" s="316"/>
      <c r="Q253" s="316"/>
      <c r="R253" s="316"/>
      <c r="S253" s="316"/>
      <c r="T253" s="316"/>
      <c r="U253" s="316"/>
      <c r="V253" s="316"/>
      <c r="W253" s="316"/>
      <c r="X253" s="316"/>
      <c r="Y253" s="316"/>
    </row>
    <row r="254" spans="1:25" ht="15.75">
      <c r="A254" s="316"/>
      <c r="B254" s="189"/>
      <c r="C254" s="189" t="s">
        <v>2197</v>
      </c>
      <c r="D254" s="341"/>
      <c r="E254" s="342" t="s">
        <v>2198</v>
      </c>
      <c r="F254" s="191"/>
      <c r="G254" s="192"/>
      <c r="H254" s="192"/>
      <c r="I254" s="193"/>
      <c r="J254" s="189"/>
      <c r="K254" s="316"/>
      <c r="L254" s="316"/>
      <c r="M254" s="316"/>
      <c r="N254" s="316"/>
      <c r="O254" s="316"/>
      <c r="P254" s="316"/>
      <c r="Q254" s="316"/>
      <c r="R254" s="316"/>
      <c r="S254" s="316"/>
      <c r="T254" s="316"/>
      <c r="U254" s="316"/>
      <c r="V254" s="316"/>
      <c r="W254" s="316"/>
      <c r="X254" s="316"/>
      <c r="Y254" s="316"/>
    </row>
    <row r="255" spans="1:25">
      <c r="A255" s="316"/>
      <c r="B255" s="343" t="s">
        <v>2199</v>
      </c>
      <c r="C255" s="344" t="s">
        <v>2200</v>
      </c>
      <c r="D255" s="345"/>
      <c r="E255" s="29">
        <v>1800</v>
      </c>
      <c r="F255" s="29" t="s">
        <v>2201</v>
      </c>
      <c r="G255" s="29">
        <v>1250</v>
      </c>
      <c r="H255" s="29">
        <v>710</v>
      </c>
      <c r="I255" s="29">
        <v>1950</v>
      </c>
      <c r="J255" s="346">
        <v>122245.20000000001</v>
      </c>
      <c r="K255" s="316"/>
      <c r="L255" s="316"/>
      <c r="M255" s="316"/>
      <c r="N255" s="316"/>
      <c r="O255" s="316"/>
      <c r="P255" s="316"/>
      <c r="Q255" s="316"/>
      <c r="R255" s="316"/>
      <c r="S255" s="316"/>
      <c r="T255" s="316"/>
      <c r="U255" s="316"/>
      <c r="V255" s="316"/>
      <c r="W255" s="316"/>
      <c r="X255" s="316"/>
      <c r="Y255" s="316"/>
    </row>
    <row r="256" spans="1:25">
      <c r="A256" s="316"/>
      <c r="B256" s="343" t="s">
        <v>2202</v>
      </c>
      <c r="C256" s="344" t="s">
        <v>2203</v>
      </c>
      <c r="D256" s="345"/>
      <c r="E256" s="29">
        <v>2760</v>
      </c>
      <c r="F256" s="29" t="s">
        <v>2201</v>
      </c>
      <c r="G256" s="29">
        <v>1875</v>
      </c>
      <c r="H256" s="29">
        <v>710</v>
      </c>
      <c r="I256" s="29">
        <v>1950</v>
      </c>
      <c r="J256" s="346">
        <v>168676.2</v>
      </c>
      <c r="K256" s="316"/>
      <c r="L256" s="316"/>
      <c r="M256" s="316"/>
      <c r="N256" s="316"/>
      <c r="O256" s="316"/>
      <c r="P256" s="316"/>
      <c r="Q256" s="316"/>
      <c r="R256" s="316"/>
      <c r="S256" s="316"/>
      <c r="T256" s="316"/>
      <c r="U256" s="316"/>
      <c r="V256" s="316"/>
      <c r="W256" s="316"/>
      <c r="X256" s="316"/>
      <c r="Y256" s="316"/>
    </row>
    <row r="257" spans="1:25">
      <c r="A257" s="316"/>
      <c r="B257" s="343" t="s">
        <v>2204</v>
      </c>
      <c r="C257" s="344" t="s">
        <v>2205</v>
      </c>
      <c r="D257" s="345"/>
      <c r="E257" s="29">
        <v>3720</v>
      </c>
      <c r="F257" s="29" t="s">
        <v>2201</v>
      </c>
      <c r="G257" s="29">
        <v>2500</v>
      </c>
      <c r="H257" s="29">
        <v>710</v>
      </c>
      <c r="I257" s="29">
        <v>1950</v>
      </c>
      <c r="J257" s="346">
        <v>203603.40000000002</v>
      </c>
      <c r="K257" s="316"/>
      <c r="L257" s="316"/>
      <c r="M257" s="316"/>
      <c r="N257" s="316"/>
      <c r="O257" s="316"/>
      <c r="P257" s="316"/>
      <c r="Q257" s="316"/>
      <c r="R257" s="316"/>
      <c r="S257" s="316"/>
      <c r="T257" s="316"/>
      <c r="U257" s="316"/>
      <c r="V257" s="316"/>
      <c r="W257" s="316"/>
      <c r="X257" s="316"/>
      <c r="Y257" s="316"/>
    </row>
    <row r="258" spans="1:25">
      <c r="A258" s="316"/>
      <c r="B258" s="343" t="s">
        <v>2206</v>
      </c>
      <c r="C258" s="344" t="s">
        <v>2207</v>
      </c>
      <c r="D258" s="345"/>
      <c r="E258" s="29">
        <v>5520</v>
      </c>
      <c r="F258" s="29" t="s">
        <v>2201</v>
      </c>
      <c r="G258" s="29">
        <v>3750</v>
      </c>
      <c r="H258" s="29">
        <v>710</v>
      </c>
      <c r="I258" s="29">
        <v>1950</v>
      </c>
      <c r="J258" s="346">
        <v>281635.20000000001</v>
      </c>
      <c r="K258" s="316"/>
      <c r="L258" s="316"/>
      <c r="M258" s="316"/>
      <c r="N258" s="316"/>
      <c r="O258" s="316"/>
      <c r="P258" s="316"/>
      <c r="Q258" s="316"/>
      <c r="R258" s="316"/>
      <c r="S258" s="316"/>
      <c r="T258" s="316"/>
      <c r="U258" s="316"/>
      <c r="V258" s="316"/>
      <c r="W258" s="316"/>
      <c r="X258" s="316"/>
      <c r="Y258" s="316"/>
    </row>
    <row r="259" spans="1:25">
      <c r="A259" s="316"/>
      <c r="B259" s="343"/>
      <c r="C259" s="344"/>
      <c r="D259" s="345"/>
      <c r="E259" s="29"/>
      <c r="F259" s="29"/>
      <c r="G259" s="29"/>
      <c r="H259" s="29"/>
      <c r="I259" s="29"/>
      <c r="J259" s="346"/>
      <c r="K259" s="316"/>
      <c r="L259" s="316"/>
      <c r="M259" s="316"/>
      <c r="N259" s="316"/>
      <c r="O259" s="316"/>
      <c r="P259" s="316"/>
      <c r="Q259" s="316"/>
      <c r="R259" s="316"/>
      <c r="S259" s="316"/>
      <c r="T259" s="316"/>
      <c r="U259" s="316"/>
      <c r="V259" s="316"/>
      <c r="W259" s="316"/>
      <c r="X259" s="316"/>
      <c r="Y259" s="316"/>
    </row>
    <row r="260" spans="1:25">
      <c r="A260" s="316"/>
      <c r="B260" s="382"/>
      <c r="C260" s="382"/>
      <c r="D260" s="382"/>
      <c r="E260" s="382"/>
      <c r="F260" s="382"/>
      <c r="G260" s="382"/>
      <c r="H260" s="382"/>
      <c r="I260" s="382"/>
      <c r="J260" s="382"/>
      <c r="K260" s="316"/>
      <c r="L260" s="316"/>
      <c r="M260" s="316"/>
      <c r="N260" s="316"/>
      <c r="O260" s="316"/>
      <c r="P260" s="316"/>
      <c r="Q260" s="316"/>
      <c r="R260" s="316"/>
      <c r="S260" s="316"/>
      <c r="T260" s="316"/>
      <c r="U260" s="316"/>
      <c r="V260" s="316"/>
      <c r="W260" s="316"/>
      <c r="X260" s="316"/>
      <c r="Y260" s="316"/>
    </row>
    <row r="261" spans="1:25" ht="15.75">
      <c r="A261" s="316"/>
      <c r="B261" s="381"/>
      <c r="C261" s="323" t="s">
        <v>2208</v>
      </c>
      <c r="D261" s="2"/>
      <c r="E261" s="382"/>
      <c r="F261" s="382"/>
      <c r="G261" s="5"/>
      <c r="H261" s="5"/>
      <c r="I261" s="5"/>
      <c r="J261" s="5"/>
      <c r="K261" s="316"/>
      <c r="L261" s="316"/>
      <c r="M261" s="316"/>
      <c r="N261" s="316"/>
      <c r="O261" s="316"/>
      <c r="P261" s="316"/>
      <c r="Q261" s="316"/>
      <c r="R261" s="316"/>
      <c r="S261" s="316"/>
      <c r="T261" s="316"/>
      <c r="U261" s="316"/>
      <c r="V261" s="316"/>
      <c r="W261" s="316"/>
      <c r="X261" s="316"/>
      <c r="Y261" s="316"/>
    </row>
    <row r="262" spans="1:25">
      <c r="A262" s="316"/>
      <c r="B262" s="2"/>
      <c r="C262" s="205" t="s">
        <v>1841</v>
      </c>
      <c r="D262" s="2"/>
      <c r="E262" s="382"/>
      <c r="F262" s="382"/>
      <c r="G262" s="5"/>
      <c r="H262" s="5"/>
      <c r="I262" s="5"/>
      <c r="J262" s="5"/>
      <c r="K262" s="316"/>
      <c r="L262" s="316"/>
      <c r="M262" s="316"/>
      <c r="N262" s="316"/>
      <c r="O262" s="316"/>
      <c r="P262" s="316"/>
      <c r="Q262" s="316"/>
      <c r="R262" s="316"/>
      <c r="S262" s="316"/>
      <c r="T262" s="316"/>
      <c r="U262" s="316"/>
      <c r="V262" s="316"/>
      <c r="W262" s="316"/>
      <c r="X262" s="316"/>
      <c r="Y262" s="316"/>
    </row>
    <row r="263" spans="1:25">
      <c r="A263" s="316"/>
      <c r="B263" s="2"/>
      <c r="C263" s="205" t="s">
        <v>2164</v>
      </c>
      <c r="D263" s="3"/>
      <c r="E263" s="3"/>
      <c r="F263" s="3"/>
      <c r="G263" s="2"/>
      <c r="H263" s="2"/>
      <c r="I263" s="2"/>
      <c r="J263" s="2"/>
      <c r="K263" s="316"/>
      <c r="L263" s="316"/>
      <c r="M263" s="316"/>
      <c r="N263" s="316"/>
      <c r="O263" s="316"/>
      <c r="P263" s="316"/>
      <c r="Q263" s="316"/>
      <c r="R263" s="316"/>
      <c r="S263" s="316"/>
      <c r="T263" s="316"/>
      <c r="U263" s="316"/>
      <c r="V263" s="316"/>
      <c r="W263" s="316"/>
      <c r="X263" s="316"/>
      <c r="Y263" s="316"/>
    </row>
    <row r="264" spans="1:25">
      <c r="A264" s="316"/>
      <c r="B264" s="2"/>
      <c r="C264" s="205" t="s">
        <v>2165</v>
      </c>
      <c r="D264" s="74"/>
      <c r="E264" s="74"/>
      <c r="F264" s="74"/>
      <c r="G264" s="2"/>
      <c r="H264" s="2"/>
      <c r="I264" s="2"/>
      <c r="J264" s="2"/>
      <c r="K264" s="316"/>
      <c r="L264" s="316"/>
      <c r="M264" s="316"/>
      <c r="N264" s="316"/>
      <c r="O264" s="316"/>
      <c r="P264" s="316"/>
      <c r="Q264" s="316"/>
      <c r="R264" s="316"/>
      <c r="S264" s="316"/>
      <c r="T264" s="316"/>
      <c r="U264" s="316"/>
      <c r="V264" s="316"/>
      <c r="W264" s="316"/>
      <c r="X264" s="316"/>
      <c r="Y264" s="316"/>
    </row>
    <row r="265" spans="1:25">
      <c r="A265" s="316"/>
      <c r="B265" s="2"/>
      <c r="C265" s="205" t="s">
        <v>2166</v>
      </c>
      <c r="D265" s="74"/>
      <c r="E265" s="74"/>
      <c r="F265" s="74"/>
      <c r="G265" s="2"/>
      <c r="H265" s="2"/>
      <c r="I265" s="2"/>
      <c r="J265" s="2"/>
      <c r="K265" s="316"/>
      <c r="L265" s="316"/>
      <c r="M265" s="316"/>
      <c r="N265" s="316"/>
      <c r="O265" s="316"/>
      <c r="P265" s="316"/>
      <c r="Q265" s="316"/>
      <c r="R265" s="316"/>
      <c r="S265" s="316"/>
      <c r="T265" s="316"/>
      <c r="U265" s="316"/>
      <c r="V265" s="316"/>
      <c r="W265" s="316"/>
      <c r="X265" s="316"/>
      <c r="Y265" s="316"/>
    </row>
    <row r="266" spans="1:25">
      <c r="A266" s="316"/>
      <c r="B266" s="2"/>
      <c r="C266" s="205" t="s">
        <v>2167</v>
      </c>
      <c r="D266" s="74"/>
      <c r="E266" s="74"/>
      <c r="F266" s="74"/>
      <c r="G266" s="2"/>
      <c r="H266" s="2"/>
      <c r="I266" s="2"/>
      <c r="J266" s="2"/>
      <c r="K266" s="316"/>
      <c r="L266" s="316"/>
      <c r="M266" s="316"/>
      <c r="N266" s="316"/>
      <c r="O266" s="316"/>
      <c r="P266" s="316"/>
      <c r="Q266" s="316"/>
      <c r="R266" s="316"/>
      <c r="S266" s="316"/>
      <c r="T266" s="316"/>
      <c r="U266" s="316"/>
      <c r="V266" s="316"/>
      <c r="W266" s="316"/>
      <c r="X266" s="316"/>
      <c r="Y266" s="316"/>
    </row>
    <row r="267" spans="1:25">
      <c r="A267" s="316"/>
      <c r="B267" s="2"/>
      <c r="C267" s="205" t="s">
        <v>2209</v>
      </c>
      <c r="D267" s="74"/>
      <c r="E267" s="74"/>
      <c r="F267" s="74"/>
      <c r="G267" s="2"/>
      <c r="H267" s="2"/>
      <c r="I267" s="2"/>
      <c r="J267" s="2"/>
      <c r="K267" s="316"/>
      <c r="L267" s="316"/>
      <c r="M267" s="316"/>
      <c r="N267" s="316"/>
      <c r="O267" s="316"/>
      <c r="P267" s="316"/>
      <c r="Q267" s="316"/>
      <c r="R267" s="316"/>
      <c r="S267" s="316"/>
      <c r="T267" s="316"/>
      <c r="U267" s="316"/>
      <c r="V267" s="316"/>
      <c r="W267" s="316"/>
      <c r="X267" s="316"/>
      <c r="Y267" s="316"/>
    </row>
    <row r="268" spans="1:25">
      <c r="A268" s="316"/>
      <c r="B268" s="2"/>
      <c r="C268" s="205" t="s">
        <v>2169</v>
      </c>
      <c r="D268" s="74"/>
      <c r="E268" s="74"/>
      <c r="F268" s="74"/>
      <c r="G268" s="2"/>
      <c r="H268" s="2"/>
      <c r="I268" s="2"/>
      <c r="J268" s="2"/>
      <c r="K268" s="316"/>
      <c r="L268" s="316"/>
      <c r="M268" s="316"/>
      <c r="N268" s="316"/>
      <c r="O268" s="316"/>
      <c r="P268" s="316"/>
      <c r="Q268" s="316"/>
      <c r="R268" s="316"/>
      <c r="S268" s="316"/>
      <c r="T268" s="316"/>
      <c r="U268" s="316"/>
      <c r="V268" s="316"/>
      <c r="W268" s="316"/>
      <c r="X268" s="316"/>
      <c r="Y268" s="316"/>
    </row>
    <row r="269" spans="1:25">
      <c r="A269" s="316"/>
      <c r="B269" s="2"/>
      <c r="C269" s="205" t="s">
        <v>2210</v>
      </c>
      <c r="D269" s="74"/>
      <c r="E269" s="74"/>
      <c r="F269" s="74"/>
      <c r="G269" s="2"/>
      <c r="H269" s="2"/>
      <c r="I269" s="2"/>
      <c r="J269" s="2"/>
      <c r="K269" s="316"/>
      <c r="L269" s="316"/>
      <c r="M269" s="316"/>
      <c r="N269" s="316"/>
      <c r="O269" s="316"/>
      <c r="P269" s="316"/>
      <c r="Q269" s="316"/>
      <c r="R269" s="316"/>
      <c r="S269" s="316"/>
      <c r="T269" s="316"/>
      <c r="U269" s="316"/>
      <c r="V269" s="316"/>
      <c r="W269" s="316"/>
      <c r="X269" s="316"/>
      <c r="Y269" s="316"/>
    </row>
    <row r="270" spans="1:25">
      <c r="A270" s="316"/>
      <c r="B270" s="2"/>
      <c r="C270" s="205" t="s">
        <v>2171</v>
      </c>
      <c r="D270" s="74"/>
      <c r="E270" s="74"/>
      <c r="F270" s="74"/>
      <c r="G270" s="2"/>
      <c r="H270" s="2"/>
      <c r="I270" s="2"/>
      <c r="J270" s="2"/>
      <c r="K270" s="316"/>
      <c r="L270" s="316"/>
      <c r="M270" s="316"/>
      <c r="N270" s="316"/>
      <c r="O270" s="316"/>
      <c r="P270" s="316"/>
      <c r="Q270" s="316"/>
      <c r="R270" s="316"/>
      <c r="S270" s="316"/>
      <c r="T270" s="316"/>
      <c r="U270" s="316"/>
      <c r="V270" s="316"/>
      <c r="W270" s="316"/>
      <c r="X270" s="316"/>
      <c r="Y270" s="316"/>
    </row>
    <row r="271" spans="1:25">
      <c r="A271" s="316"/>
      <c r="B271" s="2"/>
      <c r="C271" s="205" t="s">
        <v>1849</v>
      </c>
      <c r="D271" s="74"/>
      <c r="E271" s="74"/>
      <c r="F271" s="74"/>
      <c r="G271" s="2"/>
      <c r="H271" s="2"/>
      <c r="I271" s="2"/>
      <c r="J271" s="2"/>
      <c r="K271" s="316"/>
      <c r="L271" s="316"/>
      <c r="M271" s="316"/>
      <c r="N271" s="316"/>
      <c r="O271" s="316"/>
      <c r="P271" s="316"/>
      <c r="Q271" s="316"/>
      <c r="R271" s="316"/>
      <c r="S271" s="316"/>
      <c r="T271" s="316"/>
      <c r="U271" s="316"/>
      <c r="V271" s="316"/>
      <c r="W271" s="316"/>
      <c r="X271" s="316"/>
      <c r="Y271" s="316"/>
    </row>
    <row r="272" spans="1:25">
      <c r="A272" s="316"/>
      <c r="B272" s="2"/>
      <c r="C272" s="205" t="s">
        <v>2172</v>
      </c>
      <c r="D272" s="324"/>
      <c r="E272" s="324"/>
      <c r="F272" s="324"/>
      <c r="G272" s="2"/>
      <c r="H272" s="2"/>
      <c r="I272" s="2"/>
      <c r="J272" s="2"/>
      <c r="K272" s="316"/>
      <c r="L272" s="316"/>
      <c r="M272" s="316"/>
      <c r="N272" s="316"/>
      <c r="O272" s="316"/>
      <c r="P272" s="316"/>
      <c r="Q272" s="316"/>
      <c r="R272" s="316"/>
      <c r="S272" s="316"/>
      <c r="T272" s="316"/>
      <c r="U272" s="316"/>
      <c r="V272" s="316"/>
      <c r="W272" s="316"/>
      <c r="X272" s="316"/>
      <c r="Y272" s="316"/>
    </row>
    <row r="273" spans="1:25">
      <c r="A273" s="316"/>
      <c r="B273" s="2"/>
      <c r="C273" s="205" t="s">
        <v>2173</v>
      </c>
      <c r="D273" s="324"/>
      <c r="E273" s="324"/>
      <c r="F273" s="324"/>
      <c r="G273" s="2"/>
      <c r="H273" s="2"/>
      <c r="I273" s="2"/>
      <c r="J273" s="2"/>
      <c r="K273" s="316"/>
      <c r="L273" s="316"/>
      <c r="M273" s="316"/>
      <c r="N273" s="316"/>
      <c r="O273" s="316"/>
      <c r="P273" s="316"/>
      <c r="Q273" s="316"/>
      <c r="R273" s="316"/>
      <c r="S273" s="316"/>
      <c r="T273" s="316"/>
      <c r="U273" s="316"/>
      <c r="V273" s="316"/>
      <c r="W273" s="316"/>
      <c r="X273" s="316"/>
      <c r="Y273" s="316"/>
    </row>
    <row r="274" spans="1:25">
      <c r="A274" s="316"/>
      <c r="B274" s="2"/>
      <c r="C274" s="205" t="s">
        <v>1848</v>
      </c>
      <c r="D274" s="74"/>
      <c r="E274" s="74"/>
      <c r="F274" s="74"/>
      <c r="G274" s="2"/>
      <c r="H274" s="2"/>
      <c r="I274" s="2"/>
      <c r="J274" s="2"/>
      <c r="K274" s="316"/>
      <c r="L274" s="316"/>
      <c r="M274" s="316"/>
      <c r="N274" s="316"/>
      <c r="O274" s="316"/>
      <c r="P274" s="316"/>
      <c r="Q274" s="316"/>
      <c r="R274" s="316"/>
      <c r="S274" s="316"/>
      <c r="T274" s="316"/>
      <c r="U274" s="316"/>
      <c r="V274" s="316"/>
      <c r="W274" s="316"/>
      <c r="X274" s="316"/>
      <c r="Y274" s="316"/>
    </row>
    <row r="275" spans="1:25">
      <c r="A275" s="316"/>
      <c r="B275" s="2"/>
      <c r="C275" s="205" t="s">
        <v>1850</v>
      </c>
      <c r="D275" s="74"/>
      <c r="E275" s="74"/>
      <c r="F275" s="74"/>
      <c r="G275" s="2"/>
      <c r="H275" s="2"/>
      <c r="I275" s="2"/>
      <c r="J275" s="2"/>
      <c r="K275" s="316"/>
      <c r="L275" s="316"/>
      <c r="M275" s="316"/>
      <c r="N275" s="316"/>
      <c r="O275" s="316"/>
      <c r="P275" s="316"/>
      <c r="Q275" s="316"/>
      <c r="R275" s="316"/>
      <c r="S275" s="316"/>
      <c r="T275" s="316"/>
      <c r="U275" s="316"/>
      <c r="V275" s="316"/>
      <c r="W275" s="316"/>
      <c r="X275" s="316"/>
      <c r="Y275" s="316"/>
    </row>
    <row r="276" spans="1:25">
      <c r="A276" s="316"/>
      <c r="B276" s="2"/>
      <c r="C276" s="205" t="s">
        <v>1139</v>
      </c>
      <c r="D276" s="74"/>
      <c r="E276" s="74"/>
      <c r="F276" s="74"/>
      <c r="G276" s="2"/>
      <c r="H276" s="2"/>
      <c r="I276" s="2"/>
      <c r="J276" s="2"/>
      <c r="K276" s="316"/>
      <c r="L276" s="316"/>
      <c r="M276" s="316"/>
      <c r="N276" s="316"/>
      <c r="O276" s="316"/>
      <c r="P276" s="316"/>
      <c r="Q276" s="316"/>
      <c r="R276" s="316"/>
      <c r="S276" s="316"/>
      <c r="T276" s="316"/>
      <c r="U276" s="316"/>
      <c r="V276" s="316"/>
      <c r="W276" s="316"/>
      <c r="X276" s="316"/>
      <c r="Y276" s="316"/>
    </row>
    <row r="277" spans="1:25">
      <c r="A277" s="316"/>
      <c r="B277" s="2"/>
      <c r="C277" s="205" t="s">
        <v>1851</v>
      </c>
      <c r="D277" s="74"/>
      <c r="E277" s="74"/>
      <c r="F277" s="74"/>
      <c r="G277" s="2"/>
      <c r="H277" s="2"/>
      <c r="I277" s="2"/>
      <c r="J277" s="2"/>
      <c r="K277" s="316"/>
      <c r="L277" s="316"/>
      <c r="M277" s="316"/>
      <c r="N277" s="316"/>
      <c r="O277" s="316"/>
      <c r="P277" s="316"/>
      <c r="Q277" s="316"/>
      <c r="R277" s="316"/>
      <c r="S277" s="316"/>
      <c r="T277" s="316"/>
      <c r="U277" s="316"/>
      <c r="V277" s="316"/>
      <c r="W277" s="316"/>
      <c r="X277" s="316"/>
      <c r="Y277" s="316"/>
    </row>
    <row r="278" spans="1:25">
      <c r="A278" s="316"/>
      <c r="B278" s="2"/>
      <c r="C278" s="205"/>
      <c r="D278" s="74"/>
      <c r="E278" s="74"/>
      <c r="F278" s="74"/>
      <c r="G278" s="2"/>
      <c r="H278" s="2"/>
      <c r="I278" s="2"/>
      <c r="J278" s="2"/>
      <c r="K278" s="316"/>
      <c r="L278" s="316"/>
      <c r="M278" s="316"/>
      <c r="N278" s="316"/>
      <c r="O278" s="316"/>
      <c r="P278" s="316"/>
      <c r="Q278" s="316"/>
      <c r="R278" s="316"/>
      <c r="S278" s="316"/>
      <c r="T278" s="316"/>
      <c r="U278" s="316"/>
      <c r="V278" s="316"/>
      <c r="W278" s="316"/>
      <c r="X278" s="316"/>
      <c r="Y278" s="316"/>
    </row>
    <row r="279" spans="1:25">
      <c r="A279" s="316"/>
      <c r="B279" s="2"/>
      <c r="C279" s="205" t="s">
        <v>2174</v>
      </c>
      <c r="D279" s="74"/>
      <c r="E279" s="74"/>
      <c r="F279" s="74"/>
      <c r="G279" s="2"/>
      <c r="H279" s="2"/>
      <c r="I279" s="2"/>
      <c r="J279" s="2"/>
      <c r="K279" s="316"/>
      <c r="L279" s="316"/>
      <c r="M279" s="316"/>
      <c r="N279" s="316"/>
      <c r="O279" s="316"/>
      <c r="P279" s="316"/>
      <c r="Q279" s="316"/>
      <c r="R279" s="316"/>
      <c r="S279" s="316"/>
      <c r="T279" s="316"/>
      <c r="U279" s="316"/>
      <c r="V279" s="316"/>
      <c r="W279" s="316"/>
      <c r="X279" s="316"/>
      <c r="Y279" s="316"/>
    </row>
    <row r="280" spans="1:25">
      <c r="A280" s="316"/>
      <c r="B280" s="2"/>
      <c r="C280" s="205" t="s">
        <v>2175</v>
      </c>
      <c r="D280" s="74"/>
      <c r="E280" s="74"/>
      <c r="F280" s="74"/>
      <c r="G280" s="2"/>
      <c r="H280" s="2"/>
      <c r="I280" s="2"/>
      <c r="J280" s="2"/>
      <c r="K280" s="316"/>
      <c r="L280" s="316"/>
      <c r="M280" s="316"/>
      <c r="N280" s="316"/>
      <c r="O280" s="316"/>
      <c r="P280" s="316"/>
      <c r="Q280" s="316"/>
      <c r="R280" s="316"/>
      <c r="S280" s="316"/>
      <c r="T280" s="316"/>
      <c r="U280" s="316"/>
      <c r="V280" s="316"/>
      <c r="W280" s="316"/>
      <c r="X280" s="316"/>
      <c r="Y280" s="316"/>
    </row>
    <row r="281" spans="1:25">
      <c r="A281" s="316"/>
      <c r="B281" s="5"/>
      <c r="C281" s="2"/>
      <c r="D281" s="2"/>
      <c r="E281" s="2"/>
      <c r="F281" s="2"/>
      <c r="G281" s="2"/>
      <c r="H281" s="2"/>
      <c r="I281" s="2"/>
      <c r="J281" s="2"/>
      <c r="K281" s="316"/>
      <c r="L281" s="316"/>
      <c r="M281" s="316"/>
      <c r="N281" s="316"/>
      <c r="O281" s="316"/>
      <c r="P281" s="316"/>
      <c r="Q281" s="316"/>
      <c r="R281" s="316"/>
      <c r="S281" s="316"/>
      <c r="T281" s="316"/>
      <c r="U281" s="316"/>
      <c r="V281" s="316"/>
      <c r="W281" s="316"/>
      <c r="X281" s="316"/>
      <c r="Y281" s="316"/>
    </row>
    <row r="282" spans="1:25" ht="51">
      <c r="A282" s="316"/>
      <c r="B282" s="328" t="s">
        <v>4</v>
      </c>
      <c r="C282" s="329" t="s">
        <v>5</v>
      </c>
      <c r="D282" s="330"/>
      <c r="E282" s="331" t="s">
        <v>1859</v>
      </c>
      <c r="F282" s="332" t="s">
        <v>2211</v>
      </c>
      <c r="G282" s="333"/>
      <c r="H282" s="334" t="s">
        <v>6</v>
      </c>
      <c r="I282" s="335"/>
      <c r="J282" s="331" t="s">
        <v>7763</v>
      </c>
      <c r="K282" s="316"/>
      <c r="L282" s="316"/>
      <c r="M282" s="316"/>
      <c r="N282" s="316"/>
      <c r="O282" s="316"/>
      <c r="P282" s="316"/>
      <c r="Q282" s="316"/>
      <c r="R282" s="316"/>
      <c r="S282" s="316"/>
      <c r="T282" s="316"/>
      <c r="U282" s="316"/>
      <c r="V282" s="316"/>
      <c r="W282" s="316"/>
      <c r="X282" s="316"/>
      <c r="Y282" s="316"/>
    </row>
    <row r="283" spans="1:25" ht="38.25">
      <c r="A283" s="316"/>
      <c r="B283" s="336"/>
      <c r="C283" s="337"/>
      <c r="D283" s="338"/>
      <c r="E283" s="339" t="s">
        <v>1861</v>
      </c>
      <c r="F283" s="339" t="s">
        <v>1134</v>
      </c>
      <c r="G283" s="340" t="s">
        <v>8</v>
      </c>
      <c r="H283" s="339" t="s">
        <v>9</v>
      </c>
      <c r="I283" s="339" t="s">
        <v>10</v>
      </c>
      <c r="J283" s="339"/>
      <c r="K283" s="316"/>
      <c r="L283" s="316"/>
      <c r="M283" s="316"/>
      <c r="N283" s="316"/>
      <c r="O283" s="316"/>
      <c r="P283" s="316"/>
      <c r="Q283" s="316"/>
      <c r="R283" s="316"/>
      <c r="S283" s="316"/>
      <c r="T283" s="316"/>
      <c r="U283" s="316"/>
      <c r="V283" s="316"/>
      <c r="W283" s="316"/>
      <c r="X283" s="316"/>
      <c r="Y283" s="316"/>
    </row>
    <row r="284" spans="1:25" ht="15.75">
      <c r="A284" s="316"/>
      <c r="B284" s="189"/>
      <c r="C284" s="189" t="s">
        <v>2212</v>
      </c>
      <c r="D284" s="341"/>
      <c r="E284" s="202" t="s">
        <v>2213</v>
      </c>
      <c r="F284" s="191"/>
      <c r="G284" s="192"/>
      <c r="H284" s="192"/>
      <c r="I284" s="193"/>
      <c r="J284" s="189"/>
      <c r="K284" s="316"/>
      <c r="L284" s="316"/>
      <c r="M284" s="316"/>
      <c r="N284" s="316"/>
      <c r="O284" s="316"/>
      <c r="P284" s="316"/>
      <c r="Q284" s="316"/>
      <c r="R284" s="316"/>
      <c r="S284" s="316"/>
      <c r="T284" s="316"/>
      <c r="U284" s="316"/>
      <c r="V284" s="316"/>
      <c r="W284" s="316"/>
      <c r="X284" s="316"/>
      <c r="Y284" s="316"/>
    </row>
    <row r="285" spans="1:25">
      <c r="A285" s="316"/>
      <c r="B285" s="343" t="s">
        <v>2214</v>
      </c>
      <c r="C285" s="344" t="s">
        <v>2215</v>
      </c>
      <c r="D285" s="345"/>
      <c r="E285" s="29">
        <v>750</v>
      </c>
      <c r="F285" s="29" t="s">
        <v>931</v>
      </c>
      <c r="G285" s="29">
        <v>1250</v>
      </c>
      <c r="H285" s="29">
        <v>710</v>
      </c>
      <c r="I285" s="29">
        <v>1950</v>
      </c>
      <c r="J285" s="346">
        <v>148104</v>
      </c>
      <c r="K285" s="316"/>
      <c r="L285" s="316"/>
      <c r="M285" s="316"/>
      <c r="N285" s="316"/>
      <c r="O285" s="316"/>
      <c r="P285" s="316"/>
      <c r="Q285" s="316"/>
      <c r="R285" s="316"/>
      <c r="S285" s="316"/>
      <c r="T285" s="316"/>
      <c r="U285" s="316"/>
      <c r="V285" s="316"/>
      <c r="W285" s="316"/>
      <c r="X285" s="316"/>
      <c r="Y285" s="316"/>
    </row>
    <row r="286" spans="1:25">
      <c r="A286" s="316"/>
      <c r="B286" s="343" t="s">
        <v>2216</v>
      </c>
      <c r="C286" s="344" t="s">
        <v>2217</v>
      </c>
      <c r="D286" s="345"/>
      <c r="E286" s="29">
        <v>1150</v>
      </c>
      <c r="F286" s="29" t="s">
        <v>931</v>
      </c>
      <c r="G286" s="29">
        <v>1875</v>
      </c>
      <c r="H286" s="29">
        <v>710</v>
      </c>
      <c r="I286" s="29">
        <v>1950</v>
      </c>
      <c r="J286" s="346">
        <v>208164.00000000003</v>
      </c>
      <c r="K286" s="316"/>
      <c r="L286" s="316"/>
      <c r="M286" s="316"/>
      <c r="N286" s="316"/>
      <c r="O286" s="316"/>
      <c r="P286" s="316"/>
      <c r="Q286" s="316"/>
      <c r="R286" s="316"/>
      <c r="S286" s="316"/>
      <c r="T286" s="316"/>
      <c r="U286" s="316"/>
      <c r="V286" s="316"/>
      <c r="W286" s="316"/>
      <c r="X286" s="316"/>
      <c r="Y286" s="316"/>
    </row>
    <row r="287" spans="1:25">
      <c r="A287" s="316"/>
      <c r="B287" s="343" t="s">
        <v>2218</v>
      </c>
      <c r="C287" s="344" t="s">
        <v>2219</v>
      </c>
      <c r="D287" s="345"/>
      <c r="E287" s="29">
        <v>1550</v>
      </c>
      <c r="F287" s="29" t="s">
        <v>931</v>
      </c>
      <c r="G287" s="29">
        <v>2500</v>
      </c>
      <c r="H287" s="29">
        <v>710</v>
      </c>
      <c r="I287" s="29">
        <v>1950</v>
      </c>
      <c r="J287" s="346">
        <v>257268.00000000003</v>
      </c>
      <c r="K287" s="316"/>
      <c r="L287" s="316"/>
      <c r="M287" s="316"/>
      <c r="N287" s="316"/>
      <c r="O287" s="316"/>
      <c r="P287" s="316"/>
      <c r="Q287" s="316"/>
      <c r="R287" s="316"/>
      <c r="S287" s="316"/>
      <c r="T287" s="316"/>
      <c r="U287" s="316"/>
      <c r="V287" s="316"/>
      <c r="W287" s="316"/>
      <c r="X287" s="316"/>
      <c r="Y287" s="316"/>
    </row>
    <row r="288" spans="1:25">
      <c r="A288" s="316"/>
      <c r="B288" s="343" t="s">
        <v>2220</v>
      </c>
      <c r="C288" s="344" t="s">
        <v>2221</v>
      </c>
      <c r="D288" s="345"/>
      <c r="E288" s="29">
        <v>2300</v>
      </c>
      <c r="F288" s="29" t="s">
        <v>931</v>
      </c>
      <c r="G288" s="29">
        <v>3750</v>
      </c>
      <c r="H288" s="29">
        <v>710</v>
      </c>
      <c r="I288" s="29">
        <v>1950</v>
      </c>
      <c r="J288" s="346">
        <v>363264.00000000006</v>
      </c>
      <c r="K288" s="316"/>
      <c r="L288" s="316"/>
      <c r="M288" s="316"/>
      <c r="N288" s="316"/>
      <c r="O288" s="316"/>
      <c r="P288" s="316"/>
      <c r="Q288" s="316"/>
      <c r="R288" s="316"/>
      <c r="S288" s="316"/>
      <c r="T288" s="316"/>
      <c r="U288" s="316"/>
      <c r="V288" s="316"/>
      <c r="W288" s="316"/>
      <c r="X288" s="316"/>
      <c r="Y288" s="316"/>
    </row>
    <row r="289" spans="1:25">
      <c r="A289" s="316"/>
      <c r="B289" s="343"/>
      <c r="C289" s="344"/>
      <c r="D289" s="345"/>
      <c r="E289" s="29"/>
      <c r="F289" s="29"/>
      <c r="G289" s="29"/>
      <c r="H289" s="29"/>
      <c r="I289" s="29"/>
      <c r="J289" s="346"/>
      <c r="K289" s="316"/>
      <c r="L289" s="316"/>
      <c r="M289" s="316"/>
      <c r="N289" s="316"/>
      <c r="O289" s="316"/>
      <c r="P289" s="316"/>
      <c r="Q289" s="316"/>
      <c r="R289" s="316"/>
      <c r="S289" s="316"/>
      <c r="T289" s="316"/>
      <c r="U289" s="316"/>
      <c r="V289" s="316"/>
      <c r="W289" s="316"/>
      <c r="X289" s="316"/>
      <c r="Y289" s="316"/>
    </row>
    <row r="290" spans="1:25" ht="15.75">
      <c r="A290" s="316"/>
      <c r="B290" s="189"/>
      <c r="C290" s="189" t="s">
        <v>2222</v>
      </c>
      <c r="D290" s="341"/>
      <c r="E290" s="202" t="s">
        <v>2223</v>
      </c>
      <c r="F290" s="191"/>
      <c r="G290" s="192"/>
      <c r="H290" s="192"/>
      <c r="I290" s="193"/>
      <c r="J290" s="189"/>
      <c r="K290" s="316"/>
      <c r="L290" s="316"/>
      <c r="M290" s="316"/>
      <c r="N290" s="316"/>
      <c r="O290" s="316"/>
      <c r="P290" s="316"/>
      <c r="Q290" s="316"/>
      <c r="R290" s="316"/>
      <c r="S290" s="316"/>
      <c r="T290" s="316"/>
      <c r="U290" s="316"/>
      <c r="V290" s="316"/>
      <c r="W290" s="316"/>
      <c r="X290" s="316"/>
      <c r="Y290" s="316"/>
    </row>
    <row r="291" spans="1:25">
      <c r="A291" s="316"/>
      <c r="B291" s="343" t="s">
        <v>2224</v>
      </c>
      <c r="C291" s="344" t="s">
        <v>2225</v>
      </c>
      <c r="D291" s="345"/>
      <c r="E291" s="29">
        <v>900</v>
      </c>
      <c r="F291" s="29" t="s">
        <v>2201</v>
      </c>
      <c r="G291" s="29">
        <v>1250</v>
      </c>
      <c r="H291" s="29">
        <v>710</v>
      </c>
      <c r="I291" s="29">
        <v>1950</v>
      </c>
      <c r="J291" s="346">
        <v>155509.20000000001</v>
      </c>
      <c r="K291" s="316"/>
      <c r="L291" s="316"/>
      <c r="M291" s="316"/>
      <c r="N291" s="316"/>
      <c r="O291" s="316"/>
      <c r="P291" s="316"/>
      <c r="Q291" s="316"/>
      <c r="R291" s="316"/>
      <c r="S291" s="316"/>
      <c r="T291" s="316"/>
      <c r="U291" s="316"/>
      <c r="V291" s="316"/>
      <c r="W291" s="316"/>
      <c r="X291" s="316"/>
      <c r="Y291" s="316"/>
    </row>
    <row r="292" spans="1:25">
      <c r="A292" s="316"/>
      <c r="B292" s="343" t="s">
        <v>2226</v>
      </c>
      <c r="C292" s="344" t="s">
        <v>2227</v>
      </c>
      <c r="D292" s="345"/>
      <c r="E292" s="29">
        <v>1380</v>
      </c>
      <c r="F292" s="29" t="s">
        <v>2201</v>
      </c>
      <c r="G292" s="29">
        <v>1875</v>
      </c>
      <c r="H292" s="29">
        <v>710</v>
      </c>
      <c r="I292" s="29">
        <v>1950</v>
      </c>
      <c r="J292" s="346">
        <v>218572.2</v>
      </c>
      <c r="K292" s="316"/>
      <c r="L292" s="316"/>
      <c r="M292" s="316"/>
      <c r="N292" s="316"/>
      <c r="O292" s="316"/>
      <c r="P292" s="316"/>
      <c r="Q292" s="316"/>
      <c r="R292" s="316"/>
      <c r="S292" s="316"/>
      <c r="T292" s="316"/>
      <c r="U292" s="316"/>
      <c r="V292" s="316"/>
      <c r="W292" s="316"/>
      <c r="X292" s="316"/>
      <c r="Y292" s="316"/>
    </row>
    <row r="293" spans="1:25">
      <c r="A293" s="316"/>
      <c r="B293" s="343" t="s">
        <v>2228</v>
      </c>
      <c r="C293" s="344" t="s">
        <v>2229</v>
      </c>
      <c r="D293" s="345"/>
      <c r="E293" s="29">
        <v>1860</v>
      </c>
      <c r="F293" s="29" t="s">
        <v>2201</v>
      </c>
      <c r="G293" s="29">
        <v>2500</v>
      </c>
      <c r="H293" s="29">
        <v>710</v>
      </c>
      <c r="I293" s="29">
        <v>1950</v>
      </c>
      <c r="J293" s="346">
        <v>270131.40000000002</v>
      </c>
      <c r="K293" s="316"/>
      <c r="L293" s="316"/>
      <c r="M293" s="316"/>
      <c r="N293" s="316"/>
      <c r="O293" s="316"/>
      <c r="P293" s="316"/>
      <c r="Q293" s="316"/>
      <c r="R293" s="316"/>
      <c r="S293" s="316"/>
      <c r="T293" s="316"/>
      <c r="U293" s="316"/>
      <c r="V293" s="316"/>
      <c r="W293" s="316"/>
      <c r="X293" s="316"/>
      <c r="Y293" s="316"/>
    </row>
    <row r="294" spans="1:25">
      <c r="A294" s="316"/>
      <c r="B294" s="343" t="s">
        <v>2230</v>
      </c>
      <c r="C294" s="344" t="s">
        <v>2231</v>
      </c>
      <c r="D294" s="345"/>
      <c r="E294" s="29">
        <v>2760</v>
      </c>
      <c r="F294" s="29" t="s">
        <v>2201</v>
      </c>
      <c r="G294" s="29">
        <v>3750</v>
      </c>
      <c r="H294" s="29">
        <v>710</v>
      </c>
      <c r="I294" s="29">
        <v>1950</v>
      </c>
      <c r="J294" s="346">
        <v>381427.20000000001</v>
      </c>
      <c r="K294" s="316"/>
      <c r="L294" s="316"/>
      <c r="M294" s="316"/>
      <c r="N294" s="316"/>
      <c r="O294" s="316"/>
      <c r="P294" s="316"/>
      <c r="Q294" s="316"/>
      <c r="R294" s="316"/>
      <c r="S294" s="316"/>
      <c r="T294" s="316"/>
      <c r="U294" s="316"/>
      <c r="V294" s="316"/>
      <c r="W294" s="316"/>
      <c r="X294" s="316"/>
      <c r="Y294" s="316"/>
    </row>
    <row r="295" spans="1:25">
      <c r="A295" s="316"/>
      <c r="B295" s="343"/>
      <c r="C295" s="344"/>
      <c r="D295" s="345"/>
      <c r="E295" s="29"/>
      <c r="F295" s="29"/>
      <c r="G295" s="29"/>
      <c r="H295" s="29"/>
      <c r="I295" s="29"/>
      <c r="J295" s="346"/>
      <c r="K295" s="316"/>
      <c r="L295" s="316"/>
      <c r="M295" s="316"/>
      <c r="N295" s="316"/>
      <c r="O295" s="316"/>
      <c r="P295" s="316"/>
      <c r="Q295" s="316"/>
      <c r="R295" s="316"/>
      <c r="S295" s="316"/>
      <c r="T295" s="316"/>
      <c r="U295" s="316"/>
      <c r="V295" s="316"/>
      <c r="W295" s="316"/>
      <c r="X295" s="316"/>
      <c r="Y295" s="316"/>
    </row>
    <row r="296" spans="1:25">
      <c r="A296" s="316"/>
      <c r="B296" s="382"/>
      <c r="C296" s="382"/>
      <c r="D296" s="382"/>
      <c r="E296" s="382"/>
      <c r="F296" s="382"/>
      <c r="G296" s="382"/>
      <c r="H296" s="382"/>
      <c r="I296" s="382"/>
      <c r="J296" s="382"/>
      <c r="K296" s="316"/>
      <c r="L296" s="316"/>
      <c r="M296" s="316"/>
      <c r="N296" s="316"/>
      <c r="O296" s="316"/>
      <c r="P296" s="316"/>
      <c r="Q296" s="316"/>
      <c r="R296" s="316"/>
      <c r="S296" s="316"/>
      <c r="T296" s="316"/>
      <c r="U296" s="316"/>
      <c r="V296" s="316"/>
      <c r="W296" s="316"/>
      <c r="X296" s="316"/>
      <c r="Y296" s="316"/>
    </row>
    <row r="297" spans="1:25">
      <c r="A297" s="316"/>
      <c r="B297" s="328" t="s">
        <v>4</v>
      </c>
      <c r="C297" s="329" t="s">
        <v>5</v>
      </c>
      <c r="D297" s="330"/>
      <c r="E297" s="331"/>
      <c r="F297" s="332"/>
      <c r="G297" s="333"/>
      <c r="H297" s="347" t="s">
        <v>6</v>
      </c>
      <c r="I297" s="335"/>
      <c r="J297" s="331" t="s">
        <v>195</v>
      </c>
      <c r="K297" s="316"/>
      <c r="L297" s="316"/>
      <c r="M297" s="316"/>
      <c r="N297" s="316"/>
      <c r="O297" s="316"/>
      <c r="P297" s="316"/>
      <c r="Q297" s="316"/>
      <c r="R297" s="316"/>
      <c r="S297" s="316"/>
      <c r="T297" s="316"/>
      <c r="U297" s="316"/>
      <c r="V297" s="316"/>
      <c r="W297" s="316"/>
      <c r="X297" s="316"/>
      <c r="Y297" s="316"/>
    </row>
    <row r="298" spans="1:25">
      <c r="A298" s="316"/>
      <c r="B298" s="336"/>
      <c r="C298" s="337"/>
      <c r="D298" s="338"/>
      <c r="E298" s="339"/>
      <c r="F298" s="339"/>
      <c r="G298" s="340" t="s">
        <v>8</v>
      </c>
      <c r="H298" s="339" t="s">
        <v>2232</v>
      </c>
      <c r="I298" s="339" t="s">
        <v>10</v>
      </c>
      <c r="J298" s="339"/>
      <c r="K298" s="316"/>
      <c r="L298" s="316"/>
      <c r="M298" s="316"/>
      <c r="N298" s="316"/>
      <c r="O298" s="316"/>
      <c r="P298" s="316"/>
      <c r="Q298" s="316"/>
      <c r="R298" s="316"/>
      <c r="S298" s="316"/>
      <c r="T298" s="316"/>
      <c r="U298" s="316"/>
      <c r="V298" s="316"/>
      <c r="W298" s="316"/>
      <c r="X298" s="316"/>
      <c r="Y298" s="316"/>
    </row>
    <row r="299" spans="1:25" ht="15.75">
      <c r="A299" s="316"/>
      <c r="B299" s="189"/>
      <c r="C299" s="383" t="s">
        <v>2233</v>
      </c>
      <c r="D299" s="341"/>
      <c r="E299" s="202"/>
      <c r="F299" s="191"/>
      <c r="G299" s="192"/>
      <c r="H299" s="192"/>
      <c r="I299" s="193"/>
      <c r="J299" s="189"/>
      <c r="K299" s="316"/>
      <c r="L299" s="316"/>
      <c r="M299" s="316"/>
      <c r="N299" s="316"/>
      <c r="O299" s="316"/>
      <c r="P299" s="316"/>
      <c r="Q299" s="316"/>
      <c r="R299" s="316"/>
      <c r="S299" s="316"/>
      <c r="T299" s="316"/>
      <c r="U299" s="316"/>
      <c r="V299" s="316"/>
      <c r="W299" s="316"/>
      <c r="X299" s="316"/>
      <c r="Y299" s="316"/>
    </row>
    <row r="300" spans="1:25">
      <c r="A300" s="316"/>
      <c r="B300" s="343" t="s">
        <v>2234</v>
      </c>
      <c r="C300" s="6" t="s">
        <v>2235</v>
      </c>
      <c r="D300" s="6"/>
      <c r="E300" s="29"/>
      <c r="F300" s="29"/>
      <c r="G300" s="29">
        <v>40</v>
      </c>
      <c r="H300" s="29">
        <v>710</v>
      </c>
      <c r="I300" s="29">
        <v>1950</v>
      </c>
      <c r="J300" s="346">
        <v>10560</v>
      </c>
      <c r="K300" s="316"/>
      <c r="L300" s="316"/>
      <c r="M300" s="316"/>
      <c r="N300" s="316"/>
      <c r="O300" s="316"/>
      <c r="P300" s="316"/>
      <c r="Q300" s="316"/>
      <c r="R300" s="316"/>
      <c r="S300" s="316"/>
      <c r="T300" s="316"/>
      <c r="U300" s="316"/>
      <c r="V300" s="316"/>
      <c r="W300" s="316"/>
      <c r="X300" s="316"/>
      <c r="Y300" s="316"/>
    </row>
    <row r="301" spans="1:25">
      <c r="A301" s="316"/>
      <c r="B301" s="343" t="s">
        <v>2236</v>
      </c>
      <c r="C301" s="6" t="s">
        <v>2237</v>
      </c>
      <c r="D301" s="6"/>
      <c r="E301" s="29"/>
      <c r="F301" s="29"/>
      <c r="G301" s="29">
        <v>40</v>
      </c>
      <c r="H301" s="29">
        <v>710</v>
      </c>
      <c r="I301" s="29">
        <v>1950</v>
      </c>
      <c r="J301" s="346">
        <v>10560</v>
      </c>
      <c r="K301" s="316"/>
      <c r="L301" s="316"/>
      <c r="M301" s="316"/>
      <c r="N301" s="316"/>
      <c r="O301" s="316"/>
      <c r="P301" s="316"/>
      <c r="Q301" s="316"/>
      <c r="R301" s="316"/>
      <c r="S301" s="316"/>
      <c r="T301" s="316"/>
      <c r="U301" s="316"/>
      <c r="V301" s="316"/>
      <c r="W301" s="316"/>
      <c r="X301" s="316"/>
      <c r="Y301" s="316"/>
    </row>
    <row r="302" spans="1:25">
      <c r="A302" s="316"/>
      <c r="B302" s="343" t="s">
        <v>2238</v>
      </c>
      <c r="C302" s="6" t="s">
        <v>2239</v>
      </c>
      <c r="D302" s="6"/>
      <c r="E302" s="29"/>
      <c r="F302" s="29"/>
      <c r="G302" s="29">
        <v>40</v>
      </c>
      <c r="H302" s="29">
        <v>710</v>
      </c>
      <c r="I302" s="29">
        <v>1950</v>
      </c>
      <c r="J302" s="346">
        <v>11220</v>
      </c>
      <c r="K302" s="316"/>
      <c r="L302" s="316"/>
      <c r="M302" s="316"/>
      <c r="N302" s="316"/>
      <c r="O302" s="316"/>
      <c r="P302" s="316"/>
      <c r="Q302" s="316"/>
      <c r="R302" s="316"/>
      <c r="S302" s="316"/>
      <c r="T302" s="316"/>
      <c r="U302" s="316"/>
      <c r="V302" s="316"/>
      <c r="W302" s="316"/>
      <c r="X302" s="316"/>
      <c r="Y302" s="316"/>
    </row>
    <row r="303" spans="1:25">
      <c r="A303" s="316"/>
      <c r="B303" s="343" t="s">
        <v>2240</v>
      </c>
      <c r="C303" s="6" t="s">
        <v>2241</v>
      </c>
      <c r="D303" s="6"/>
      <c r="E303" s="29"/>
      <c r="F303" s="29"/>
      <c r="G303" s="29">
        <v>40</v>
      </c>
      <c r="H303" s="29">
        <v>710</v>
      </c>
      <c r="I303" s="29">
        <v>1950</v>
      </c>
      <c r="J303" s="346">
        <v>11220</v>
      </c>
      <c r="K303" s="316"/>
      <c r="L303" s="316"/>
      <c r="M303" s="316"/>
      <c r="N303" s="316"/>
      <c r="O303" s="316"/>
      <c r="P303" s="316"/>
      <c r="Q303" s="316"/>
      <c r="R303" s="316"/>
      <c r="S303" s="316"/>
      <c r="T303" s="316"/>
      <c r="U303" s="316"/>
      <c r="V303" s="316"/>
      <c r="W303" s="316"/>
      <c r="X303" s="316"/>
      <c r="Y303" s="316"/>
    </row>
    <row r="304" spans="1:25">
      <c r="A304" s="316"/>
      <c r="B304" s="343" t="s">
        <v>2242</v>
      </c>
      <c r="C304" s="6" t="s">
        <v>2243</v>
      </c>
      <c r="D304" s="6"/>
      <c r="E304" s="29"/>
      <c r="F304" s="29"/>
      <c r="G304" s="29">
        <v>40</v>
      </c>
      <c r="H304" s="29">
        <v>710</v>
      </c>
      <c r="I304" s="29">
        <v>1950</v>
      </c>
      <c r="J304" s="346">
        <v>11880.000000000002</v>
      </c>
      <c r="K304" s="316"/>
      <c r="L304" s="316"/>
      <c r="M304" s="316"/>
      <c r="N304" s="316"/>
      <c r="O304" s="316"/>
      <c r="P304" s="316"/>
      <c r="Q304" s="316"/>
      <c r="R304" s="316"/>
      <c r="S304" s="316"/>
      <c r="T304" s="316"/>
      <c r="U304" s="316"/>
      <c r="V304" s="316"/>
      <c r="W304" s="316"/>
      <c r="X304" s="316"/>
      <c r="Y304" s="316"/>
    </row>
    <row r="305" spans="1:25">
      <c r="A305" s="316"/>
      <c r="B305" s="343" t="s">
        <v>2244</v>
      </c>
      <c r="C305" s="6" t="s">
        <v>2245</v>
      </c>
      <c r="D305" s="6"/>
      <c r="E305" s="29"/>
      <c r="F305" s="29"/>
      <c r="G305" s="29">
        <v>40</v>
      </c>
      <c r="H305" s="29">
        <v>710</v>
      </c>
      <c r="I305" s="29">
        <v>1950</v>
      </c>
      <c r="J305" s="346">
        <v>11880.000000000002</v>
      </c>
      <c r="K305" s="316"/>
      <c r="L305" s="316"/>
      <c r="M305" s="316"/>
      <c r="N305" s="316"/>
      <c r="O305" s="316"/>
      <c r="P305" s="316"/>
      <c r="Q305" s="316"/>
      <c r="R305" s="316"/>
      <c r="S305" s="316"/>
      <c r="T305" s="316"/>
      <c r="U305" s="316"/>
      <c r="V305" s="316"/>
      <c r="W305" s="316"/>
      <c r="X305" s="316"/>
      <c r="Y305" s="316"/>
    </row>
    <row r="306" spans="1:25">
      <c r="A306" s="316"/>
      <c r="B306" s="384"/>
      <c r="C306" s="205"/>
      <c r="D306" s="205"/>
      <c r="E306" s="4"/>
      <c r="F306" s="4"/>
      <c r="G306" s="4"/>
      <c r="H306" s="4"/>
      <c r="I306" s="4"/>
      <c r="J306" s="385"/>
      <c r="K306" s="316"/>
      <c r="L306" s="316"/>
      <c r="M306" s="316"/>
      <c r="N306" s="316"/>
      <c r="O306" s="316"/>
      <c r="P306" s="316"/>
      <c r="Q306" s="316"/>
      <c r="R306" s="316"/>
      <c r="S306" s="316"/>
      <c r="T306" s="316"/>
      <c r="U306" s="316"/>
      <c r="V306" s="316"/>
      <c r="W306" s="316"/>
      <c r="X306" s="316"/>
      <c r="Y306" s="316"/>
    </row>
    <row r="307" spans="1:25">
      <c r="A307" s="316"/>
      <c r="B307" s="343" t="s">
        <v>2246</v>
      </c>
      <c r="C307" s="6" t="s">
        <v>2247</v>
      </c>
      <c r="D307" s="6"/>
      <c r="E307" s="29"/>
      <c r="F307" s="29"/>
      <c r="G307" s="29">
        <v>40</v>
      </c>
      <c r="H307" s="29">
        <v>710</v>
      </c>
      <c r="I307" s="29">
        <v>1950</v>
      </c>
      <c r="J307" s="346">
        <v>17820</v>
      </c>
      <c r="K307" s="316"/>
      <c r="L307" s="316"/>
      <c r="M307" s="316"/>
      <c r="N307" s="316"/>
      <c r="O307" s="316"/>
      <c r="P307" s="316"/>
      <c r="Q307" s="316"/>
      <c r="R307" s="316"/>
      <c r="S307" s="316"/>
      <c r="T307" s="316"/>
      <c r="U307" s="316"/>
      <c r="V307" s="316"/>
      <c r="W307" s="316"/>
      <c r="X307" s="316"/>
      <c r="Y307" s="316"/>
    </row>
    <row r="308" spans="1:25">
      <c r="A308" s="316"/>
      <c r="B308" s="343" t="s">
        <v>2248</v>
      </c>
      <c r="C308" s="6" t="s">
        <v>2249</v>
      </c>
      <c r="D308" s="6"/>
      <c r="E308" s="29"/>
      <c r="F308" s="29"/>
      <c r="G308" s="29">
        <v>40</v>
      </c>
      <c r="H308" s="29">
        <v>710</v>
      </c>
      <c r="I308" s="29">
        <v>1950</v>
      </c>
      <c r="J308" s="346">
        <v>15180.000000000002</v>
      </c>
      <c r="K308" s="316"/>
      <c r="L308" s="316"/>
      <c r="M308" s="316"/>
      <c r="N308" s="316"/>
      <c r="O308" s="316"/>
      <c r="P308" s="316"/>
      <c r="Q308" s="316"/>
      <c r="R308" s="316"/>
      <c r="S308" s="316"/>
      <c r="T308" s="316"/>
      <c r="U308" s="316"/>
      <c r="V308" s="316"/>
      <c r="W308" s="316"/>
      <c r="X308" s="316"/>
      <c r="Y308" s="316"/>
    </row>
    <row r="309" spans="1:25">
      <c r="A309" s="316"/>
      <c r="B309" s="343" t="s">
        <v>2250</v>
      </c>
      <c r="C309" s="6" t="s">
        <v>2251</v>
      </c>
      <c r="D309" s="6"/>
      <c r="E309" s="29"/>
      <c r="F309" s="29"/>
      <c r="G309" s="29">
        <v>40</v>
      </c>
      <c r="H309" s="29">
        <v>710</v>
      </c>
      <c r="I309" s="29">
        <v>1950</v>
      </c>
      <c r="J309" s="346">
        <v>11220</v>
      </c>
      <c r="K309" s="316"/>
      <c r="L309" s="316"/>
      <c r="M309" s="316"/>
      <c r="N309" s="316"/>
      <c r="O309" s="316"/>
      <c r="P309" s="316"/>
      <c r="Q309" s="316"/>
      <c r="R309" s="316"/>
      <c r="S309" s="316"/>
      <c r="T309" s="316"/>
      <c r="U309" s="316"/>
      <c r="V309" s="316"/>
      <c r="W309" s="316"/>
      <c r="X309" s="316"/>
      <c r="Y309" s="316"/>
    </row>
    <row r="310" spans="1:25">
      <c r="A310" s="316"/>
      <c r="B310" s="343" t="s">
        <v>2252</v>
      </c>
      <c r="C310" s="6" t="s">
        <v>2253</v>
      </c>
      <c r="D310" s="6"/>
      <c r="E310" s="29"/>
      <c r="F310" s="29"/>
      <c r="G310" s="29" t="s">
        <v>2254</v>
      </c>
      <c r="H310" s="29"/>
      <c r="I310" s="29"/>
      <c r="J310" s="346">
        <v>4092.0000000000005</v>
      </c>
      <c r="K310" s="316"/>
      <c r="L310" s="316"/>
      <c r="M310" s="316"/>
      <c r="N310" s="316"/>
      <c r="O310" s="316"/>
      <c r="P310" s="316"/>
      <c r="Q310" s="316"/>
      <c r="R310" s="316"/>
      <c r="S310" s="316"/>
      <c r="T310" s="316"/>
      <c r="U310" s="316"/>
      <c r="V310" s="316"/>
      <c r="W310" s="316"/>
      <c r="X310" s="316"/>
      <c r="Y310" s="316"/>
    </row>
    <row r="311" spans="1:25">
      <c r="A311" s="316"/>
      <c r="B311" s="343"/>
      <c r="C311" s="344"/>
      <c r="D311" s="345"/>
      <c r="E311" s="362"/>
      <c r="F311" s="72"/>
      <c r="G311" s="362"/>
      <c r="H311" s="362"/>
      <c r="I311" s="372"/>
      <c r="J311" s="346"/>
      <c r="K311" s="316"/>
      <c r="L311" s="316"/>
      <c r="M311" s="316"/>
      <c r="N311" s="316"/>
      <c r="O311" s="316"/>
      <c r="P311" s="316"/>
      <c r="Q311" s="316"/>
      <c r="R311" s="316"/>
      <c r="S311" s="316"/>
      <c r="T311" s="316"/>
      <c r="U311" s="316"/>
      <c r="V311" s="316"/>
      <c r="W311" s="316"/>
      <c r="X311" s="316"/>
      <c r="Y311" s="316"/>
    </row>
    <row r="312" spans="1:25">
      <c r="A312" s="316"/>
      <c r="B312" s="378" t="s">
        <v>4</v>
      </c>
      <c r="C312" s="347" t="s">
        <v>5</v>
      </c>
      <c r="D312" s="379"/>
      <c r="E312" s="379"/>
      <c r="F312" s="1009" t="s">
        <v>311</v>
      </c>
      <c r="G312" s="888"/>
      <c r="H312" s="888"/>
      <c r="I312" s="889"/>
      <c r="J312" s="380" t="s">
        <v>2255</v>
      </c>
      <c r="K312" s="316"/>
      <c r="L312" s="316"/>
      <c r="M312" s="316"/>
      <c r="N312" s="316"/>
      <c r="O312" s="316"/>
      <c r="P312" s="316"/>
      <c r="Q312" s="316"/>
      <c r="R312" s="316"/>
      <c r="S312" s="316"/>
      <c r="T312" s="316"/>
      <c r="U312" s="316"/>
      <c r="V312" s="316"/>
      <c r="W312" s="316"/>
      <c r="X312" s="316"/>
      <c r="Y312" s="316"/>
    </row>
    <row r="313" spans="1:25">
      <c r="A313" s="316"/>
      <c r="B313" s="386"/>
      <c r="C313" s="387" t="s">
        <v>2256</v>
      </c>
      <c r="D313" s="387"/>
      <c r="E313" s="387"/>
      <c r="F313" s="387"/>
      <c r="G313" s="387"/>
      <c r="H313" s="387"/>
      <c r="I313" s="387"/>
      <c r="J313" s="387"/>
      <c r="K313" s="316"/>
      <c r="L313" s="316"/>
      <c r="M313" s="316"/>
      <c r="N313" s="316"/>
      <c r="O313" s="316"/>
      <c r="P313" s="316"/>
      <c r="Q313" s="316"/>
      <c r="R313" s="316"/>
      <c r="S313" s="316"/>
      <c r="T313" s="316"/>
      <c r="U313" s="316"/>
      <c r="V313" s="316"/>
      <c r="W313" s="316"/>
      <c r="X313" s="316"/>
      <c r="Y313" s="316"/>
    </row>
    <row r="314" spans="1:25">
      <c r="A314" s="316"/>
      <c r="B314" s="377" t="s">
        <v>2257</v>
      </c>
      <c r="C314" s="344" t="s">
        <v>2258</v>
      </c>
      <c r="D314" s="345"/>
      <c r="E314" s="362"/>
      <c r="F314" s="372"/>
      <c r="G314" s="362" t="s">
        <v>2259</v>
      </c>
      <c r="H314" s="362"/>
      <c r="I314" s="372"/>
      <c r="J314" s="367">
        <v>3168.0000000000005</v>
      </c>
      <c r="K314" s="316"/>
      <c r="L314" s="316"/>
      <c r="M314" s="316"/>
      <c r="N314" s="316"/>
      <c r="O314" s="316"/>
      <c r="P314" s="316"/>
      <c r="Q314" s="316"/>
      <c r="R314" s="316"/>
      <c r="S314" s="316"/>
      <c r="T314" s="316"/>
      <c r="U314" s="316"/>
      <c r="V314" s="316"/>
      <c r="W314" s="316"/>
      <c r="X314" s="316"/>
      <c r="Y314" s="316"/>
    </row>
    <row r="315" spans="1:25">
      <c r="A315" s="316"/>
      <c r="B315" s="377" t="s">
        <v>2260</v>
      </c>
      <c r="C315" s="344" t="s">
        <v>2261</v>
      </c>
      <c r="D315" s="345"/>
      <c r="E315" s="362"/>
      <c r="F315" s="372"/>
      <c r="G315" s="362" t="s">
        <v>2259</v>
      </c>
      <c r="H315" s="362"/>
      <c r="I315" s="372"/>
      <c r="J315" s="367">
        <v>2772</v>
      </c>
      <c r="K315" s="316"/>
      <c r="L315" s="316"/>
      <c r="M315" s="316"/>
      <c r="N315" s="316"/>
      <c r="O315" s="316"/>
      <c r="P315" s="316"/>
      <c r="Q315" s="316"/>
      <c r="R315" s="316"/>
      <c r="S315" s="316"/>
      <c r="T315" s="316"/>
      <c r="U315" s="316"/>
      <c r="V315" s="316"/>
      <c r="W315" s="316"/>
      <c r="X315" s="316"/>
      <c r="Y315" s="316"/>
    </row>
    <row r="316" spans="1:25">
      <c r="A316" s="316"/>
      <c r="B316" s="377" t="s">
        <v>2262</v>
      </c>
      <c r="C316" s="344" t="s">
        <v>2263</v>
      </c>
      <c r="D316" s="345"/>
      <c r="E316" s="362"/>
      <c r="F316" s="372"/>
      <c r="G316" s="362"/>
      <c r="H316" s="362"/>
      <c r="I316" s="372"/>
      <c r="J316" s="367">
        <v>792.00000000000011</v>
      </c>
      <c r="K316" s="316"/>
      <c r="L316" s="316"/>
      <c r="M316" s="316"/>
      <c r="N316" s="316"/>
      <c r="O316" s="316"/>
      <c r="P316" s="316"/>
      <c r="Q316" s="316"/>
      <c r="R316" s="316"/>
      <c r="S316" s="316"/>
      <c r="T316" s="316"/>
      <c r="U316" s="316"/>
      <c r="V316" s="316"/>
      <c r="W316" s="316"/>
      <c r="X316" s="316"/>
      <c r="Y316" s="316"/>
    </row>
    <row r="317" spans="1:25">
      <c r="A317" s="316"/>
      <c r="B317" s="377" t="s">
        <v>2264</v>
      </c>
      <c r="C317" s="344" t="s">
        <v>2265</v>
      </c>
      <c r="D317" s="345"/>
      <c r="E317" s="362"/>
      <c r="F317" s="372"/>
      <c r="G317" s="362"/>
      <c r="H317" s="362"/>
      <c r="I317" s="372"/>
      <c r="J317" s="367">
        <v>660</v>
      </c>
      <c r="K317" s="316"/>
      <c r="L317" s="316"/>
      <c r="M317" s="316"/>
      <c r="N317" s="316"/>
      <c r="O317" s="316"/>
      <c r="P317" s="316"/>
      <c r="Q317" s="316"/>
      <c r="R317" s="316"/>
      <c r="S317" s="316"/>
      <c r="T317" s="316"/>
      <c r="U317" s="316"/>
      <c r="V317" s="316"/>
      <c r="W317" s="316"/>
      <c r="X317" s="316"/>
      <c r="Y317" s="316"/>
    </row>
    <row r="318" spans="1:25">
      <c r="A318" s="316"/>
      <c r="B318" s="377" t="s">
        <v>2266</v>
      </c>
      <c r="C318" s="344" t="s">
        <v>2267</v>
      </c>
      <c r="D318" s="345"/>
      <c r="E318" s="362"/>
      <c r="F318" s="372"/>
      <c r="G318" s="362"/>
      <c r="H318" s="362"/>
      <c r="I318" s="372"/>
      <c r="J318" s="367">
        <v>924.00000000000011</v>
      </c>
      <c r="K318" s="316"/>
      <c r="L318" s="316"/>
      <c r="M318" s="316"/>
      <c r="N318" s="316"/>
      <c r="O318" s="316"/>
      <c r="P318" s="316"/>
      <c r="Q318" s="316"/>
      <c r="R318" s="316"/>
      <c r="S318" s="316"/>
      <c r="T318" s="316"/>
      <c r="U318" s="316"/>
      <c r="V318" s="316"/>
      <c r="W318" s="316"/>
      <c r="X318" s="316"/>
      <c r="Y318" s="316"/>
    </row>
    <row r="319" spans="1:25">
      <c r="A319" s="316"/>
      <c r="B319" s="377" t="s">
        <v>2268</v>
      </c>
      <c r="C319" s="344" t="s">
        <v>2269</v>
      </c>
      <c r="D319" s="345"/>
      <c r="E319" s="362"/>
      <c r="F319" s="372"/>
      <c r="G319" s="362"/>
      <c r="H319" s="362"/>
      <c r="I319" s="372"/>
      <c r="J319" s="367">
        <v>792.00000000000011</v>
      </c>
      <c r="K319" s="316"/>
      <c r="L319" s="316"/>
      <c r="M319" s="316"/>
      <c r="N319" s="316"/>
      <c r="O319" s="316"/>
      <c r="P319" s="316"/>
      <c r="Q319" s="316"/>
      <c r="R319" s="316"/>
      <c r="S319" s="316"/>
      <c r="T319" s="316"/>
      <c r="U319" s="316"/>
      <c r="V319" s="316"/>
      <c r="W319" s="316"/>
      <c r="X319" s="316"/>
      <c r="Y319" s="316"/>
    </row>
    <row r="320" spans="1:25">
      <c r="A320" s="316"/>
      <c r="B320" s="377" t="s">
        <v>2270</v>
      </c>
      <c r="C320" s="344" t="s">
        <v>2271</v>
      </c>
      <c r="D320" s="345"/>
      <c r="E320" s="362"/>
      <c r="F320" s="372"/>
      <c r="G320" s="362"/>
      <c r="H320" s="362"/>
      <c r="I320" s="372"/>
      <c r="J320" s="367">
        <v>1716.0000000000002</v>
      </c>
      <c r="K320" s="316"/>
      <c r="L320" s="316"/>
      <c r="M320" s="316"/>
      <c r="N320" s="316"/>
      <c r="O320" s="316"/>
      <c r="P320" s="316"/>
      <c r="Q320" s="316"/>
      <c r="R320" s="316"/>
      <c r="S320" s="316"/>
      <c r="T320" s="316"/>
      <c r="U320" s="316"/>
      <c r="V320" s="316"/>
      <c r="W320" s="316"/>
      <c r="X320" s="316"/>
      <c r="Y320" s="316"/>
    </row>
    <row r="321" spans="1:25">
      <c r="A321" s="316"/>
      <c r="B321" s="377" t="s">
        <v>2272</v>
      </c>
      <c r="C321" s="344" t="s">
        <v>2273</v>
      </c>
      <c r="D321" s="345"/>
      <c r="E321" s="362"/>
      <c r="F321" s="372"/>
      <c r="G321" s="362"/>
      <c r="H321" s="362"/>
      <c r="I321" s="372"/>
      <c r="J321" s="367">
        <v>1320</v>
      </c>
      <c r="K321" s="316"/>
      <c r="L321" s="316"/>
      <c r="M321" s="316"/>
      <c r="N321" s="316"/>
      <c r="O321" s="316"/>
      <c r="P321" s="316"/>
      <c r="Q321" s="316"/>
      <c r="R321" s="316"/>
      <c r="S321" s="316"/>
      <c r="T321" s="316"/>
      <c r="U321" s="316"/>
      <c r="V321" s="316"/>
      <c r="W321" s="316"/>
      <c r="X321" s="316"/>
      <c r="Y321" s="316"/>
    </row>
    <row r="322" spans="1:25">
      <c r="A322" s="316"/>
      <c r="B322" s="377" t="s">
        <v>2274</v>
      </c>
      <c r="C322" s="344" t="s">
        <v>2275</v>
      </c>
      <c r="D322" s="345"/>
      <c r="E322" s="362"/>
      <c r="F322" s="372"/>
      <c r="G322" s="362" t="s">
        <v>2276</v>
      </c>
      <c r="H322" s="362"/>
      <c r="I322" s="372"/>
      <c r="J322" s="367">
        <v>31680.000000000004</v>
      </c>
      <c r="K322" s="316"/>
      <c r="L322" s="316"/>
      <c r="M322" s="316"/>
      <c r="N322" s="316"/>
      <c r="O322" s="316"/>
      <c r="P322" s="316"/>
      <c r="Q322" s="316"/>
      <c r="R322" s="316"/>
      <c r="S322" s="316"/>
      <c r="T322" s="316"/>
      <c r="U322" s="316"/>
      <c r="V322" s="316"/>
      <c r="W322" s="316"/>
      <c r="X322" s="316"/>
      <c r="Y322" s="316"/>
    </row>
    <row r="323" spans="1:25">
      <c r="A323" s="316"/>
      <c r="B323" s="377" t="s">
        <v>2277</v>
      </c>
      <c r="C323" s="344" t="s">
        <v>2278</v>
      </c>
      <c r="D323" s="345"/>
      <c r="E323" s="362"/>
      <c r="F323" s="372"/>
      <c r="G323" s="362" t="s">
        <v>2276</v>
      </c>
      <c r="H323" s="362"/>
      <c r="I323" s="372"/>
      <c r="J323" s="367">
        <v>15840.000000000002</v>
      </c>
      <c r="K323" s="316"/>
      <c r="L323" s="316"/>
      <c r="M323" s="316"/>
      <c r="N323" s="316"/>
      <c r="O323" s="316"/>
      <c r="P323" s="316"/>
      <c r="Q323" s="316"/>
      <c r="R323" s="316"/>
      <c r="S323" s="316"/>
      <c r="T323" s="316"/>
      <c r="U323" s="316"/>
      <c r="V323" s="316"/>
      <c r="W323" s="316"/>
      <c r="X323" s="316"/>
      <c r="Y323" s="316"/>
    </row>
    <row r="324" spans="1:25">
      <c r="A324" s="316"/>
      <c r="B324" s="377" t="s">
        <v>2279</v>
      </c>
      <c r="C324" s="344" t="s">
        <v>2280</v>
      </c>
      <c r="D324" s="345"/>
      <c r="E324" s="362"/>
      <c r="F324" s="372"/>
      <c r="G324" s="362"/>
      <c r="H324" s="362"/>
      <c r="I324" s="372"/>
      <c r="J324" s="367">
        <v>5940.0000000000009</v>
      </c>
      <c r="K324" s="316"/>
      <c r="L324" s="316"/>
      <c r="M324" s="316"/>
      <c r="N324" s="316"/>
      <c r="O324" s="316"/>
      <c r="P324" s="316"/>
      <c r="Q324" s="316"/>
      <c r="R324" s="316"/>
      <c r="S324" s="316"/>
      <c r="T324" s="316"/>
      <c r="U324" s="316"/>
      <c r="V324" s="316"/>
      <c r="W324" s="316"/>
      <c r="X324" s="316"/>
      <c r="Y324" s="316"/>
    </row>
    <row r="325" spans="1:25">
      <c r="A325" s="316"/>
      <c r="B325" s="377" t="s">
        <v>2281</v>
      </c>
      <c r="C325" s="344" t="s">
        <v>2282</v>
      </c>
      <c r="D325" s="345"/>
      <c r="E325" s="362"/>
      <c r="F325" s="372"/>
      <c r="G325" s="362"/>
      <c r="H325" s="362"/>
      <c r="I325" s="372"/>
      <c r="J325" s="367">
        <v>6600.0000000000009</v>
      </c>
      <c r="K325" s="316"/>
      <c r="L325" s="316"/>
      <c r="M325" s="316"/>
      <c r="N325" s="316"/>
      <c r="O325" s="316"/>
      <c r="P325" s="316"/>
      <c r="Q325" s="316"/>
      <c r="R325" s="316"/>
      <c r="S325" s="316"/>
      <c r="T325" s="316"/>
      <c r="U325" s="316"/>
      <c r="V325" s="316"/>
      <c r="W325" s="316"/>
      <c r="X325" s="316"/>
      <c r="Y325" s="316"/>
    </row>
    <row r="326" spans="1:25">
      <c r="A326" s="316"/>
      <c r="B326" s="377" t="s">
        <v>2283</v>
      </c>
      <c r="C326" s="344" t="s">
        <v>2284</v>
      </c>
      <c r="D326" s="345"/>
      <c r="E326" s="362"/>
      <c r="F326" s="372"/>
      <c r="G326" s="362"/>
      <c r="H326" s="362"/>
      <c r="I326" s="372"/>
      <c r="J326" s="367">
        <v>792.00000000000011</v>
      </c>
      <c r="K326" s="316"/>
      <c r="L326" s="316"/>
      <c r="M326" s="316"/>
      <c r="N326" s="316"/>
      <c r="O326" s="316"/>
      <c r="P326" s="316"/>
      <c r="Q326" s="316"/>
      <c r="R326" s="316"/>
      <c r="S326" s="316"/>
      <c r="T326" s="316"/>
      <c r="U326" s="316"/>
      <c r="V326" s="316"/>
      <c r="W326" s="316"/>
      <c r="X326" s="316"/>
      <c r="Y326" s="316"/>
    </row>
    <row r="327" spans="1:25">
      <c r="A327" s="316"/>
      <c r="B327" s="388"/>
      <c r="C327" s="389" t="s">
        <v>2285</v>
      </c>
      <c r="D327" s="389"/>
      <c r="E327" s="389"/>
      <c r="F327" s="389"/>
      <c r="G327" s="389"/>
      <c r="H327" s="389"/>
      <c r="I327" s="389"/>
      <c r="J327" s="389"/>
      <c r="K327" s="316"/>
      <c r="L327" s="316"/>
      <c r="M327" s="316"/>
      <c r="N327" s="316"/>
      <c r="O327" s="316"/>
      <c r="P327" s="316"/>
      <c r="Q327" s="316"/>
      <c r="R327" s="316"/>
      <c r="S327" s="316"/>
      <c r="T327" s="316"/>
      <c r="U327" s="316"/>
      <c r="V327" s="316"/>
      <c r="W327" s="316"/>
      <c r="X327" s="316"/>
      <c r="Y327" s="316"/>
    </row>
    <row r="328" spans="1:25">
      <c r="A328" s="316"/>
      <c r="B328" s="377" t="s">
        <v>2286</v>
      </c>
      <c r="C328" s="344" t="s">
        <v>2287</v>
      </c>
      <c r="D328" s="345"/>
      <c r="E328" s="362"/>
      <c r="F328" s="372"/>
      <c r="G328" s="362"/>
      <c r="H328" s="362"/>
      <c r="I328" s="372"/>
      <c r="J328" s="367">
        <v>11880.000000000002</v>
      </c>
      <c r="K328" s="316"/>
      <c r="L328" s="316"/>
      <c r="M328" s="316"/>
      <c r="N328" s="316"/>
      <c r="O328" s="316"/>
      <c r="P328" s="316"/>
      <c r="Q328" s="316"/>
      <c r="R328" s="316"/>
      <c r="S328" s="316"/>
      <c r="T328" s="316"/>
      <c r="U328" s="316"/>
      <c r="V328" s="316"/>
      <c r="W328" s="316"/>
      <c r="X328" s="316"/>
      <c r="Y328" s="316"/>
    </row>
    <row r="329" spans="1:25">
      <c r="A329" s="316"/>
      <c r="B329" s="377" t="s">
        <v>2288</v>
      </c>
      <c r="C329" s="344" t="s">
        <v>2289</v>
      </c>
      <c r="D329" s="345"/>
      <c r="E329" s="362"/>
      <c r="F329" s="372"/>
      <c r="G329" s="362"/>
      <c r="H329" s="362"/>
      <c r="I329" s="372"/>
      <c r="J329" s="367">
        <v>15840.000000000002</v>
      </c>
      <c r="K329" s="316"/>
      <c r="L329" s="316"/>
      <c r="M329" s="316"/>
      <c r="N329" s="316"/>
      <c r="O329" s="316"/>
      <c r="P329" s="316"/>
      <c r="Q329" s="316"/>
      <c r="R329" s="316"/>
      <c r="S329" s="316"/>
      <c r="T329" s="316"/>
      <c r="U329" s="316"/>
      <c r="V329" s="316"/>
      <c r="W329" s="316"/>
      <c r="X329" s="316"/>
      <c r="Y329" s="316"/>
    </row>
    <row r="330" spans="1:25">
      <c r="A330" s="316"/>
      <c r="B330" s="377" t="s">
        <v>2290</v>
      </c>
      <c r="C330" s="344" t="s">
        <v>2291</v>
      </c>
      <c r="D330" s="345"/>
      <c r="E330" s="362"/>
      <c r="F330" s="372"/>
      <c r="G330" s="362"/>
      <c r="H330" s="362"/>
      <c r="I330" s="372"/>
      <c r="J330" s="367">
        <v>19800</v>
      </c>
      <c r="K330" s="316"/>
      <c r="L330" s="316"/>
      <c r="M330" s="316"/>
      <c r="N330" s="316"/>
      <c r="O330" s="316"/>
      <c r="P330" s="316"/>
      <c r="Q330" s="316"/>
      <c r="R330" s="316"/>
      <c r="S330" s="316"/>
      <c r="T330" s="316"/>
      <c r="U330" s="316"/>
      <c r="V330" s="316"/>
      <c r="W330" s="316"/>
      <c r="X330" s="316"/>
      <c r="Y330" s="316"/>
    </row>
    <row r="331" spans="1:25">
      <c r="A331" s="316"/>
      <c r="B331" s="377"/>
      <c r="C331" s="344"/>
      <c r="D331" s="345"/>
      <c r="E331" s="362"/>
      <c r="F331" s="372"/>
      <c r="G331" s="362"/>
      <c r="H331" s="362"/>
      <c r="I331" s="372"/>
      <c r="J331" s="367"/>
      <c r="K331" s="316"/>
      <c r="L331" s="316"/>
      <c r="M331" s="316"/>
      <c r="N331" s="316"/>
      <c r="O331" s="316"/>
      <c r="P331" s="316"/>
      <c r="Q331" s="316"/>
      <c r="R331" s="316"/>
      <c r="S331" s="316"/>
      <c r="T331" s="316"/>
      <c r="U331" s="316"/>
      <c r="V331" s="316"/>
      <c r="W331" s="316"/>
      <c r="X331" s="316"/>
      <c r="Y331" s="316"/>
    </row>
    <row r="332" spans="1:25">
      <c r="A332" s="316"/>
      <c r="B332" s="377" t="s">
        <v>2292</v>
      </c>
      <c r="C332" s="344" t="s">
        <v>2293</v>
      </c>
      <c r="D332" s="345"/>
      <c r="E332" s="362"/>
      <c r="F332" s="372"/>
      <c r="G332" s="362"/>
      <c r="H332" s="362"/>
      <c r="I332" s="372"/>
      <c r="J332" s="367">
        <v>15840.000000000002</v>
      </c>
      <c r="K332" s="316"/>
      <c r="L332" s="316"/>
      <c r="M332" s="316"/>
      <c r="N332" s="316"/>
      <c r="O332" s="316"/>
      <c r="P332" s="316"/>
      <c r="Q332" s="316"/>
      <c r="R332" s="316"/>
      <c r="S332" s="316"/>
      <c r="T332" s="316"/>
      <c r="U332" s="316"/>
      <c r="V332" s="316"/>
      <c r="W332" s="316"/>
      <c r="X332" s="316"/>
      <c r="Y332" s="316"/>
    </row>
    <row r="333" spans="1:25">
      <c r="A333" s="316"/>
      <c r="B333" s="377" t="s">
        <v>2294</v>
      </c>
      <c r="C333" s="344" t="s">
        <v>2295</v>
      </c>
      <c r="D333" s="345"/>
      <c r="E333" s="362"/>
      <c r="F333" s="372"/>
      <c r="G333" s="362"/>
      <c r="H333" s="362"/>
      <c r="I333" s="372"/>
      <c r="J333" s="367">
        <v>21120</v>
      </c>
      <c r="K333" s="316"/>
      <c r="L333" s="316"/>
      <c r="M333" s="316"/>
      <c r="N333" s="316"/>
      <c r="O333" s="316"/>
      <c r="P333" s="316"/>
      <c r="Q333" s="316"/>
      <c r="R333" s="316"/>
      <c r="S333" s="316"/>
      <c r="T333" s="316"/>
      <c r="U333" s="316"/>
      <c r="V333" s="316"/>
      <c r="W333" s="316"/>
      <c r="X333" s="316"/>
      <c r="Y333" s="316"/>
    </row>
    <row r="334" spans="1:25">
      <c r="A334" s="316"/>
      <c r="B334" s="377" t="s">
        <v>2296</v>
      </c>
      <c r="C334" s="344" t="s">
        <v>2297</v>
      </c>
      <c r="D334" s="345"/>
      <c r="E334" s="362"/>
      <c r="F334" s="372"/>
      <c r="G334" s="362"/>
      <c r="H334" s="362"/>
      <c r="I334" s="372"/>
      <c r="J334" s="367">
        <v>26400.000000000004</v>
      </c>
      <c r="K334" s="316"/>
      <c r="L334" s="316"/>
      <c r="M334" s="316"/>
      <c r="N334" s="316"/>
      <c r="O334" s="316"/>
      <c r="P334" s="316"/>
      <c r="Q334" s="316"/>
      <c r="R334" s="316"/>
      <c r="S334" s="316"/>
      <c r="T334" s="316"/>
      <c r="U334" s="316"/>
      <c r="V334" s="316"/>
      <c r="W334" s="316"/>
      <c r="X334" s="316"/>
      <c r="Y334" s="316"/>
    </row>
    <row r="335" spans="1:25">
      <c r="A335" s="316"/>
      <c r="B335" s="377"/>
      <c r="C335" s="344"/>
      <c r="D335" s="345"/>
      <c r="E335" s="362"/>
      <c r="F335" s="372"/>
      <c r="G335" s="362"/>
      <c r="H335" s="362"/>
      <c r="I335" s="372"/>
      <c r="J335" s="367"/>
      <c r="K335" s="316"/>
      <c r="L335" s="316"/>
      <c r="M335" s="316"/>
      <c r="N335" s="316"/>
      <c r="O335" s="316"/>
      <c r="P335" s="316"/>
      <c r="Q335" s="316"/>
      <c r="R335" s="316"/>
      <c r="S335" s="316"/>
      <c r="T335" s="316"/>
      <c r="U335" s="316"/>
      <c r="V335" s="316"/>
      <c r="W335" s="316"/>
      <c r="X335" s="316"/>
      <c r="Y335" s="316"/>
    </row>
    <row r="336" spans="1:25">
      <c r="A336" s="316"/>
      <c r="B336" s="377" t="s">
        <v>2298</v>
      </c>
      <c r="C336" s="344" t="s">
        <v>2299</v>
      </c>
      <c r="D336" s="345"/>
      <c r="E336" s="362"/>
      <c r="F336" s="372"/>
      <c r="G336" s="362"/>
      <c r="H336" s="362"/>
      <c r="I336" s="372"/>
      <c r="J336" s="367">
        <v>23760.000000000004</v>
      </c>
      <c r="K336" s="316"/>
      <c r="L336" s="316"/>
      <c r="M336" s="316"/>
      <c r="N336" s="316"/>
      <c r="O336" s="316"/>
      <c r="P336" s="316"/>
      <c r="Q336" s="316"/>
      <c r="R336" s="316"/>
      <c r="S336" s="316"/>
      <c r="T336" s="316"/>
      <c r="U336" s="316"/>
      <c r="V336" s="316"/>
      <c r="W336" s="316"/>
      <c r="X336" s="316"/>
      <c r="Y336" s="316"/>
    </row>
    <row r="337" spans="1:25">
      <c r="A337" s="316"/>
      <c r="B337" s="377" t="s">
        <v>2300</v>
      </c>
      <c r="C337" s="344" t="s">
        <v>2301</v>
      </c>
      <c r="D337" s="345"/>
      <c r="E337" s="362"/>
      <c r="F337" s="372"/>
      <c r="G337" s="362"/>
      <c r="H337" s="362"/>
      <c r="I337" s="372"/>
      <c r="J337" s="367">
        <v>31680.000000000004</v>
      </c>
      <c r="K337" s="316"/>
      <c r="L337" s="316"/>
      <c r="M337" s="316"/>
      <c r="N337" s="316"/>
      <c r="O337" s="316"/>
      <c r="P337" s="316"/>
      <c r="Q337" s="316"/>
      <c r="R337" s="316"/>
      <c r="S337" s="316"/>
      <c r="T337" s="316"/>
      <c r="U337" s="316"/>
      <c r="V337" s="316"/>
      <c r="W337" s="316"/>
      <c r="X337" s="316"/>
      <c r="Y337" s="316"/>
    </row>
    <row r="338" spans="1:25">
      <c r="A338" s="316"/>
      <c r="B338" s="377" t="s">
        <v>2302</v>
      </c>
      <c r="C338" s="344" t="s">
        <v>2303</v>
      </c>
      <c r="D338" s="345"/>
      <c r="E338" s="362"/>
      <c r="F338" s="372"/>
      <c r="G338" s="362"/>
      <c r="H338" s="362"/>
      <c r="I338" s="372"/>
      <c r="J338" s="367">
        <v>39600</v>
      </c>
      <c r="K338" s="316"/>
      <c r="L338" s="316"/>
      <c r="M338" s="316"/>
      <c r="N338" s="316"/>
      <c r="O338" s="316"/>
      <c r="P338" s="316"/>
      <c r="Q338" s="316"/>
      <c r="R338" s="316"/>
      <c r="S338" s="316"/>
      <c r="T338" s="316"/>
      <c r="U338" s="316"/>
      <c r="V338" s="316"/>
      <c r="W338" s="316"/>
      <c r="X338" s="316"/>
      <c r="Y338" s="316"/>
    </row>
    <row r="339" spans="1:25">
      <c r="A339" s="316"/>
      <c r="B339" s="377"/>
      <c r="C339" s="344"/>
      <c r="D339" s="345"/>
      <c r="E339" s="362"/>
      <c r="F339" s="372"/>
      <c r="G339" s="362"/>
      <c r="H339" s="362"/>
      <c r="I339" s="372"/>
      <c r="J339" s="367"/>
      <c r="K339" s="316"/>
      <c r="L339" s="316"/>
      <c r="M339" s="316"/>
      <c r="N339" s="316"/>
      <c r="O339" s="316"/>
      <c r="P339" s="316"/>
      <c r="Q339" s="316"/>
      <c r="R339" s="316"/>
      <c r="S339" s="316"/>
      <c r="T339" s="316"/>
      <c r="U339" s="316"/>
      <c r="V339" s="316"/>
      <c r="W339" s="316"/>
      <c r="X339" s="316"/>
      <c r="Y339" s="316"/>
    </row>
    <row r="340" spans="1:25">
      <c r="A340" s="316"/>
      <c r="B340" s="377" t="s">
        <v>2304</v>
      </c>
      <c r="C340" s="344" t="s">
        <v>2305</v>
      </c>
      <c r="D340" s="345"/>
      <c r="E340" s="362"/>
      <c r="F340" s="372"/>
      <c r="G340" s="362"/>
      <c r="H340" s="362"/>
      <c r="I340" s="372"/>
      <c r="J340" s="367">
        <v>35640</v>
      </c>
      <c r="K340" s="316"/>
      <c r="L340" s="316"/>
      <c r="M340" s="316"/>
      <c r="N340" s="316"/>
      <c r="O340" s="316"/>
      <c r="P340" s="316"/>
      <c r="Q340" s="316"/>
      <c r="R340" s="316"/>
      <c r="S340" s="316"/>
      <c r="T340" s="316"/>
      <c r="U340" s="316"/>
      <c r="V340" s="316"/>
      <c r="W340" s="316"/>
      <c r="X340" s="316"/>
      <c r="Y340" s="316"/>
    </row>
    <row r="341" spans="1:25">
      <c r="A341" s="316"/>
      <c r="B341" s="377" t="s">
        <v>2306</v>
      </c>
      <c r="C341" s="344" t="s">
        <v>2307</v>
      </c>
      <c r="D341" s="345"/>
      <c r="E341" s="362"/>
      <c r="F341" s="372"/>
      <c r="G341" s="362"/>
      <c r="H341" s="362"/>
      <c r="I341" s="372"/>
      <c r="J341" s="367">
        <v>47520.000000000007</v>
      </c>
      <c r="K341" s="316"/>
      <c r="L341" s="316"/>
      <c r="M341" s="316"/>
      <c r="N341" s="316"/>
      <c r="O341" s="316"/>
      <c r="P341" s="316"/>
      <c r="Q341" s="316"/>
      <c r="R341" s="316"/>
      <c r="S341" s="316"/>
      <c r="T341" s="316"/>
      <c r="U341" s="316"/>
      <c r="V341" s="316"/>
      <c r="W341" s="316"/>
      <c r="X341" s="316"/>
      <c r="Y341" s="316"/>
    </row>
    <row r="342" spans="1:25">
      <c r="A342" s="316"/>
      <c r="B342" s="377" t="s">
        <v>2308</v>
      </c>
      <c r="C342" s="344" t="s">
        <v>2309</v>
      </c>
      <c r="D342" s="345"/>
      <c r="E342" s="362"/>
      <c r="F342" s="372"/>
      <c r="G342" s="362"/>
      <c r="H342" s="362"/>
      <c r="I342" s="372"/>
      <c r="J342" s="367">
        <v>59400.000000000007</v>
      </c>
      <c r="K342" s="316"/>
      <c r="L342" s="316"/>
      <c r="M342" s="316"/>
      <c r="N342" s="316"/>
      <c r="O342" s="316"/>
      <c r="P342" s="316"/>
      <c r="Q342" s="316"/>
      <c r="R342" s="316"/>
      <c r="S342" s="316"/>
      <c r="T342" s="316"/>
      <c r="U342" s="316"/>
      <c r="V342" s="316"/>
      <c r="W342" s="316"/>
      <c r="X342" s="316"/>
      <c r="Y342" s="316"/>
    </row>
    <row r="343" spans="1:25">
      <c r="A343" s="316"/>
      <c r="B343" s="316"/>
      <c r="C343" s="316"/>
      <c r="D343" s="316"/>
      <c r="E343" s="316"/>
      <c r="F343" s="316"/>
      <c r="G343" s="317"/>
      <c r="H343" s="317"/>
      <c r="I343" s="317"/>
      <c r="J343" s="318"/>
      <c r="K343" s="316"/>
      <c r="L343" s="316"/>
      <c r="M343" s="316"/>
      <c r="N343" s="316"/>
      <c r="O343" s="316"/>
      <c r="P343" s="316"/>
      <c r="Q343" s="316"/>
      <c r="R343" s="316"/>
      <c r="S343" s="316"/>
      <c r="T343" s="316"/>
      <c r="U343" s="316"/>
      <c r="V343" s="316"/>
      <c r="W343" s="316"/>
      <c r="X343" s="316"/>
      <c r="Y343" s="316"/>
    </row>
    <row r="344" spans="1:25">
      <c r="A344" s="316"/>
      <c r="B344" s="316"/>
      <c r="C344" s="316"/>
      <c r="D344" s="316"/>
      <c r="E344" s="316"/>
      <c r="F344" s="316"/>
      <c r="G344" s="317"/>
      <c r="H344" s="317"/>
      <c r="I344" s="317"/>
      <c r="J344" s="318"/>
      <c r="K344" s="316"/>
      <c r="L344" s="316"/>
      <c r="M344" s="316"/>
      <c r="N344" s="316"/>
      <c r="O344" s="316"/>
      <c r="P344" s="316"/>
      <c r="Q344" s="316"/>
      <c r="R344" s="316"/>
      <c r="S344" s="316"/>
      <c r="T344" s="316"/>
      <c r="U344" s="316"/>
      <c r="V344" s="316"/>
      <c r="W344" s="316"/>
      <c r="X344" s="316"/>
      <c r="Y344" s="316"/>
    </row>
    <row r="345" spans="1:25" ht="15.75">
      <c r="A345" s="316"/>
      <c r="B345" s="381"/>
      <c r="C345" s="323" t="s">
        <v>2163</v>
      </c>
      <c r="D345" s="2"/>
      <c r="E345" s="382"/>
      <c r="F345" s="382"/>
      <c r="G345" s="5"/>
      <c r="H345" s="5"/>
      <c r="I345" s="5"/>
      <c r="J345" s="5"/>
      <c r="K345" s="316"/>
      <c r="L345" s="316"/>
      <c r="M345" s="316"/>
      <c r="N345" s="316"/>
      <c r="O345" s="316"/>
      <c r="P345" s="316"/>
      <c r="Q345" s="316"/>
      <c r="R345" s="316"/>
      <c r="S345" s="316"/>
      <c r="T345" s="316"/>
      <c r="U345" s="316"/>
      <c r="V345" s="316"/>
      <c r="W345" s="316"/>
      <c r="X345" s="316"/>
      <c r="Y345" s="316"/>
    </row>
    <row r="346" spans="1:25">
      <c r="A346" s="316"/>
      <c r="B346" s="2"/>
      <c r="C346" s="205" t="s">
        <v>2164</v>
      </c>
      <c r="D346" s="2"/>
      <c r="E346" s="382"/>
      <c r="F346" s="382"/>
      <c r="G346" s="5"/>
      <c r="H346" s="5"/>
      <c r="I346" s="5"/>
      <c r="J346" s="5"/>
      <c r="K346" s="316"/>
      <c r="L346" s="316"/>
      <c r="M346" s="316"/>
      <c r="N346" s="316"/>
      <c r="O346" s="316"/>
      <c r="P346" s="316"/>
      <c r="Q346" s="316"/>
      <c r="R346" s="316"/>
      <c r="S346" s="316"/>
      <c r="T346" s="316"/>
      <c r="U346" s="316"/>
      <c r="V346" s="316"/>
      <c r="W346" s="316"/>
      <c r="X346" s="316"/>
      <c r="Y346" s="316"/>
    </row>
    <row r="347" spans="1:25">
      <c r="A347" s="316"/>
      <c r="B347" s="3"/>
      <c r="C347" s="205" t="s">
        <v>2310</v>
      </c>
      <c r="D347" s="3"/>
      <c r="E347" s="3"/>
      <c r="F347" s="3"/>
      <c r="G347" s="2"/>
      <c r="H347" s="2"/>
      <c r="I347" s="2"/>
      <c r="J347" s="2"/>
      <c r="K347" s="316"/>
      <c r="L347" s="316"/>
      <c r="M347" s="316"/>
      <c r="N347" s="316"/>
      <c r="O347" s="316"/>
      <c r="P347" s="316"/>
      <c r="Q347" s="316"/>
      <c r="R347" s="316"/>
      <c r="S347" s="316"/>
      <c r="T347" s="316"/>
      <c r="U347" s="316"/>
      <c r="V347" s="316"/>
      <c r="W347" s="316"/>
      <c r="X347" s="316"/>
      <c r="Y347" s="316"/>
    </row>
    <row r="348" spans="1:25">
      <c r="A348" s="316"/>
      <c r="B348" s="205"/>
      <c r="C348" s="205" t="s">
        <v>2311</v>
      </c>
      <c r="D348" s="205"/>
      <c r="E348" s="205"/>
      <c r="F348" s="205"/>
      <c r="G348" s="2"/>
      <c r="H348" s="2"/>
      <c r="I348" s="2"/>
      <c r="J348" s="2"/>
      <c r="K348" s="316"/>
      <c r="L348" s="316"/>
      <c r="M348" s="316"/>
      <c r="N348" s="316"/>
      <c r="O348" s="316"/>
      <c r="P348" s="316"/>
      <c r="Q348" s="316"/>
      <c r="R348" s="316"/>
      <c r="S348" s="316"/>
      <c r="T348" s="316"/>
      <c r="U348" s="316"/>
      <c r="V348" s="316"/>
      <c r="W348" s="316"/>
      <c r="X348" s="316"/>
      <c r="Y348" s="316"/>
    </row>
    <row r="349" spans="1:25">
      <c r="A349" s="316"/>
      <c r="B349" s="205"/>
      <c r="C349" s="205" t="s">
        <v>2167</v>
      </c>
      <c r="D349" s="205"/>
      <c r="E349" s="205"/>
      <c r="F349" s="205"/>
      <c r="G349" s="2"/>
      <c r="H349" s="2"/>
      <c r="I349" s="2"/>
      <c r="J349" s="2"/>
      <c r="K349" s="316"/>
      <c r="L349" s="316"/>
      <c r="M349" s="316"/>
      <c r="N349" s="316"/>
      <c r="O349" s="316"/>
      <c r="P349" s="316"/>
      <c r="Q349" s="316"/>
      <c r="R349" s="316"/>
      <c r="S349" s="316"/>
      <c r="T349" s="316"/>
      <c r="U349" s="316"/>
      <c r="V349" s="316"/>
      <c r="W349" s="316"/>
      <c r="X349" s="316"/>
      <c r="Y349" s="316"/>
    </row>
    <row r="350" spans="1:25">
      <c r="A350" s="316"/>
      <c r="B350" s="205"/>
      <c r="C350" s="205" t="s">
        <v>2168</v>
      </c>
      <c r="D350" s="205"/>
      <c r="E350" s="205"/>
      <c r="F350" s="205"/>
      <c r="G350" s="2"/>
      <c r="H350" s="2"/>
      <c r="I350" s="2"/>
      <c r="J350" s="2"/>
      <c r="K350" s="316"/>
      <c r="L350" s="316"/>
      <c r="M350" s="316"/>
      <c r="N350" s="316"/>
      <c r="O350" s="316"/>
      <c r="P350" s="316"/>
      <c r="Q350" s="316"/>
      <c r="R350" s="316"/>
      <c r="S350" s="316"/>
      <c r="T350" s="316"/>
      <c r="U350" s="316"/>
      <c r="V350" s="316"/>
      <c r="W350" s="316"/>
      <c r="X350" s="316"/>
      <c r="Y350" s="316"/>
    </row>
    <row r="351" spans="1:25">
      <c r="A351" s="316"/>
      <c r="B351" s="205"/>
      <c r="C351" s="205" t="s">
        <v>2312</v>
      </c>
      <c r="D351" s="205"/>
      <c r="E351" s="205"/>
      <c r="F351" s="205"/>
      <c r="G351" s="2"/>
      <c r="H351" s="2"/>
      <c r="I351" s="2"/>
      <c r="J351" s="2"/>
      <c r="K351" s="316"/>
      <c r="L351" s="316"/>
      <c r="M351" s="316"/>
      <c r="N351" s="316"/>
      <c r="O351" s="316"/>
      <c r="P351" s="316"/>
      <c r="Q351" s="316"/>
      <c r="R351" s="316"/>
      <c r="S351" s="316"/>
      <c r="T351" s="316"/>
      <c r="U351" s="316"/>
      <c r="V351" s="316"/>
      <c r="W351" s="316"/>
      <c r="X351" s="316"/>
      <c r="Y351" s="316"/>
    </row>
    <row r="352" spans="1:25">
      <c r="A352" s="316"/>
      <c r="B352" s="205"/>
      <c r="C352" s="205" t="s">
        <v>2210</v>
      </c>
      <c r="D352" s="205"/>
      <c r="E352" s="205"/>
      <c r="F352" s="205"/>
      <c r="G352" s="2"/>
      <c r="H352" s="2"/>
      <c r="I352" s="2"/>
      <c r="J352" s="2"/>
      <c r="K352" s="316"/>
      <c r="L352" s="316"/>
      <c r="M352" s="316"/>
      <c r="N352" s="316"/>
      <c r="O352" s="316"/>
      <c r="P352" s="316"/>
      <c r="Q352" s="316"/>
      <c r="R352" s="316"/>
      <c r="S352" s="316"/>
      <c r="T352" s="316"/>
      <c r="U352" s="316"/>
      <c r="V352" s="316"/>
      <c r="W352" s="316"/>
      <c r="X352" s="316"/>
      <c r="Y352" s="316"/>
    </row>
    <row r="353" spans="1:25">
      <c r="A353" s="316"/>
      <c r="B353" s="205"/>
      <c r="C353" s="205" t="s">
        <v>2171</v>
      </c>
      <c r="D353" s="205"/>
      <c r="E353" s="205"/>
      <c r="F353" s="205"/>
      <c r="G353" s="2"/>
      <c r="H353" s="2"/>
      <c r="I353" s="2"/>
      <c r="J353" s="2"/>
      <c r="K353" s="316"/>
      <c r="L353" s="316"/>
      <c r="M353" s="316"/>
      <c r="N353" s="316"/>
      <c r="O353" s="316"/>
      <c r="P353" s="316"/>
      <c r="Q353" s="316"/>
      <c r="R353" s="316"/>
      <c r="S353" s="316"/>
      <c r="T353" s="316"/>
      <c r="U353" s="316"/>
      <c r="V353" s="316"/>
      <c r="W353" s="316"/>
      <c r="X353" s="316"/>
      <c r="Y353" s="316"/>
    </row>
    <row r="354" spans="1:25">
      <c r="A354" s="316"/>
      <c r="B354" s="205"/>
      <c r="C354" s="205" t="s">
        <v>1849</v>
      </c>
      <c r="D354" s="205"/>
      <c r="E354" s="205"/>
      <c r="F354" s="205"/>
      <c r="G354" s="2"/>
      <c r="H354" s="2"/>
      <c r="I354" s="2"/>
      <c r="J354" s="2"/>
      <c r="K354" s="316"/>
      <c r="L354" s="316"/>
      <c r="M354" s="316"/>
      <c r="N354" s="316"/>
      <c r="O354" s="316"/>
      <c r="P354" s="316"/>
      <c r="Q354" s="316"/>
      <c r="R354" s="316"/>
      <c r="S354" s="316"/>
      <c r="T354" s="316"/>
      <c r="U354" s="316"/>
      <c r="V354" s="316"/>
      <c r="W354" s="316"/>
      <c r="X354" s="316"/>
      <c r="Y354" s="316"/>
    </row>
    <row r="355" spans="1:25">
      <c r="A355" s="316"/>
      <c r="B355" s="205"/>
      <c r="C355" s="205" t="s">
        <v>2172</v>
      </c>
      <c r="D355" s="205"/>
      <c r="E355" s="205"/>
      <c r="F355" s="205"/>
      <c r="G355" s="2"/>
      <c r="H355" s="2"/>
      <c r="I355" s="2"/>
      <c r="J355" s="2"/>
      <c r="K355" s="316"/>
      <c r="L355" s="316"/>
      <c r="M355" s="316"/>
      <c r="N355" s="316"/>
      <c r="O355" s="316"/>
      <c r="P355" s="316"/>
      <c r="Q355" s="316"/>
      <c r="R355" s="316"/>
      <c r="S355" s="316"/>
      <c r="T355" s="316"/>
      <c r="U355" s="316"/>
      <c r="V355" s="316"/>
      <c r="W355" s="316"/>
      <c r="X355" s="316"/>
      <c r="Y355" s="316"/>
    </row>
    <row r="356" spans="1:25">
      <c r="A356" s="316"/>
      <c r="B356" s="3"/>
      <c r="C356" s="205" t="s">
        <v>2313</v>
      </c>
      <c r="D356" s="3"/>
      <c r="E356" s="3"/>
      <c r="F356" s="3"/>
      <c r="G356" s="2"/>
      <c r="H356" s="2"/>
      <c r="I356" s="2"/>
      <c r="J356" s="2"/>
      <c r="K356" s="316"/>
      <c r="L356" s="316"/>
      <c r="M356" s="316"/>
      <c r="N356" s="316"/>
      <c r="O356" s="316"/>
      <c r="P356" s="316"/>
      <c r="Q356" s="316"/>
      <c r="R356" s="316"/>
      <c r="S356" s="316"/>
      <c r="T356" s="316"/>
      <c r="U356" s="316"/>
      <c r="V356" s="316"/>
      <c r="W356" s="316"/>
      <c r="X356" s="316"/>
      <c r="Y356" s="316"/>
    </row>
    <row r="357" spans="1:25">
      <c r="A357" s="316"/>
      <c r="B357" s="3"/>
      <c r="C357" s="205" t="s">
        <v>1848</v>
      </c>
      <c r="D357" s="3"/>
      <c r="E357" s="3"/>
      <c r="F357" s="3"/>
      <c r="G357" s="2"/>
      <c r="H357" s="2"/>
      <c r="I357" s="2"/>
      <c r="J357" s="2"/>
      <c r="K357" s="316"/>
      <c r="L357" s="316"/>
      <c r="M357" s="316"/>
      <c r="N357" s="316"/>
      <c r="O357" s="316"/>
      <c r="P357" s="316"/>
      <c r="Q357" s="316"/>
      <c r="R357" s="316"/>
      <c r="S357" s="316"/>
      <c r="T357" s="316"/>
      <c r="U357" s="316"/>
      <c r="V357" s="316"/>
      <c r="W357" s="316"/>
      <c r="X357" s="316"/>
      <c r="Y357" s="316"/>
    </row>
    <row r="358" spans="1:25">
      <c r="A358" s="316"/>
      <c r="B358" s="205"/>
      <c r="C358" s="205" t="s">
        <v>1850</v>
      </c>
      <c r="D358" s="205"/>
      <c r="E358" s="205"/>
      <c r="F358" s="205"/>
      <c r="G358" s="2"/>
      <c r="H358" s="2"/>
      <c r="I358" s="2"/>
      <c r="J358" s="2"/>
      <c r="K358" s="316"/>
      <c r="L358" s="316"/>
      <c r="M358" s="316"/>
      <c r="N358" s="316"/>
      <c r="O358" s="316"/>
      <c r="P358" s="316"/>
      <c r="Q358" s="316"/>
      <c r="R358" s="316"/>
      <c r="S358" s="316"/>
      <c r="T358" s="316"/>
      <c r="U358" s="316"/>
      <c r="V358" s="316"/>
      <c r="W358" s="316"/>
      <c r="X358" s="316"/>
      <c r="Y358" s="316"/>
    </row>
    <row r="359" spans="1:25">
      <c r="A359" s="316"/>
      <c r="B359" s="205"/>
      <c r="C359" s="205" t="s">
        <v>1139</v>
      </c>
      <c r="D359" s="205"/>
      <c r="E359" s="205"/>
      <c r="F359" s="205"/>
      <c r="G359" s="2"/>
      <c r="H359" s="2"/>
      <c r="I359" s="2"/>
      <c r="J359" s="2"/>
      <c r="K359" s="316"/>
      <c r="L359" s="316"/>
      <c r="M359" s="316"/>
      <c r="N359" s="316"/>
      <c r="O359" s="316"/>
      <c r="P359" s="316"/>
      <c r="Q359" s="316"/>
      <c r="R359" s="316"/>
      <c r="S359" s="316"/>
      <c r="T359" s="316"/>
      <c r="U359" s="316"/>
      <c r="V359" s="316"/>
      <c r="W359" s="316"/>
      <c r="X359" s="316"/>
      <c r="Y359" s="316"/>
    </row>
    <row r="360" spans="1:25">
      <c r="A360" s="316"/>
      <c r="B360" s="205"/>
      <c r="C360" s="205" t="s">
        <v>2314</v>
      </c>
      <c r="D360" s="205"/>
      <c r="E360" s="205"/>
      <c r="F360" s="205"/>
      <c r="G360" s="2"/>
      <c r="H360" s="2"/>
      <c r="I360" s="2"/>
      <c r="J360" s="2"/>
      <c r="K360" s="316"/>
      <c r="L360" s="316"/>
      <c r="M360" s="316"/>
      <c r="N360" s="316"/>
      <c r="O360" s="316"/>
      <c r="P360" s="316"/>
      <c r="Q360" s="316"/>
      <c r="R360" s="316"/>
      <c r="S360" s="316"/>
      <c r="T360" s="316"/>
      <c r="U360" s="316"/>
      <c r="V360" s="316"/>
      <c r="W360" s="316"/>
      <c r="X360" s="316"/>
      <c r="Y360" s="316"/>
    </row>
    <row r="361" spans="1:25">
      <c r="A361" s="316"/>
      <c r="B361" s="205"/>
      <c r="C361" s="205" t="s">
        <v>2315</v>
      </c>
      <c r="D361" s="205"/>
      <c r="E361" s="205"/>
      <c r="F361" s="205"/>
      <c r="G361" s="2"/>
      <c r="H361" s="2"/>
      <c r="I361" s="2"/>
      <c r="J361" s="2"/>
      <c r="K361" s="316"/>
      <c r="L361" s="316"/>
      <c r="M361" s="316"/>
      <c r="N361" s="316"/>
      <c r="O361" s="316"/>
      <c r="P361" s="316"/>
      <c r="Q361" s="316"/>
      <c r="R361" s="316"/>
      <c r="S361" s="316"/>
      <c r="T361" s="316"/>
      <c r="U361" s="316"/>
      <c r="V361" s="316"/>
      <c r="W361" s="316"/>
      <c r="X361" s="316"/>
      <c r="Y361" s="316"/>
    </row>
    <row r="362" spans="1:25">
      <c r="A362" s="316"/>
      <c r="B362" s="205"/>
      <c r="C362" s="205"/>
      <c r="D362" s="205"/>
      <c r="E362" s="205"/>
      <c r="F362" s="205"/>
      <c r="G362" s="326"/>
      <c r="H362" s="326"/>
      <c r="I362" s="326"/>
      <c r="J362" s="326"/>
      <c r="K362" s="316"/>
      <c r="L362" s="316"/>
      <c r="M362" s="316"/>
      <c r="N362" s="316"/>
      <c r="O362" s="316"/>
      <c r="P362" s="316"/>
      <c r="Q362" s="316"/>
      <c r="R362" s="316"/>
      <c r="S362" s="316"/>
      <c r="T362" s="316"/>
      <c r="U362" s="316"/>
      <c r="V362" s="316"/>
      <c r="W362" s="316"/>
      <c r="X362" s="316"/>
      <c r="Y362" s="316"/>
    </row>
    <row r="363" spans="1:25">
      <c r="A363" s="316"/>
      <c r="B363" s="369"/>
      <c r="C363" s="369"/>
      <c r="D363" s="369"/>
      <c r="E363" s="369"/>
      <c r="F363" s="369"/>
      <c r="G363" s="2"/>
      <c r="H363" s="2"/>
      <c r="I363" s="2"/>
      <c r="J363" s="2"/>
      <c r="K363" s="316"/>
      <c r="L363" s="316"/>
      <c r="M363" s="316"/>
      <c r="N363" s="316"/>
      <c r="O363" s="316"/>
      <c r="P363" s="316"/>
      <c r="Q363" s="316"/>
      <c r="R363" s="316"/>
      <c r="S363" s="316"/>
      <c r="T363" s="316"/>
      <c r="U363" s="316"/>
      <c r="V363" s="316"/>
      <c r="W363" s="316"/>
      <c r="X363" s="316"/>
      <c r="Y363" s="316"/>
    </row>
    <row r="364" spans="1:25" ht="51">
      <c r="A364" s="316"/>
      <c r="B364" s="328" t="s">
        <v>4</v>
      </c>
      <c r="C364" s="329" t="s">
        <v>5</v>
      </c>
      <c r="D364" s="330"/>
      <c r="E364" s="331" t="s">
        <v>1859</v>
      </c>
      <c r="F364" s="332" t="s">
        <v>2316</v>
      </c>
      <c r="G364" s="333"/>
      <c r="H364" s="334" t="s">
        <v>6</v>
      </c>
      <c r="I364" s="335"/>
      <c r="J364" s="331" t="s">
        <v>7763</v>
      </c>
      <c r="K364" s="316"/>
      <c r="L364" s="316"/>
      <c r="M364" s="316"/>
      <c r="N364" s="316"/>
      <c r="O364" s="316"/>
      <c r="P364" s="316"/>
      <c r="Q364" s="316"/>
      <c r="R364" s="316"/>
      <c r="S364" s="316"/>
      <c r="T364" s="316"/>
      <c r="U364" s="316"/>
      <c r="V364" s="316"/>
      <c r="W364" s="316"/>
      <c r="X364" s="316"/>
      <c r="Y364" s="316"/>
    </row>
    <row r="365" spans="1:25" ht="38.25">
      <c r="A365" s="316"/>
      <c r="B365" s="336"/>
      <c r="C365" s="337"/>
      <c r="D365" s="338"/>
      <c r="E365" s="339" t="s">
        <v>1861</v>
      </c>
      <c r="F365" s="339" t="s">
        <v>1134</v>
      </c>
      <c r="G365" s="340" t="s">
        <v>8</v>
      </c>
      <c r="H365" s="339" t="s">
        <v>9</v>
      </c>
      <c r="I365" s="339" t="s">
        <v>10</v>
      </c>
      <c r="J365" s="339"/>
      <c r="K365" s="316"/>
      <c r="L365" s="316"/>
      <c r="M365" s="316"/>
      <c r="N365" s="316"/>
      <c r="O365" s="316"/>
      <c r="P365" s="316"/>
      <c r="Q365" s="316"/>
      <c r="R365" s="316"/>
      <c r="S365" s="316"/>
      <c r="T365" s="316"/>
      <c r="U365" s="316"/>
      <c r="V365" s="316"/>
      <c r="W365" s="316"/>
      <c r="X365" s="316"/>
      <c r="Y365" s="316"/>
    </row>
    <row r="366" spans="1:25" ht="15.75">
      <c r="A366" s="316"/>
      <c r="B366" s="189"/>
      <c r="C366" s="189" t="s">
        <v>2317</v>
      </c>
      <c r="D366" s="341"/>
      <c r="E366" s="342" t="s">
        <v>2318</v>
      </c>
      <c r="F366" s="191"/>
      <c r="G366" s="192"/>
      <c r="H366" s="192"/>
      <c r="I366" s="193"/>
      <c r="J366" s="189"/>
      <c r="K366" s="316"/>
      <c r="L366" s="316"/>
      <c r="M366" s="316"/>
      <c r="N366" s="316"/>
      <c r="O366" s="316"/>
      <c r="P366" s="316"/>
      <c r="Q366" s="316"/>
      <c r="R366" s="316"/>
      <c r="S366" s="316"/>
      <c r="T366" s="316"/>
      <c r="U366" s="316"/>
      <c r="V366" s="316"/>
      <c r="W366" s="316"/>
      <c r="X366" s="316"/>
      <c r="Y366" s="316"/>
    </row>
    <row r="367" spans="1:25">
      <c r="A367" s="316"/>
      <c r="B367" s="343" t="s">
        <v>2319</v>
      </c>
      <c r="C367" s="344" t="s">
        <v>2320</v>
      </c>
      <c r="D367" s="345"/>
      <c r="E367" s="29">
        <v>1500</v>
      </c>
      <c r="F367" s="29" t="s">
        <v>931</v>
      </c>
      <c r="G367" s="29">
        <v>1250</v>
      </c>
      <c r="H367" s="29">
        <v>926</v>
      </c>
      <c r="I367" s="29">
        <v>2160</v>
      </c>
      <c r="J367" s="346">
        <v>124608.00000000001</v>
      </c>
      <c r="K367" s="316"/>
      <c r="L367" s="316"/>
      <c r="M367" s="316"/>
      <c r="N367" s="316"/>
      <c r="O367" s="316"/>
      <c r="P367" s="316"/>
      <c r="Q367" s="316"/>
      <c r="R367" s="316"/>
      <c r="S367" s="316"/>
      <c r="T367" s="316"/>
      <c r="U367" s="316"/>
      <c r="V367" s="316"/>
      <c r="W367" s="316"/>
      <c r="X367" s="316"/>
      <c r="Y367" s="316"/>
    </row>
    <row r="368" spans="1:25">
      <c r="A368" s="316"/>
      <c r="B368" s="343" t="s">
        <v>2321</v>
      </c>
      <c r="C368" s="344" t="s">
        <v>2322</v>
      </c>
      <c r="D368" s="345"/>
      <c r="E368" s="29">
        <v>2300</v>
      </c>
      <c r="F368" s="29" t="s">
        <v>931</v>
      </c>
      <c r="G368" s="29">
        <v>1875</v>
      </c>
      <c r="H368" s="29">
        <v>926</v>
      </c>
      <c r="I368" s="29">
        <v>2160</v>
      </c>
      <c r="J368" s="346">
        <v>169620</v>
      </c>
      <c r="K368" s="316"/>
      <c r="L368" s="316"/>
      <c r="M368" s="316"/>
      <c r="N368" s="316"/>
      <c r="O368" s="316"/>
      <c r="P368" s="316"/>
      <c r="Q368" s="316"/>
      <c r="R368" s="316"/>
      <c r="S368" s="316"/>
      <c r="T368" s="316"/>
      <c r="U368" s="316"/>
      <c r="V368" s="316"/>
      <c r="W368" s="316"/>
      <c r="X368" s="316"/>
      <c r="Y368" s="316"/>
    </row>
    <row r="369" spans="1:25">
      <c r="A369" s="316"/>
      <c r="B369" s="343" t="s">
        <v>2323</v>
      </c>
      <c r="C369" s="344" t="s">
        <v>2324</v>
      </c>
      <c r="D369" s="345"/>
      <c r="E369" s="29">
        <v>3100</v>
      </c>
      <c r="F369" s="29" t="s">
        <v>931</v>
      </c>
      <c r="G369" s="29">
        <v>2500</v>
      </c>
      <c r="H369" s="29">
        <v>926</v>
      </c>
      <c r="I369" s="29">
        <v>2160</v>
      </c>
      <c r="J369" s="346">
        <v>206184.00000000003</v>
      </c>
      <c r="K369" s="316"/>
      <c r="L369" s="316"/>
      <c r="M369" s="316"/>
      <c r="N369" s="316"/>
      <c r="O369" s="316"/>
      <c r="P369" s="316"/>
      <c r="Q369" s="316"/>
      <c r="R369" s="316"/>
      <c r="S369" s="316"/>
      <c r="T369" s="316"/>
      <c r="U369" s="316"/>
      <c r="V369" s="316"/>
      <c r="W369" s="316"/>
      <c r="X369" s="316"/>
      <c r="Y369" s="316"/>
    </row>
    <row r="370" spans="1:25">
      <c r="A370" s="316"/>
      <c r="B370" s="343" t="s">
        <v>2325</v>
      </c>
      <c r="C370" s="344" t="s">
        <v>2326</v>
      </c>
      <c r="D370" s="345"/>
      <c r="E370" s="29">
        <v>4600</v>
      </c>
      <c r="F370" s="29" t="s">
        <v>931</v>
      </c>
      <c r="G370" s="29">
        <v>3750</v>
      </c>
      <c r="H370" s="29">
        <v>926</v>
      </c>
      <c r="I370" s="29">
        <v>2160</v>
      </c>
      <c r="J370" s="346">
        <v>277992</v>
      </c>
      <c r="K370" s="316"/>
      <c r="L370" s="316"/>
      <c r="M370" s="316"/>
      <c r="N370" s="316"/>
      <c r="O370" s="316"/>
      <c r="P370" s="316"/>
      <c r="Q370" s="316"/>
      <c r="R370" s="316"/>
      <c r="S370" s="316"/>
      <c r="T370" s="316"/>
      <c r="U370" s="316"/>
      <c r="V370" s="316"/>
      <c r="W370" s="316"/>
      <c r="X370" s="316"/>
      <c r="Y370" s="316"/>
    </row>
    <row r="371" spans="1:25">
      <c r="A371" s="316"/>
      <c r="B371" s="343"/>
      <c r="C371" s="344"/>
      <c r="D371" s="345"/>
      <c r="E371" s="29"/>
      <c r="F371" s="29"/>
      <c r="G371" s="29"/>
      <c r="H371" s="29"/>
      <c r="I371" s="29"/>
      <c r="J371" s="346"/>
      <c r="K371" s="316"/>
      <c r="L371" s="316"/>
      <c r="M371" s="316"/>
      <c r="N371" s="316"/>
      <c r="O371" s="316"/>
      <c r="P371" s="316"/>
      <c r="Q371" s="316"/>
      <c r="R371" s="316"/>
      <c r="S371" s="316"/>
      <c r="T371" s="316"/>
      <c r="U371" s="316"/>
      <c r="V371" s="316"/>
      <c r="W371" s="316"/>
      <c r="X371" s="316"/>
      <c r="Y371" s="316"/>
    </row>
    <row r="372" spans="1:25" ht="15.75">
      <c r="A372" s="316"/>
      <c r="B372" s="189"/>
      <c r="C372" s="189" t="s">
        <v>2327</v>
      </c>
      <c r="D372" s="341"/>
      <c r="E372" s="342" t="s">
        <v>2328</v>
      </c>
      <c r="F372" s="191"/>
      <c r="G372" s="192"/>
      <c r="H372" s="192"/>
      <c r="I372" s="193"/>
      <c r="J372" s="189"/>
      <c r="K372" s="316"/>
      <c r="L372" s="316"/>
      <c r="M372" s="316"/>
      <c r="N372" s="316"/>
      <c r="O372" s="316"/>
      <c r="P372" s="316"/>
      <c r="Q372" s="316"/>
      <c r="R372" s="316"/>
      <c r="S372" s="316"/>
      <c r="T372" s="316"/>
      <c r="U372" s="316"/>
      <c r="V372" s="316"/>
      <c r="W372" s="316"/>
      <c r="X372" s="316"/>
      <c r="Y372" s="316"/>
    </row>
    <row r="373" spans="1:25">
      <c r="A373" s="316"/>
      <c r="B373" s="343" t="s">
        <v>2329</v>
      </c>
      <c r="C373" s="344" t="s">
        <v>2330</v>
      </c>
      <c r="D373" s="345"/>
      <c r="E373" s="29">
        <v>1500</v>
      </c>
      <c r="F373" s="29" t="s">
        <v>931</v>
      </c>
      <c r="G373" s="29">
        <v>1250</v>
      </c>
      <c r="H373" s="29">
        <v>926</v>
      </c>
      <c r="I373" s="29">
        <v>2160</v>
      </c>
      <c r="J373" s="346">
        <v>124608.00000000001</v>
      </c>
      <c r="K373" s="316"/>
      <c r="L373" s="316"/>
      <c r="M373" s="316"/>
      <c r="N373" s="316"/>
      <c r="O373" s="316"/>
      <c r="P373" s="316"/>
      <c r="Q373" s="316"/>
      <c r="R373" s="316"/>
      <c r="S373" s="316"/>
      <c r="T373" s="316"/>
      <c r="U373" s="316"/>
      <c r="V373" s="316"/>
      <c r="W373" s="316"/>
      <c r="X373" s="316"/>
      <c r="Y373" s="316"/>
    </row>
    <row r="374" spans="1:25">
      <c r="A374" s="316"/>
      <c r="B374" s="343" t="s">
        <v>2331</v>
      </c>
      <c r="C374" s="344" t="s">
        <v>2322</v>
      </c>
      <c r="D374" s="345"/>
      <c r="E374" s="29">
        <v>2300</v>
      </c>
      <c r="F374" s="29" t="s">
        <v>931</v>
      </c>
      <c r="G374" s="29">
        <v>1875</v>
      </c>
      <c r="H374" s="29">
        <v>926</v>
      </c>
      <c r="I374" s="29">
        <v>2160</v>
      </c>
      <c r="J374" s="346">
        <v>169620</v>
      </c>
      <c r="K374" s="316"/>
      <c r="L374" s="316"/>
      <c r="M374" s="316"/>
      <c r="N374" s="316"/>
      <c r="O374" s="316"/>
      <c r="P374" s="316"/>
      <c r="Q374" s="316"/>
      <c r="R374" s="316"/>
      <c r="S374" s="316"/>
      <c r="T374" s="316"/>
      <c r="U374" s="316"/>
      <c r="V374" s="316"/>
      <c r="W374" s="316"/>
      <c r="X374" s="316"/>
      <c r="Y374" s="316"/>
    </row>
    <row r="375" spans="1:25">
      <c r="A375" s="316"/>
      <c r="B375" s="343" t="s">
        <v>2332</v>
      </c>
      <c r="C375" s="344" t="s">
        <v>2324</v>
      </c>
      <c r="D375" s="345"/>
      <c r="E375" s="29">
        <v>3100</v>
      </c>
      <c r="F375" s="29" t="s">
        <v>931</v>
      </c>
      <c r="G375" s="29">
        <v>2500</v>
      </c>
      <c r="H375" s="29">
        <v>926</v>
      </c>
      <c r="I375" s="29">
        <v>2160</v>
      </c>
      <c r="J375" s="346">
        <v>206184.00000000003</v>
      </c>
      <c r="K375" s="316"/>
      <c r="L375" s="316"/>
      <c r="M375" s="316"/>
      <c r="N375" s="316"/>
      <c r="O375" s="316"/>
      <c r="P375" s="316"/>
      <c r="Q375" s="316"/>
      <c r="R375" s="316"/>
      <c r="S375" s="316"/>
      <c r="T375" s="316"/>
      <c r="U375" s="316"/>
      <c r="V375" s="316"/>
      <c r="W375" s="316"/>
      <c r="X375" s="316"/>
      <c r="Y375" s="316"/>
    </row>
    <row r="376" spans="1:25">
      <c r="A376" s="316"/>
      <c r="B376" s="343" t="s">
        <v>2333</v>
      </c>
      <c r="C376" s="344" t="s">
        <v>2326</v>
      </c>
      <c r="D376" s="345"/>
      <c r="E376" s="29">
        <v>4600</v>
      </c>
      <c r="F376" s="29" t="s">
        <v>931</v>
      </c>
      <c r="G376" s="29">
        <v>3750</v>
      </c>
      <c r="H376" s="29">
        <v>926</v>
      </c>
      <c r="I376" s="29">
        <v>2160</v>
      </c>
      <c r="J376" s="346">
        <v>277992</v>
      </c>
      <c r="K376" s="316"/>
      <c r="L376" s="316"/>
      <c r="M376" s="316"/>
      <c r="N376" s="316"/>
      <c r="O376" s="316"/>
      <c r="P376" s="316"/>
      <c r="Q376" s="316"/>
      <c r="R376" s="316"/>
      <c r="S376" s="316"/>
      <c r="T376" s="316"/>
      <c r="U376" s="316"/>
      <c r="V376" s="316"/>
      <c r="W376" s="316"/>
      <c r="X376" s="316"/>
      <c r="Y376" s="316"/>
    </row>
    <row r="377" spans="1:25">
      <c r="A377" s="316"/>
      <c r="B377" s="343"/>
      <c r="C377" s="344"/>
      <c r="D377" s="345"/>
      <c r="E377" s="29"/>
      <c r="F377" s="29"/>
      <c r="G377" s="29"/>
      <c r="H377" s="29"/>
      <c r="I377" s="29"/>
      <c r="J377" s="346"/>
      <c r="K377" s="316"/>
      <c r="L377" s="316"/>
      <c r="M377" s="316"/>
      <c r="N377" s="316"/>
      <c r="O377" s="316"/>
      <c r="P377" s="316"/>
      <c r="Q377" s="316"/>
      <c r="R377" s="316"/>
      <c r="S377" s="316"/>
      <c r="T377" s="316"/>
      <c r="U377" s="316"/>
      <c r="V377" s="316"/>
      <c r="W377" s="316"/>
      <c r="X377" s="316"/>
      <c r="Y377" s="316"/>
    </row>
    <row r="378" spans="1:25" ht="15.75">
      <c r="A378" s="316"/>
      <c r="B378" s="189"/>
      <c r="C378" s="189" t="s">
        <v>2334</v>
      </c>
      <c r="D378" s="341"/>
      <c r="E378" s="342" t="s">
        <v>2335</v>
      </c>
      <c r="F378" s="191"/>
      <c r="G378" s="192"/>
      <c r="H378" s="192"/>
      <c r="I378" s="193"/>
      <c r="J378" s="189"/>
      <c r="K378" s="316"/>
      <c r="L378" s="316"/>
      <c r="M378" s="316"/>
      <c r="N378" s="316"/>
      <c r="O378" s="316"/>
      <c r="P378" s="316"/>
      <c r="Q378" s="316"/>
      <c r="R378" s="316"/>
      <c r="S378" s="316"/>
      <c r="T378" s="316"/>
      <c r="U378" s="316"/>
      <c r="V378" s="316"/>
      <c r="W378" s="316"/>
      <c r="X378" s="316"/>
      <c r="Y378" s="316"/>
    </row>
    <row r="379" spans="1:25">
      <c r="A379" s="316"/>
      <c r="B379" s="343" t="s">
        <v>2336</v>
      </c>
      <c r="C379" s="344" t="s">
        <v>2337</v>
      </c>
      <c r="D379" s="345"/>
      <c r="E379" s="29">
        <v>1800</v>
      </c>
      <c r="F379" s="29" t="s">
        <v>2201</v>
      </c>
      <c r="G379" s="29">
        <v>1250</v>
      </c>
      <c r="H379" s="29">
        <v>926</v>
      </c>
      <c r="I379" s="29">
        <v>2160</v>
      </c>
      <c r="J379" s="346">
        <v>130838.40000000001</v>
      </c>
      <c r="K379" s="316"/>
      <c r="L379" s="316"/>
      <c r="M379" s="316"/>
      <c r="N379" s="316"/>
      <c r="O379" s="316"/>
      <c r="P379" s="316"/>
      <c r="Q379" s="316"/>
      <c r="R379" s="316"/>
      <c r="S379" s="316"/>
      <c r="T379" s="316"/>
      <c r="U379" s="316"/>
      <c r="V379" s="316"/>
      <c r="W379" s="316"/>
      <c r="X379" s="316"/>
      <c r="Y379" s="316"/>
    </row>
    <row r="380" spans="1:25">
      <c r="A380" s="316"/>
      <c r="B380" s="343" t="s">
        <v>2338</v>
      </c>
      <c r="C380" s="344" t="s">
        <v>2339</v>
      </c>
      <c r="D380" s="345"/>
      <c r="E380" s="29">
        <v>2760</v>
      </c>
      <c r="F380" s="29" t="s">
        <v>2201</v>
      </c>
      <c r="G380" s="29">
        <v>1875</v>
      </c>
      <c r="H380" s="29">
        <v>926</v>
      </c>
      <c r="I380" s="29">
        <v>2160</v>
      </c>
      <c r="J380" s="346">
        <v>178101</v>
      </c>
      <c r="K380" s="316"/>
      <c r="L380" s="316"/>
      <c r="M380" s="316"/>
      <c r="N380" s="316"/>
      <c r="O380" s="316"/>
      <c r="P380" s="316"/>
      <c r="Q380" s="316"/>
      <c r="R380" s="316"/>
      <c r="S380" s="316"/>
      <c r="T380" s="316"/>
      <c r="U380" s="316"/>
      <c r="V380" s="316"/>
      <c r="W380" s="316"/>
      <c r="X380" s="316"/>
      <c r="Y380" s="316"/>
    </row>
    <row r="381" spans="1:25">
      <c r="A381" s="316"/>
      <c r="B381" s="343" t="s">
        <v>2340</v>
      </c>
      <c r="C381" s="344" t="s">
        <v>2341</v>
      </c>
      <c r="D381" s="345"/>
      <c r="E381" s="29">
        <v>3720</v>
      </c>
      <c r="F381" s="29" t="s">
        <v>2201</v>
      </c>
      <c r="G381" s="29">
        <v>2500</v>
      </c>
      <c r="H381" s="29">
        <v>926</v>
      </c>
      <c r="I381" s="29">
        <v>2160</v>
      </c>
      <c r="J381" s="346">
        <v>216493.2</v>
      </c>
      <c r="K381" s="316"/>
      <c r="L381" s="316"/>
      <c r="M381" s="316"/>
      <c r="N381" s="316"/>
      <c r="O381" s="316"/>
      <c r="P381" s="316"/>
      <c r="Q381" s="316"/>
      <c r="R381" s="316"/>
      <c r="S381" s="316"/>
      <c r="T381" s="316"/>
      <c r="U381" s="316"/>
      <c r="V381" s="316"/>
      <c r="W381" s="316"/>
      <c r="X381" s="316"/>
      <c r="Y381" s="316"/>
    </row>
    <row r="382" spans="1:25">
      <c r="A382" s="316"/>
      <c r="B382" s="343" t="s">
        <v>2342</v>
      </c>
      <c r="C382" s="344" t="s">
        <v>2343</v>
      </c>
      <c r="D382" s="345"/>
      <c r="E382" s="29">
        <v>5520</v>
      </c>
      <c r="F382" s="29" t="s">
        <v>2201</v>
      </c>
      <c r="G382" s="29">
        <v>3750</v>
      </c>
      <c r="H382" s="29">
        <v>926</v>
      </c>
      <c r="I382" s="29">
        <v>2160</v>
      </c>
      <c r="J382" s="346">
        <v>291891.60000000003</v>
      </c>
      <c r="K382" s="316"/>
      <c r="L382" s="316"/>
      <c r="M382" s="316"/>
      <c r="N382" s="316"/>
      <c r="O382" s="316"/>
      <c r="P382" s="316"/>
      <c r="Q382" s="316"/>
      <c r="R382" s="316"/>
      <c r="S382" s="316"/>
      <c r="T382" s="316"/>
      <c r="U382" s="316"/>
      <c r="V382" s="316"/>
      <c r="W382" s="316"/>
      <c r="X382" s="316"/>
      <c r="Y382" s="316"/>
    </row>
    <row r="383" spans="1:25">
      <c r="A383" s="316"/>
      <c r="B383" s="343"/>
      <c r="C383" s="344"/>
      <c r="D383" s="345"/>
      <c r="E383" s="29"/>
      <c r="F383" s="29"/>
      <c r="G383" s="29"/>
      <c r="H383" s="29"/>
      <c r="I383" s="29"/>
      <c r="J383" s="346"/>
      <c r="K383" s="316"/>
      <c r="L383" s="316"/>
      <c r="M383" s="316"/>
      <c r="N383" s="316"/>
      <c r="O383" s="316"/>
      <c r="P383" s="316"/>
      <c r="Q383" s="316"/>
      <c r="R383" s="316"/>
      <c r="S383" s="316"/>
      <c r="T383" s="316"/>
      <c r="U383" s="316"/>
      <c r="V383" s="316"/>
      <c r="W383" s="316"/>
      <c r="X383" s="316"/>
      <c r="Y383" s="316"/>
    </row>
    <row r="384" spans="1:25">
      <c r="A384" s="316"/>
      <c r="B384" s="382"/>
      <c r="C384" s="382"/>
      <c r="D384" s="382"/>
      <c r="E384" s="382"/>
      <c r="F384" s="382"/>
      <c r="G384" s="382"/>
      <c r="H384" s="382"/>
      <c r="I384" s="382"/>
      <c r="J384" s="382"/>
      <c r="K384" s="316"/>
      <c r="L384" s="316"/>
      <c r="M384" s="316"/>
      <c r="N384" s="316"/>
      <c r="O384" s="316"/>
      <c r="P384" s="316"/>
      <c r="Q384" s="316"/>
      <c r="R384" s="316"/>
      <c r="S384" s="316"/>
      <c r="T384" s="316"/>
      <c r="U384" s="316"/>
      <c r="V384" s="316"/>
      <c r="W384" s="316"/>
      <c r="X384" s="316"/>
      <c r="Y384" s="316"/>
    </row>
    <row r="385" spans="1:25" ht="15.75">
      <c r="A385" s="316"/>
      <c r="B385" s="381"/>
      <c r="C385" s="323" t="s">
        <v>2208</v>
      </c>
      <c r="D385" s="2"/>
      <c r="E385" s="382"/>
      <c r="F385" s="382"/>
      <c r="G385" s="5"/>
      <c r="H385" s="5"/>
      <c r="I385" s="5"/>
      <c r="J385" s="5"/>
      <c r="K385" s="316"/>
      <c r="L385" s="316"/>
      <c r="M385" s="316"/>
      <c r="N385" s="316"/>
      <c r="O385" s="316"/>
      <c r="P385" s="316"/>
      <c r="Q385" s="316"/>
      <c r="R385" s="316"/>
      <c r="S385" s="316"/>
      <c r="T385" s="316"/>
      <c r="U385" s="316"/>
      <c r="V385" s="316"/>
      <c r="W385" s="316"/>
      <c r="X385" s="316"/>
      <c r="Y385" s="316"/>
    </row>
    <row r="386" spans="1:25">
      <c r="A386" s="316"/>
      <c r="B386" s="2"/>
      <c r="C386" s="205" t="s">
        <v>2164</v>
      </c>
      <c r="D386" s="2"/>
      <c r="E386" s="382"/>
      <c r="F386" s="382"/>
      <c r="G386" s="5"/>
      <c r="H386" s="5"/>
      <c r="I386" s="5"/>
      <c r="J386" s="5"/>
      <c r="K386" s="316"/>
      <c r="L386" s="316"/>
      <c r="M386" s="316"/>
      <c r="N386" s="316"/>
      <c r="O386" s="316"/>
      <c r="P386" s="316"/>
      <c r="Q386" s="316"/>
      <c r="R386" s="316"/>
      <c r="S386" s="316"/>
      <c r="T386" s="316"/>
      <c r="U386" s="316"/>
      <c r="V386" s="316"/>
      <c r="W386" s="316"/>
      <c r="X386" s="316"/>
      <c r="Y386" s="316"/>
    </row>
    <row r="387" spans="1:25">
      <c r="A387" s="316"/>
      <c r="B387" s="3"/>
      <c r="C387" s="205" t="s">
        <v>2310</v>
      </c>
      <c r="D387" s="3"/>
      <c r="E387" s="3"/>
      <c r="F387" s="3"/>
      <c r="G387" s="2"/>
      <c r="H387" s="2"/>
      <c r="I387" s="2"/>
      <c r="J387" s="2"/>
      <c r="K387" s="316"/>
      <c r="L387" s="316"/>
      <c r="M387" s="316"/>
      <c r="N387" s="316"/>
      <c r="O387" s="316"/>
      <c r="P387" s="316"/>
      <c r="Q387" s="316"/>
      <c r="R387" s="316"/>
      <c r="S387" s="316"/>
      <c r="T387" s="316"/>
      <c r="U387" s="316"/>
      <c r="V387" s="316"/>
      <c r="W387" s="316"/>
      <c r="X387" s="316"/>
      <c r="Y387" s="316"/>
    </row>
    <row r="388" spans="1:25">
      <c r="A388" s="316"/>
      <c r="B388" s="205"/>
      <c r="C388" s="205" t="s">
        <v>2311</v>
      </c>
      <c r="D388" s="205"/>
      <c r="E388" s="205"/>
      <c r="F388" s="205"/>
      <c r="G388" s="2"/>
      <c r="H388" s="2"/>
      <c r="I388" s="2"/>
      <c r="J388" s="2"/>
      <c r="K388" s="316"/>
      <c r="L388" s="316"/>
      <c r="M388" s="316"/>
      <c r="N388" s="316"/>
      <c r="O388" s="316"/>
      <c r="P388" s="316"/>
      <c r="Q388" s="316"/>
      <c r="R388" s="316"/>
      <c r="S388" s="316"/>
      <c r="T388" s="316"/>
      <c r="U388" s="316"/>
      <c r="V388" s="316"/>
      <c r="W388" s="316"/>
      <c r="X388" s="316"/>
      <c r="Y388" s="316"/>
    </row>
    <row r="389" spans="1:25">
      <c r="A389" s="316"/>
      <c r="B389" s="205"/>
      <c r="C389" s="205" t="s">
        <v>2167</v>
      </c>
      <c r="D389" s="205"/>
      <c r="E389" s="205"/>
      <c r="F389" s="205"/>
      <c r="G389" s="2"/>
      <c r="H389" s="2"/>
      <c r="I389" s="2"/>
      <c r="J389" s="2"/>
      <c r="K389" s="316"/>
      <c r="L389" s="316"/>
      <c r="M389" s="316"/>
      <c r="N389" s="316"/>
      <c r="O389" s="316"/>
      <c r="P389" s="316"/>
      <c r="Q389" s="316"/>
      <c r="R389" s="316"/>
      <c r="S389" s="316"/>
      <c r="T389" s="316"/>
      <c r="U389" s="316"/>
      <c r="V389" s="316"/>
      <c r="W389" s="316"/>
      <c r="X389" s="316"/>
      <c r="Y389" s="316"/>
    </row>
    <row r="390" spans="1:25">
      <c r="A390" s="316"/>
      <c r="B390" s="205"/>
      <c r="C390" s="205" t="s">
        <v>2209</v>
      </c>
      <c r="D390" s="205"/>
      <c r="E390" s="205"/>
      <c r="F390" s="205"/>
      <c r="G390" s="2"/>
      <c r="H390" s="2"/>
      <c r="I390" s="2"/>
      <c r="J390" s="2"/>
      <c r="K390" s="316"/>
      <c r="L390" s="316"/>
      <c r="M390" s="316"/>
      <c r="N390" s="316"/>
      <c r="O390" s="316"/>
      <c r="P390" s="316"/>
      <c r="Q390" s="316"/>
      <c r="R390" s="316"/>
      <c r="S390" s="316"/>
      <c r="T390" s="316"/>
      <c r="U390" s="316"/>
      <c r="V390" s="316"/>
      <c r="W390" s="316"/>
      <c r="X390" s="316"/>
      <c r="Y390" s="316"/>
    </row>
    <row r="391" spans="1:25">
      <c r="A391" s="316"/>
      <c r="B391" s="205"/>
      <c r="C391" s="205" t="s">
        <v>2312</v>
      </c>
      <c r="D391" s="205"/>
      <c r="E391" s="205"/>
      <c r="F391" s="205"/>
      <c r="G391" s="2"/>
      <c r="H391" s="2"/>
      <c r="I391" s="2"/>
      <c r="J391" s="2"/>
      <c r="K391" s="316"/>
      <c r="L391" s="316"/>
      <c r="M391" s="316"/>
      <c r="N391" s="316"/>
      <c r="O391" s="316"/>
      <c r="P391" s="316"/>
      <c r="Q391" s="316"/>
      <c r="R391" s="316"/>
      <c r="S391" s="316"/>
      <c r="T391" s="316"/>
      <c r="U391" s="316"/>
      <c r="V391" s="316"/>
      <c r="W391" s="316"/>
      <c r="X391" s="316"/>
      <c r="Y391" s="316"/>
    </row>
    <row r="392" spans="1:25">
      <c r="A392" s="316"/>
      <c r="B392" s="205"/>
      <c r="C392" s="205" t="s">
        <v>2210</v>
      </c>
      <c r="D392" s="205"/>
      <c r="E392" s="205"/>
      <c r="F392" s="205"/>
      <c r="G392" s="2"/>
      <c r="H392" s="2"/>
      <c r="I392" s="2"/>
      <c r="J392" s="2"/>
      <c r="K392" s="316"/>
      <c r="L392" s="316"/>
      <c r="M392" s="316"/>
      <c r="N392" s="316"/>
      <c r="O392" s="316"/>
      <c r="P392" s="316"/>
      <c r="Q392" s="316"/>
      <c r="R392" s="316"/>
      <c r="S392" s="316"/>
      <c r="T392" s="316"/>
      <c r="U392" s="316"/>
      <c r="V392" s="316"/>
      <c r="W392" s="316"/>
      <c r="X392" s="316"/>
      <c r="Y392" s="316"/>
    </row>
    <row r="393" spans="1:25">
      <c r="A393" s="316"/>
      <c r="B393" s="205"/>
      <c r="C393" s="205" t="s">
        <v>2171</v>
      </c>
      <c r="D393" s="205"/>
      <c r="E393" s="205"/>
      <c r="F393" s="205"/>
      <c r="G393" s="2"/>
      <c r="H393" s="2"/>
      <c r="I393" s="2"/>
      <c r="J393" s="2"/>
      <c r="K393" s="316"/>
      <c r="L393" s="316"/>
      <c r="M393" s="316"/>
      <c r="N393" s="316"/>
      <c r="O393" s="316"/>
      <c r="P393" s="316"/>
      <c r="Q393" s="316"/>
      <c r="R393" s="316"/>
      <c r="S393" s="316"/>
      <c r="T393" s="316"/>
      <c r="U393" s="316"/>
      <c r="V393" s="316"/>
      <c r="W393" s="316"/>
      <c r="X393" s="316"/>
      <c r="Y393" s="316"/>
    </row>
    <row r="394" spans="1:25">
      <c r="A394" s="316"/>
      <c r="B394" s="205"/>
      <c r="C394" s="205" t="s">
        <v>1849</v>
      </c>
      <c r="D394" s="205"/>
      <c r="E394" s="205"/>
      <c r="F394" s="205"/>
      <c r="G394" s="2"/>
      <c r="H394" s="2"/>
      <c r="I394" s="2"/>
      <c r="J394" s="2"/>
      <c r="K394" s="316"/>
      <c r="L394" s="316"/>
      <c r="M394" s="316"/>
      <c r="N394" s="316"/>
      <c r="O394" s="316"/>
      <c r="P394" s="316"/>
      <c r="Q394" s="316"/>
      <c r="R394" s="316"/>
      <c r="S394" s="316"/>
      <c r="T394" s="316"/>
      <c r="U394" s="316"/>
      <c r="V394" s="316"/>
      <c r="W394" s="316"/>
      <c r="X394" s="316"/>
      <c r="Y394" s="316"/>
    </row>
    <row r="395" spans="1:25">
      <c r="A395" s="316"/>
      <c r="B395" s="205"/>
      <c r="C395" s="205" t="s">
        <v>2344</v>
      </c>
      <c r="D395" s="205"/>
      <c r="E395" s="205"/>
      <c r="F395" s="205"/>
      <c r="G395" s="2"/>
      <c r="H395" s="2"/>
      <c r="I395" s="2"/>
      <c r="J395" s="2"/>
      <c r="K395" s="316"/>
      <c r="L395" s="316"/>
      <c r="M395" s="316"/>
      <c r="N395" s="316"/>
      <c r="O395" s="316"/>
      <c r="P395" s="316"/>
      <c r="Q395" s="316"/>
      <c r="R395" s="316"/>
      <c r="S395" s="316"/>
      <c r="T395" s="316"/>
      <c r="U395" s="316"/>
      <c r="V395" s="316"/>
      <c r="W395" s="316"/>
      <c r="X395" s="316"/>
      <c r="Y395" s="316"/>
    </row>
    <row r="396" spans="1:25">
      <c r="A396" s="316"/>
      <c r="B396" s="3"/>
      <c r="C396" s="205" t="s">
        <v>2313</v>
      </c>
      <c r="D396" s="3"/>
      <c r="E396" s="3"/>
      <c r="F396" s="3"/>
      <c r="G396" s="2"/>
      <c r="H396" s="2"/>
      <c r="I396" s="2"/>
      <c r="J396" s="2"/>
      <c r="K396" s="316"/>
      <c r="L396" s="316"/>
      <c r="M396" s="316"/>
      <c r="N396" s="316"/>
      <c r="O396" s="316"/>
      <c r="P396" s="316"/>
      <c r="Q396" s="316"/>
      <c r="R396" s="316"/>
      <c r="S396" s="316"/>
      <c r="T396" s="316"/>
      <c r="U396" s="316"/>
      <c r="V396" s="316"/>
      <c r="W396" s="316"/>
      <c r="X396" s="316"/>
      <c r="Y396" s="316"/>
    </row>
    <row r="397" spans="1:25">
      <c r="A397" s="316"/>
      <c r="B397" s="3"/>
      <c r="C397" s="205" t="s">
        <v>1848</v>
      </c>
      <c r="D397" s="3"/>
      <c r="E397" s="3"/>
      <c r="F397" s="3"/>
      <c r="G397" s="2"/>
      <c r="H397" s="2"/>
      <c r="I397" s="2"/>
      <c r="J397" s="2"/>
      <c r="K397" s="316"/>
      <c r="L397" s="316"/>
      <c r="M397" s="316"/>
      <c r="N397" s="316"/>
      <c r="O397" s="316"/>
      <c r="P397" s="316"/>
      <c r="Q397" s="316"/>
      <c r="R397" s="316"/>
      <c r="S397" s="316"/>
      <c r="T397" s="316"/>
      <c r="U397" s="316"/>
      <c r="V397" s="316"/>
      <c r="W397" s="316"/>
      <c r="X397" s="316"/>
      <c r="Y397" s="316"/>
    </row>
    <row r="398" spans="1:25">
      <c r="A398" s="316"/>
      <c r="B398" s="205"/>
      <c r="C398" s="205" t="s">
        <v>1850</v>
      </c>
      <c r="D398" s="205"/>
      <c r="E398" s="205"/>
      <c r="F398" s="205"/>
      <c r="G398" s="2"/>
      <c r="H398" s="2"/>
      <c r="I398" s="2"/>
      <c r="J398" s="2"/>
      <c r="K398" s="316"/>
      <c r="L398" s="316"/>
      <c r="M398" s="316"/>
      <c r="N398" s="316"/>
      <c r="O398" s="316"/>
      <c r="P398" s="316"/>
      <c r="Q398" s="316"/>
      <c r="R398" s="316"/>
      <c r="S398" s="316"/>
      <c r="T398" s="316"/>
      <c r="U398" s="316"/>
      <c r="V398" s="316"/>
      <c r="W398" s="316"/>
      <c r="X398" s="316"/>
      <c r="Y398" s="316"/>
    </row>
    <row r="399" spans="1:25">
      <c r="A399" s="316"/>
      <c r="B399" s="205"/>
      <c r="C399" s="205" t="s">
        <v>1139</v>
      </c>
      <c r="D399" s="205"/>
      <c r="E399" s="205"/>
      <c r="F399" s="205"/>
      <c r="G399" s="2"/>
      <c r="H399" s="2"/>
      <c r="I399" s="2"/>
      <c r="J399" s="2"/>
      <c r="K399" s="316"/>
      <c r="L399" s="316"/>
      <c r="M399" s="316"/>
      <c r="N399" s="316"/>
      <c r="O399" s="316"/>
      <c r="P399" s="316"/>
      <c r="Q399" s="316"/>
      <c r="R399" s="316"/>
      <c r="S399" s="316"/>
      <c r="T399" s="316"/>
      <c r="U399" s="316"/>
      <c r="V399" s="316"/>
      <c r="W399" s="316"/>
      <c r="X399" s="316"/>
      <c r="Y399" s="316"/>
    </row>
    <row r="400" spans="1:25">
      <c r="A400" s="316"/>
      <c r="B400" s="205"/>
      <c r="C400" s="205" t="s">
        <v>2314</v>
      </c>
      <c r="D400" s="205"/>
      <c r="E400" s="205"/>
      <c r="F400" s="205"/>
      <c r="G400" s="2"/>
      <c r="H400" s="2"/>
      <c r="I400" s="2"/>
      <c r="J400" s="2"/>
      <c r="K400" s="316"/>
      <c r="L400" s="316"/>
      <c r="M400" s="316"/>
      <c r="N400" s="316"/>
      <c r="O400" s="316"/>
      <c r="P400" s="316"/>
      <c r="Q400" s="316"/>
      <c r="R400" s="316"/>
      <c r="S400" s="316"/>
      <c r="T400" s="316"/>
      <c r="U400" s="316"/>
      <c r="V400" s="316"/>
      <c r="W400" s="316"/>
      <c r="X400" s="316"/>
      <c r="Y400" s="316"/>
    </row>
    <row r="401" spans="1:25">
      <c r="A401" s="316"/>
      <c r="B401" s="205"/>
      <c r="C401" s="205" t="s">
        <v>2315</v>
      </c>
      <c r="D401" s="205"/>
      <c r="E401" s="205"/>
      <c r="F401" s="205"/>
      <c r="G401" s="2"/>
      <c r="H401" s="2"/>
      <c r="I401" s="2"/>
      <c r="J401" s="2"/>
      <c r="K401" s="316"/>
      <c r="L401" s="316"/>
      <c r="M401" s="316"/>
      <c r="N401" s="316"/>
      <c r="O401" s="316"/>
      <c r="P401" s="316"/>
      <c r="Q401" s="316"/>
      <c r="R401" s="316"/>
      <c r="S401" s="316"/>
      <c r="T401" s="316"/>
      <c r="U401" s="316"/>
      <c r="V401" s="316"/>
      <c r="W401" s="316"/>
      <c r="X401" s="316"/>
      <c r="Y401" s="316"/>
    </row>
    <row r="402" spans="1:25">
      <c r="A402" s="316"/>
      <c r="B402" s="205"/>
      <c r="C402" s="205"/>
      <c r="D402" s="205"/>
      <c r="E402" s="205"/>
      <c r="F402" s="205"/>
      <c r="G402" s="326"/>
      <c r="H402" s="326"/>
      <c r="I402" s="326"/>
      <c r="J402" s="326"/>
      <c r="K402" s="316"/>
      <c r="L402" s="316"/>
      <c r="M402" s="316"/>
      <c r="N402" s="316"/>
      <c r="O402" s="316"/>
      <c r="P402" s="316"/>
      <c r="Q402" s="316"/>
      <c r="R402" s="316"/>
      <c r="S402" s="316"/>
      <c r="T402" s="316"/>
      <c r="U402" s="316"/>
      <c r="V402" s="316"/>
      <c r="W402" s="316"/>
      <c r="X402" s="316"/>
      <c r="Y402" s="316"/>
    </row>
    <row r="403" spans="1:25" ht="51">
      <c r="A403" s="316"/>
      <c r="B403" s="328" t="s">
        <v>4</v>
      </c>
      <c r="C403" s="329" t="s">
        <v>5</v>
      </c>
      <c r="D403" s="330"/>
      <c r="E403" s="331" t="s">
        <v>1859</v>
      </c>
      <c r="F403" s="332" t="s">
        <v>2345</v>
      </c>
      <c r="G403" s="333"/>
      <c r="H403" s="334" t="s">
        <v>6</v>
      </c>
      <c r="I403" s="335"/>
      <c r="J403" s="331" t="s">
        <v>7763</v>
      </c>
      <c r="K403" s="316"/>
      <c r="L403" s="316"/>
      <c r="M403" s="316"/>
      <c r="N403" s="316"/>
      <c r="O403" s="316"/>
      <c r="P403" s="316"/>
      <c r="Q403" s="316"/>
      <c r="R403" s="316"/>
      <c r="S403" s="316"/>
      <c r="T403" s="316"/>
      <c r="U403" s="316"/>
      <c r="V403" s="316"/>
      <c r="W403" s="316"/>
      <c r="X403" s="316"/>
      <c r="Y403" s="316"/>
    </row>
    <row r="404" spans="1:25" ht="38.25">
      <c r="A404" s="316"/>
      <c r="B404" s="336"/>
      <c r="C404" s="337"/>
      <c r="D404" s="338"/>
      <c r="E404" s="339" t="s">
        <v>1861</v>
      </c>
      <c r="F404" s="339" t="s">
        <v>1134</v>
      </c>
      <c r="G404" s="340" t="s">
        <v>8</v>
      </c>
      <c r="H404" s="339" t="s">
        <v>9</v>
      </c>
      <c r="I404" s="339" t="s">
        <v>10</v>
      </c>
      <c r="J404" s="339"/>
      <c r="K404" s="316"/>
      <c r="L404" s="316"/>
      <c r="M404" s="316"/>
      <c r="N404" s="316"/>
      <c r="O404" s="316"/>
      <c r="P404" s="316"/>
      <c r="Q404" s="316"/>
      <c r="R404" s="316"/>
      <c r="S404" s="316"/>
      <c r="T404" s="316"/>
      <c r="U404" s="316"/>
      <c r="V404" s="316"/>
      <c r="W404" s="316"/>
      <c r="X404" s="316"/>
      <c r="Y404" s="316"/>
    </row>
    <row r="405" spans="1:25" ht="15.75">
      <c r="A405" s="316"/>
      <c r="B405" s="189"/>
      <c r="C405" s="189" t="s">
        <v>2346</v>
      </c>
      <c r="D405" s="341"/>
      <c r="E405" s="342" t="s">
        <v>2347</v>
      </c>
      <c r="F405" s="191"/>
      <c r="G405" s="192"/>
      <c r="H405" s="192"/>
      <c r="I405" s="193"/>
      <c r="J405" s="189"/>
      <c r="K405" s="316"/>
      <c r="L405" s="316"/>
      <c r="M405" s="316"/>
      <c r="N405" s="316"/>
      <c r="O405" s="316"/>
      <c r="P405" s="316"/>
      <c r="Q405" s="316"/>
      <c r="R405" s="316"/>
      <c r="S405" s="316"/>
      <c r="T405" s="316"/>
      <c r="U405" s="316"/>
      <c r="V405" s="316"/>
      <c r="W405" s="316"/>
      <c r="X405" s="316"/>
      <c r="Y405" s="316"/>
    </row>
    <row r="406" spans="1:25">
      <c r="A406" s="316"/>
      <c r="B406" s="343" t="s">
        <v>2348</v>
      </c>
      <c r="C406" s="344" t="s">
        <v>2349</v>
      </c>
      <c r="D406" s="345"/>
      <c r="E406" s="29">
        <v>750</v>
      </c>
      <c r="F406" s="29" t="s">
        <v>931</v>
      </c>
      <c r="G406" s="29">
        <v>1250</v>
      </c>
      <c r="H406" s="29">
        <v>926</v>
      </c>
      <c r="I406" s="29">
        <v>2160</v>
      </c>
      <c r="J406" s="346">
        <v>156288</v>
      </c>
      <c r="K406" s="316"/>
      <c r="L406" s="316"/>
      <c r="M406" s="316"/>
      <c r="N406" s="316"/>
      <c r="O406" s="316"/>
      <c r="P406" s="316"/>
      <c r="Q406" s="316"/>
      <c r="R406" s="316"/>
      <c r="S406" s="316"/>
      <c r="T406" s="316"/>
      <c r="U406" s="316"/>
      <c r="V406" s="316"/>
      <c r="W406" s="316"/>
      <c r="X406" s="316"/>
      <c r="Y406" s="316"/>
    </row>
    <row r="407" spans="1:25">
      <c r="A407" s="316"/>
      <c r="B407" s="343" t="s">
        <v>2350</v>
      </c>
      <c r="C407" s="344" t="s">
        <v>2351</v>
      </c>
      <c r="D407" s="345"/>
      <c r="E407" s="29">
        <v>1150</v>
      </c>
      <c r="F407" s="29" t="s">
        <v>931</v>
      </c>
      <c r="G407" s="29">
        <v>1875</v>
      </c>
      <c r="H407" s="29">
        <v>926</v>
      </c>
      <c r="I407" s="29">
        <v>2160</v>
      </c>
      <c r="J407" s="346">
        <v>217140.00000000003</v>
      </c>
      <c r="K407" s="316"/>
      <c r="L407" s="316"/>
      <c r="M407" s="316"/>
      <c r="N407" s="316"/>
      <c r="O407" s="316"/>
      <c r="P407" s="316"/>
      <c r="Q407" s="316"/>
      <c r="R407" s="316"/>
      <c r="S407" s="316"/>
      <c r="T407" s="316"/>
      <c r="U407" s="316"/>
      <c r="V407" s="316"/>
      <c r="W407" s="316"/>
      <c r="X407" s="316"/>
      <c r="Y407" s="316"/>
    </row>
    <row r="408" spans="1:25">
      <c r="A408" s="316"/>
      <c r="B408" s="343" t="s">
        <v>2352</v>
      </c>
      <c r="C408" s="344" t="s">
        <v>2353</v>
      </c>
      <c r="D408" s="345"/>
      <c r="E408" s="29">
        <v>1550</v>
      </c>
      <c r="F408" s="29" t="s">
        <v>931</v>
      </c>
      <c r="G408" s="29">
        <v>2500</v>
      </c>
      <c r="H408" s="29">
        <v>926</v>
      </c>
      <c r="I408" s="29">
        <v>2160</v>
      </c>
      <c r="J408" s="346">
        <v>269544</v>
      </c>
      <c r="K408" s="316"/>
      <c r="L408" s="316"/>
      <c r="M408" s="316"/>
      <c r="N408" s="316"/>
      <c r="O408" s="316"/>
      <c r="P408" s="316"/>
      <c r="Q408" s="316"/>
      <c r="R408" s="316"/>
      <c r="S408" s="316"/>
      <c r="T408" s="316"/>
      <c r="U408" s="316"/>
      <c r="V408" s="316"/>
      <c r="W408" s="316"/>
      <c r="X408" s="316"/>
      <c r="Y408" s="316"/>
    </row>
    <row r="409" spans="1:25">
      <c r="A409" s="316"/>
      <c r="B409" s="343" t="s">
        <v>2354</v>
      </c>
      <c r="C409" s="344" t="s">
        <v>2355</v>
      </c>
      <c r="D409" s="345"/>
      <c r="E409" s="29">
        <v>2300</v>
      </c>
      <c r="F409" s="29" t="s">
        <v>931</v>
      </c>
      <c r="G409" s="29">
        <v>3750</v>
      </c>
      <c r="H409" s="29">
        <v>926</v>
      </c>
      <c r="I409" s="29">
        <v>2160</v>
      </c>
      <c r="J409" s="346">
        <v>373032.00000000006</v>
      </c>
      <c r="K409" s="316"/>
      <c r="L409" s="316"/>
      <c r="M409" s="316"/>
      <c r="N409" s="316"/>
      <c r="O409" s="316"/>
      <c r="P409" s="316"/>
      <c r="Q409" s="316"/>
      <c r="R409" s="316"/>
      <c r="S409" s="316"/>
      <c r="T409" s="316"/>
      <c r="U409" s="316"/>
      <c r="V409" s="316"/>
      <c r="W409" s="316"/>
      <c r="X409" s="316"/>
      <c r="Y409" s="316"/>
    </row>
    <row r="410" spans="1:25">
      <c r="A410" s="316"/>
      <c r="B410" s="343"/>
      <c r="C410" s="344"/>
      <c r="D410" s="345"/>
      <c r="E410" s="29"/>
      <c r="F410" s="29"/>
      <c r="G410" s="29"/>
      <c r="H410" s="29"/>
      <c r="I410" s="29"/>
      <c r="J410" s="346"/>
      <c r="K410" s="316"/>
      <c r="L410" s="316"/>
      <c r="M410" s="316"/>
      <c r="N410" s="316"/>
      <c r="O410" s="316"/>
      <c r="P410" s="316"/>
      <c r="Q410" s="316"/>
      <c r="R410" s="316"/>
      <c r="S410" s="316"/>
      <c r="T410" s="316"/>
      <c r="U410" s="316"/>
      <c r="V410" s="316"/>
      <c r="W410" s="316"/>
      <c r="X410" s="316"/>
      <c r="Y410" s="316"/>
    </row>
    <row r="411" spans="1:25" ht="15.75">
      <c r="A411" s="316"/>
      <c r="B411" s="189"/>
      <c r="C411" s="189" t="s">
        <v>2356</v>
      </c>
      <c r="D411" s="341"/>
      <c r="E411" s="342" t="s">
        <v>2357</v>
      </c>
      <c r="F411" s="191"/>
      <c r="G411" s="192"/>
      <c r="H411" s="192"/>
      <c r="I411" s="193"/>
      <c r="J411" s="189"/>
      <c r="K411" s="316"/>
      <c r="L411" s="316"/>
      <c r="M411" s="316"/>
      <c r="N411" s="316"/>
      <c r="O411" s="316"/>
      <c r="P411" s="316"/>
      <c r="Q411" s="316"/>
      <c r="R411" s="316"/>
      <c r="S411" s="316"/>
      <c r="T411" s="316"/>
      <c r="U411" s="316"/>
      <c r="V411" s="316"/>
      <c r="W411" s="316"/>
      <c r="X411" s="316"/>
      <c r="Y411" s="316"/>
    </row>
    <row r="412" spans="1:25">
      <c r="A412" s="316"/>
      <c r="B412" s="343" t="s">
        <v>2358</v>
      </c>
      <c r="C412" s="344" t="s">
        <v>2359</v>
      </c>
      <c r="D412" s="345"/>
      <c r="E412" s="29">
        <v>900</v>
      </c>
      <c r="F412" s="29" t="s">
        <v>2201</v>
      </c>
      <c r="G412" s="29">
        <v>1250</v>
      </c>
      <c r="H412" s="29">
        <v>926</v>
      </c>
      <c r="I412" s="29">
        <v>2160</v>
      </c>
      <c r="J412" s="346">
        <v>164102.40000000002</v>
      </c>
      <c r="K412" s="316"/>
      <c r="L412" s="316"/>
      <c r="M412" s="316"/>
      <c r="N412" s="316"/>
      <c r="O412" s="316"/>
      <c r="P412" s="316"/>
      <c r="Q412" s="316"/>
      <c r="R412" s="316"/>
      <c r="S412" s="316"/>
      <c r="T412" s="316"/>
      <c r="U412" s="316"/>
      <c r="V412" s="316"/>
      <c r="W412" s="316"/>
      <c r="X412" s="316"/>
      <c r="Y412" s="316"/>
    </row>
    <row r="413" spans="1:25">
      <c r="A413" s="316"/>
      <c r="B413" s="343" t="s">
        <v>2360</v>
      </c>
      <c r="C413" s="344" t="s">
        <v>2361</v>
      </c>
      <c r="D413" s="345"/>
      <c r="E413" s="29">
        <v>1380</v>
      </c>
      <c r="F413" s="29" t="s">
        <v>2201</v>
      </c>
      <c r="G413" s="29">
        <v>1875</v>
      </c>
      <c r="H413" s="29">
        <v>926</v>
      </c>
      <c r="I413" s="29">
        <v>2160</v>
      </c>
      <c r="J413" s="346">
        <v>227997.00000000003</v>
      </c>
      <c r="K413" s="316"/>
      <c r="L413" s="316"/>
      <c r="M413" s="316"/>
      <c r="N413" s="316"/>
      <c r="O413" s="316"/>
      <c r="P413" s="316"/>
      <c r="Q413" s="316"/>
      <c r="R413" s="316"/>
      <c r="S413" s="316"/>
      <c r="T413" s="316"/>
      <c r="U413" s="316"/>
      <c r="V413" s="316"/>
      <c r="W413" s="316"/>
      <c r="X413" s="316"/>
      <c r="Y413" s="316"/>
    </row>
    <row r="414" spans="1:25">
      <c r="A414" s="316"/>
      <c r="B414" s="343" t="s">
        <v>2362</v>
      </c>
      <c r="C414" s="344" t="s">
        <v>2363</v>
      </c>
      <c r="D414" s="345"/>
      <c r="E414" s="29">
        <v>1860</v>
      </c>
      <c r="F414" s="29" t="s">
        <v>2201</v>
      </c>
      <c r="G414" s="29">
        <v>2500</v>
      </c>
      <c r="H414" s="29">
        <v>926</v>
      </c>
      <c r="I414" s="29">
        <v>2160</v>
      </c>
      <c r="J414" s="346">
        <v>283021.2</v>
      </c>
      <c r="K414" s="316"/>
      <c r="L414" s="316"/>
      <c r="M414" s="316"/>
      <c r="N414" s="316"/>
      <c r="O414" s="316"/>
      <c r="P414" s="316"/>
      <c r="Q414" s="316"/>
      <c r="R414" s="316"/>
      <c r="S414" s="316"/>
      <c r="T414" s="316"/>
      <c r="U414" s="316"/>
      <c r="V414" s="316"/>
      <c r="W414" s="316"/>
      <c r="X414" s="316"/>
      <c r="Y414" s="316"/>
    </row>
    <row r="415" spans="1:25">
      <c r="A415" s="316"/>
      <c r="B415" s="343" t="s">
        <v>2364</v>
      </c>
      <c r="C415" s="344" t="s">
        <v>2365</v>
      </c>
      <c r="D415" s="345"/>
      <c r="E415" s="29">
        <v>2760</v>
      </c>
      <c r="F415" s="29" t="s">
        <v>2201</v>
      </c>
      <c r="G415" s="29">
        <v>3750</v>
      </c>
      <c r="H415" s="29">
        <v>926</v>
      </c>
      <c r="I415" s="29">
        <v>2160</v>
      </c>
      <c r="J415" s="346">
        <v>391683.60000000003</v>
      </c>
      <c r="K415" s="316"/>
      <c r="L415" s="316"/>
      <c r="M415" s="316"/>
      <c r="N415" s="316"/>
      <c r="O415" s="316"/>
      <c r="P415" s="316"/>
      <c r="Q415" s="316"/>
      <c r="R415" s="316"/>
      <c r="S415" s="316"/>
      <c r="T415" s="316"/>
      <c r="U415" s="316"/>
      <c r="V415" s="316"/>
      <c r="W415" s="316"/>
      <c r="X415" s="316"/>
      <c r="Y415" s="316"/>
    </row>
    <row r="416" spans="1:25">
      <c r="A416" s="316"/>
      <c r="B416" s="343"/>
      <c r="C416" s="344"/>
      <c r="D416" s="345"/>
      <c r="E416" s="29"/>
      <c r="F416" s="29"/>
      <c r="G416" s="29"/>
      <c r="H416" s="29"/>
      <c r="I416" s="29"/>
      <c r="J416" s="346"/>
      <c r="K416" s="316"/>
      <c r="L416" s="316"/>
      <c r="M416" s="316"/>
      <c r="N416" s="316"/>
      <c r="O416" s="316"/>
      <c r="P416" s="316"/>
      <c r="Q416" s="316"/>
      <c r="R416" s="316"/>
      <c r="S416" s="316"/>
      <c r="T416" s="316"/>
      <c r="U416" s="316"/>
      <c r="V416" s="316"/>
      <c r="W416" s="316"/>
      <c r="X416" s="316"/>
      <c r="Y416" s="316"/>
    </row>
    <row r="417" spans="1:25">
      <c r="A417" s="316"/>
      <c r="B417" s="343"/>
      <c r="C417" s="344"/>
      <c r="D417" s="345"/>
      <c r="E417" s="29"/>
      <c r="F417" s="29"/>
      <c r="G417" s="29"/>
      <c r="H417" s="29"/>
      <c r="I417" s="29"/>
      <c r="J417" s="346"/>
      <c r="K417" s="316"/>
      <c r="L417" s="316"/>
      <c r="M417" s="316"/>
      <c r="N417" s="316"/>
      <c r="O417" s="316"/>
      <c r="P417" s="316"/>
      <c r="Q417" s="316"/>
      <c r="R417" s="316"/>
      <c r="S417" s="316"/>
      <c r="T417" s="316"/>
      <c r="U417" s="316"/>
      <c r="V417" s="316"/>
      <c r="W417" s="316"/>
      <c r="X417" s="316"/>
      <c r="Y417" s="316"/>
    </row>
    <row r="418" spans="1:25" ht="15.75">
      <c r="A418" s="316"/>
      <c r="B418" s="390"/>
      <c r="C418" s="391" t="s">
        <v>2366</v>
      </c>
      <c r="D418" s="392"/>
      <c r="E418" s="392"/>
      <c r="F418" s="392"/>
      <c r="G418" s="392"/>
      <c r="H418" s="392"/>
      <c r="I418" s="392"/>
      <c r="J418" s="392"/>
      <c r="K418" s="316"/>
      <c r="L418" s="316"/>
      <c r="M418" s="316"/>
      <c r="N418" s="316"/>
      <c r="O418" s="316"/>
      <c r="P418" s="316"/>
      <c r="Q418" s="316"/>
      <c r="R418" s="316"/>
      <c r="S418" s="316"/>
      <c r="T418" s="316"/>
      <c r="U418" s="316"/>
      <c r="V418" s="316"/>
      <c r="W418" s="316"/>
      <c r="X418" s="316"/>
      <c r="Y418" s="316"/>
    </row>
    <row r="419" spans="1:25" ht="25.5">
      <c r="A419" s="316"/>
      <c r="B419" s="328" t="s">
        <v>4</v>
      </c>
      <c r="C419" s="329" t="s">
        <v>5</v>
      </c>
      <c r="D419" s="330"/>
      <c r="E419" s="331"/>
      <c r="F419" s="332"/>
      <c r="G419" s="333"/>
      <c r="H419" s="334" t="s">
        <v>6</v>
      </c>
      <c r="I419" s="335"/>
      <c r="J419" s="331" t="s">
        <v>7763</v>
      </c>
      <c r="K419" s="316"/>
      <c r="L419" s="316"/>
      <c r="M419" s="316"/>
      <c r="N419" s="316"/>
      <c r="O419" s="316"/>
      <c r="P419" s="316"/>
      <c r="Q419" s="316"/>
      <c r="R419" s="316"/>
      <c r="S419" s="316"/>
      <c r="T419" s="316"/>
      <c r="U419" s="316"/>
      <c r="V419" s="316"/>
      <c r="W419" s="316"/>
      <c r="X419" s="316"/>
      <c r="Y419" s="316"/>
    </row>
    <row r="420" spans="1:25">
      <c r="A420" s="316"/>
      <c r="B420" s="336"/>
      <c r="C420" s="337"/>
      <c r="D420" s="338"/>
      <c r="E420" s="339"/>
      <c r="F420" s="339"/>
      <c r="G420" s="340" t="s">
        <v>8</v>
      </c>
      <c r="H420" s="339" t="s">
        <v>9</v>
      </c>
      <c r="I420" s="339" t="s">
        <v>10</v>
      </c>
      <c r="J420" s="339"/>
      <c r="K420" s="316"/>
      <c r="L420" s="316"/>
      <c r="M420" s="316"/>
      <c r="N420" s="316"/>
      <c r="O420" s="316"/>
      <c r="P420" s="316"/>
      <c r="Q420" s="316"/>
      <c r="R420" s="316"/>
      <c r="S420" s="316"/>
      <c r="T420" s="316"/>
      <c r="U420" s="316"/>
      <c r="V420" s="316"/>
      <c r="W420" s="316"/>
      <c r="X420" s="316"/>
      <c r="Y420" s="316"/>
    </row>
    <row r="421" spans="1:25">
      <c r="A421" s="316"/>
      <c r="B421" s="2"/>
      <c r="C421" s="393" t="s">
        <v>2367</v>
      </c>
      <c r="D421" s="393"/>
      <c r="E421" s="393"/>
      <c r="F421" s="393"/>
      <c r="G421" s="393"/>
      <c r="H421" s="393"/>
      <c r="I421" s="393"/>
      <c r="J421" s="393"/>
      <c r="K421" s="316"/>
      <c r="L421" s="316"/>
      <c r="M421" s="316"/>
      <c r="N421" s="316"/>
      <c r="O421" s="316"/>
      <c r="P421" s="316"/>
      <c r="Q421" s="316"/>
      <c r="R421" s="316"/>
      <c r="S421" s="316"/>
      <c r="T421" s="316"/>
      <c r="U421" s="316"/>
      <c r="V421" s="316"/>
      <c r="W421" s="316"/>
      <c r="X421" s="316"/>
      <c r="Y421" s="316"/>
    </row>
    <row r="422" spans="1:25">
      <c r="A422" s="316"/>
      <c r="B422" s="343" t="s">
        <v>2368</v>
      </c>
      <c r="C422" s="344" t="s">
        <v>2369</v>
      </c>
      <c r="D422" s="345"/>
      <c r="E422" s="29"/>
      <c r="F422" s="29"/>
      <c r="G422" s="29">
        <v>40</v>
      </c>
      <c r="H422" s="29">
        <v>911</v>
      </c>
      <c r="I422" s="29">
        <v>2085</v>
      </c>
      <c r="J422" s="346">
        <v>11220</v>
      </c>
      <c r="K422" s="316"/>
      <c r="L422" s="316"/>
      <c r="M422" s="316"/>
      <c r="N422" s="316"/>
      <c r="O422" s="316"/>
      <c r="P422" s="316"/>
      <c r="Q422" s="316"/>
      <c r="R422" s="316"/>
      <c r="S422" s="316"/>
      <c r="T422" s="316"/>
      <c r="U422" s="316"/>
      <c r="V422" s="316"/>
      <c r="W422" s="316"/>
      <c r="X422" s="316"/>
      <c r="Y422" s="316"/>
    </row>
    <row r="423" spans="1:25">
      <c r="A423" s="316"/>
      <c r="B423" s="343" t="s">
        <v>2370</v>
      </c>
      <c r="C423" s="344" t="s">
        <v>2371</v>
      </c>
      <c r="D423" s="345"/>
      <c r="E423" s="29"/>
      <c r="F423" s="29"/>
      <c r="G423" s="29">
        <v>40</v>
      </c>
      <c r="H423" s="29">
        <v>911</v>
      </c>
      <c r="I423" s="29">
        <v>2085</v>
      </c>
      <c r="J423" s="346">
        <v>12144.000000000002</v>
      </c>
      <c r="K423" s="316"/>
      <c r="L423" s="316"/>
      <c r="M423" s="316"/>
      <c r="N423" s="316"/>
      <c r="O423" s="316"/>
      <c r="P423" s="316"/>
      <c r="Q423" s="316"/>
      <c r="R423" s="316"/>
      <c r="S423" s="316"/>
      <c r="T423" s="316"/>
      <c r="U423" s="316"/>
      <c r="V423" s="316"/>
      <c r="W423" s="316"/>
      <c r="X423" s="316"/>
      <c r="Y423" s="316"/>
    </row>
    <row r="424" spans="1:25">
      <c r="A424" s="316"/>
      <c r="B424" s="343" t="s">
        <v>2372</v>
      </c>
      <c r="C424" s="344" t="s">
        <v>2373</v>
      </c>
      <c r="D424" s="345"/>
      <c r="E424" s="29"/>
      <c r="F424" s="29"/>
      <c r="G424" s="29">
        <v>40</v>
      </c>
      <c r="H424" s="29">
        <v>911</v>
      </c>
      <c r="I424" s="29">
        <v>2085</v>
      </c>
      <c r="J424" s="346">
        <v>12540.000000000002</v>
      </c>
      <c r="K424" s="316"/>
      <c r="L424" s="316"/>
      <c r="M424" s="316"/>
      <c r="N424" s="316"/>
      <c r="O424" s="316"/>
      <c r="P424" s="316"/>
      <c r="Q424" s="316"/>
      <c r="R424" s="316"/>
      <c r="S424" s="316"/>
      <c r="T424" s="316"/>
      <c r="U424" s="316"/>
      <c r="V424" s="316"/>
      <c r="W424" s="316"/>
      <c r="X424" s="316"/>
      <c r="Y424" s="316"/>
    </row>
    <row r="425" spans="1:25">
      <c r="A425" s="316"/>
      <c r="B425" s="343" t="s">
        <v>2374</v>
      </c>
      <c r="C425" s="344" t="s">
        <v>2375</v>
      </c>
      <c r="D425" s="345"/>
      <c r="E425" s="29"/>
      <c r="F425" s="29"/>
      <c r="G425" s="29">
        <v>40</v>
      </c>
      <c r="H425" s="29">
        <v>911</v>
      </c>
      <c r="I425" s="29">
        <v>2085</v>
      </c>
      <c r="J425" s="346">
        <v>12540.000000000002</v>
      </c>
      <c r="K425" s="316"/>
      <c r="L425" s="316"/>
      <c r="M425" s="316"/>
      <c r="N425" s="316"/>
      <c r="O425" s="316"/>
      <c r="P425" s="316"/>
      <c r="Q425" s="316"/>
      <c r="R425" s="316"/>
      <c r="S425" s="316"/>
      <c r="T425" s="316"/>
      <c r="U425" s="316"/>
      <c r="V425" s="316"/>
      <c r="W425" s="316"/>
      <c r="X425" s="316"/>
      <c r="Y425" s="316"/>
    </row>
    <row r="426" spans="1:25">
      <c r="A426" s="316"/>
      <c r="B426" s="47"/>
      <c r="C426" s="387"/>
      <c r="D426" s="387"/>
      <c r="E426" s="387"/>
      <c r="F426" s="387"/>
      <c r="G426" s="387"/>
      <c r="H426" s="387"/>
      <c r="I426" s="387"/>
      <c r="J426" s="387"/>
      <c r="K426" s="316"/>
      <c r="L426" s="316"/>
      <c r="M426" s="316"/>
      <c r="N426" s="316"/>
      <c r="O426" s="316"/>
      <c r="P426" s="316"/>
      <c r="Q426" s="316"/>
      <c r="R426" s="316"/>
      <c r="S426" s="316"/>
      <c r="T426" s="316"/>
      <c r="U426" s="316"/>
      <c r="V426" s="316"/>
      <c r="W426" s="316"/>
      <c r="X426" s="316"/>
      <c r="Y426" s="316"/>
    </row>
    <row r="427" spans="1:25">
      <c r="A427" s="316"/>
      <c r="B427" s="378" t="s">
        <v>4</v>
      </c>
      <c r="C427" s="347" t="s">
        <v>5</v>
      </c>
      <c r="D427" s="379"/>
      <c r="E427" s="379"/>
      <c r="F427" s="1009" t="s">
        <v>311</v>
      </c>
      <c r="G427" s="888"/>
      <c r="H427" s="888"/>
      <c r="I427" s="889"/>
      <c r="J427" s="380" t="s">
        <v>2255</v>
      </c>
      <c r="K427" s="316"/>
      <c r="L427" s="316"/>
      <c r="M427" s="316"/>
      <c r="N427" s="316"/>
      <c r="O427" s="316"/>
      <c r="P427" s="316"/>
      <c r="Q427" s="316"/>
      <c r="R427" s="316"/>
      <c r="S427" s="316"/>
      <c r="T427" s="316"/>
      <c r="U427" s="316"/>
      <c r="V427" s="316"/>
      <c r="W427" s="316"/>
      <c r="X427" s="316"/>
      <c r="Y427" s="316"/>
    </row>
    <row r="428" spans="1:25">
      <c r="A428" s="316"/>
      <c r="B428" s="47"/>
      <c r="C428" s="387" t="s">
        <v>2376</v>
      </c>
      <c r="D428" s="387"/>
      <c r="E428" s="387"/>
      <c r="F428" s="387"/>
      <c r="G428" s="387"/>
      <c r="H428" s="387"/>
      <c r="I428" s="387"/>
      <c r="J428" s="387"/>
      <c r="K428" s="316"/>
      <c r="L428" s="316"/>
      <c r="M428" s="316"/>
      <c r="N428" s="316"/>
      <c r="O428" s="316"/>
      <c r="P428" s="316"/>
      <c r="Q428" s="316"/>
      <c r="R428" s="316"/>
      <c r="S428" s="316"/>
      <c r="T428" s="316"/>
      <c r="U428" s="316"/>
      <c r="V428" s="316"/>
      <c r="W428" s="316"/>
      <c r="X428" s="316"/>
      <c r="Y428" s="316"/>
    </row>
    <row r="429" spans="1:25">
      <c r="A429" s="316"/>
      <c r="B429" s="361" t="s">
        <v>2377</v>
      </c>
      <c r="C429" s="344" t="s">
        <v>2378</v>
      </c>
      <c r="D429" s="345"/>
      <c r="E429" s="362"/>
      <c r="F429" s="372"/>
      <c r="G429" s="362" t="s">
        <v>2254</v>
      </c>
      <c r="H429" s="362"/>
      <c r="I429" s="372"/>
      <c r="J429" s="367">
        <v>4224</v>
      </c>
      <c r="K429" s="316"/>
      <c r="L429" s="316"/>
      <c r="M429" s="316"/>
      <c r="N429" s="316"/>
      <c r="O429" s="316"/>
      <c r="P429" s="316"/>
      <c r="Q429" s="316"/>
      <c r="R429" s="316"/>
      <c r="S429" s="316"/>
      <c r="T429" s="316"/>
      <c r="U429" s="316"/>
      <c r="V429" s="316"/>
      <c r="W429" s="316"/>
      <c r="X429" s="316"/>
      <c r="Y429" s="316"/>
    </row>
    <row r="430" spans="1:25">
      <c r="A430" s="316"/>
      <c r="B430" s="361" t="s">
        <v>2379</v>
      </c>
      <c r="C430" s="344" t="s">
        <v>2380</v>
      </c>
      <c r="D430" s="345"/>
      <c r="E430" s="362"/>
      <c r="F430" s="372"/>
      <c r="G430" s="362">
        <v>40</v>
      </c>
      <c r="H430" s="362">
        <v>911</v>
      </c>
      <c r="I430" s="372">
        <v>2085</v>
      </c>
      <c r="J430" s="367">
        <v>18480</v>
      </c>
      <c r="K430" s="316"/>
      <c r="L430" s="316"/>
      <c r="M430" s="316"/>
      <c r="N430" s="316"/>
      <c r="O430" s="316"/>
      <c r="P430" s="316"/>
      <c r="Q430" s="316"/>
      <c r="R430" s="316"/>
      <c r="S430" s="316"/>
      <c r="T430" s="316"/>
      <c r="U430" s="316"/>
      <c r="V430" s="316"/>
      <c r="W430" s="316"/>
      <c r="X430" s="316"/>
      <c r="Y430" s="316"/>
    </row>
    <row r="431" spans="1:25">
      <c r="A431" s="316"/>
      <c r="B431" s="361" t="s">
        <v>2381</v>
      </c>
      <c r="C431" s="344" t="s">
        <v>2382</v>
      </c>
      <c r="D431" s="345"/>
      <c r="E431" s="362"/>
      <c r="F431" s="372"/>
      <c r="G431" s="362">
        <v>40</v>
      </c>
      <c r="H431" s="362">
        <v>911</v>
      </c>
      <c r="I431" s="372">
        <v>2085</v>
      </c>
      <c r="J431" s="367">
        <v>15840.000000000002</v>
      </c>
      <c r="K431" s="316"/>
      <c r="L431" s="316"/>
      <c r="M431" s="316"/>
      <c r="N431" s="316"/>
      <c r="O431" s="316"/>
      <c r="P431" s="316"/>
      <c r="Q431" s="316"/>
      <c r="R431" s="316"/>
      <c r="S431" s="316"/>
      <c r="T431" s="316"/>
      <c r="U431" s="316"/>
      <c r="V431" s="316"/>
      <c r="W431" s="316"/>
      <c r="X431" s="316"/>
      <c r="Y431" s="316"/>
    </row>
    <row r="432" spans="1:25">
      <c r="A432" s="316"/>
      <c r="B432" s="390"/>
      <c r="C432" s="387" t="s">
        <v>2256</v>
      </c>
      <c r="D432" s="387"/>
      <c r="E432" s="387"/>
      <c r="F432" s="387"/>
      <c r="G432" s="387"/>
      <c r="H432" s="387"/>
      <c r="I432" s="387"/>
      <c r="J432" s="387"/>
      <c r="K432" s="316"/>
      <c r="L432" s="316"/>
      <c r="M432" s="316"/>
      <c r="N432" s="316"/>
      <c r="O432" s="316"/>
      <c r="P432" s="316"/>
      <c r="Q432" s="316"/>
      <c r="R432" s="316"/>
      <c r="S432" s="316"/>
      <c r="T432" s="316"/>
      <c r="U432" s="316"/>
      <c r="V432" s="316"/>
      <c r="W432" s="316"/>
      <c r="X432" s="316"/>
      <c r="Y432" s="316"/>
    </row>
    <row r="433" spans="1:25">
      <c r="A433" s="316"/>
      <c r="B433" s="361" t="s">
        <v>2383</v>
      </c>
      <c r="C433" s="344" t="s">
        <v>2384</v>
      </c>
      <c r="D433" s="345"/>
      <c r="E433" s="362"/>
      <c r="F433" s="372"/>
      <c r="G433" s="362" t="s">
        <v>2259</v>
      </c>
      <c r="H433" s="362"/>
      <c r="I433" s="372"/>
      <c r="J433" s="367">
        <v>3432.0000000000005</v>
      </c>
      <c r="K433" s="316"/>
      <c r="L433" s="316"/>
      <c r="M433" s="316"/>
      <c r="N433" s="316"/>
      <c r="O433" s="316"/>
      <c r="P433" s="316"/>
      <c r="Q433" s="316"/>
      <c r="R433" s="316"/>
      <c r="S433" s="316"/>
      <c r="T433" s="316"/>
      <c r="U433" s="316"/>
      <c r="V433" s="316"/>
      <c r="W433" s="316"/>
      <c r="X433" s="316"/>
      <c r="Y433" s="316"/>
    </row>
    <row r="434" spans="1:25">
      <c r="A434" s="316"/>
      <c r="B434" s="361" t="s">
        <v>2385</v>
      </c>
      <c r="C434" s="344" t="s">
        <v>2386</v>
      </c>
      <c r="D434" s="345"/>
      <c r="E434" s="362"/>
      <c r="F434" s="372"/>
      <c r="G434" s="362" t="s">
        <v>2259</v>
      </c>
      <c r="H434" s="362"/>
      <c r="I434" s="372"/>
      <c r="J434" s="367">
        <v>3036.0000000000005</v>
      </c>
      <c r="K434" s="316"/>
      <c r="L434" s="316"/>
      <c r="M434" s="316"/>
      <c r="N434" s="316"/>
      <c r="O434" s="316"/>
      <c r="P434" s="316"/>
      <c r="Q434" s="316"/>
      <c r="R434" s="316"/>
      <c r="S434" s="316"/>
      <c r="T434" s="316"/>
      <c r="U434" s="316"/>
      <c r="V434" s="316"/>
      <c r="W434" s="316"/>
      <c r="X434" s="316"/>
      <c r="Y434" s="316"/>
    </row>
    <row r="435" spans="1:25">
      <c r="A435" s="316"/>
      <c r="B435" s="361" t="s">
        <v>2262</v>
      </c>
      <c r="C435" s="344" t="s">
        <v>2263</v>
      </c>
      <c r="D435" s="345"/>
      <c r="E435" s="362"/>
      <c r="F435" s="372"/>
      <c r="G435" s="362"/>
      <c r="H435" s="362"/>
      <c r="I435" s="372"/>
      <c r="J435" s="367">
        <v>792.00000000000011</v>
      </c>
      <c r="K435" s="316"/>
      <c r="L435" s="316"/>
      <c r="M435" s="316"/>
      <c r="N435" s="316"/>
      <c r="O435" s="316"/>
      <c r="P435" s="316"/>
      <c r="Q435" s="316"/>
      <c r="R435" s="316"/>
      <c r="S435" s="316"/>
      <c r="T435" s="316"/>
      <c r="U435" s="316"/>
      <c r="V435" s="316"/>
      <c r="W435" s="316"/>
      <c r="X435" s="316"/>
      <c r="Y435" s="316"/>
    </row>
    <row r="436" spans="1:25">
      <c r="A436" s="316"/>
      <c r="B436" s="361" t="s">
        <v>2264</v>
      </c>
      <c r="C436" s="344" t="s">
        <v>2265</v>
      </c>
      <c r="D436" s="345"/>
      <c r="E436" s="362"/>
      <c r="F436" s="372"/>
      <c r="G436" s="362"/>
      <c r="H436" s="362"/>
      <c r="I436" s="372"/>
      <c r="J436" s="367">
        <v>660</v>
      </c>
      <c r="K436" s="316"/>
      <c r="L436" s="316"/>
      <c r="M436" s="316"/>
      <c r="N436" s="316"/>
      <c r="O436" s="316"/>
      <c r="P436" s="316"/>
      <c r="Q436" s="316"/>
      <c r="R436" s="316"/>
      <c r="S436" s="316"/>
      <c r="T436" s="316"/>
      <c r="U436" s="316"/>
      <c r="V436" s="316"/>
      <c r="W436" s="316"/>
      <c r="X436" s="316"/>
      <c r="Y436" s="316"/>
    </row>
    <row r="437" spans="1:25">
      <c r="A437" s="316"/>
      <c r="B437" s="361" t="s">
        <v>2266</v>
      </c>
      <c r="C437" s="344" t="s">
        <v>2267</v>
      </c>
      <c r="D437" s="345"/>
      <c r="E437" s="362"/>
      <c r="F437" s="372"/>
      <c r="G437" s="362"/>
      <c r="H437" s="362"/>
      <c r="I437" s="372"/>
      <c r="J437" s="367">
        <v>924.00000000000011</v>
      </c>
      <c r="K437" s="316"/>
      <c r="L437" s="316"/>
      <c r="M437" s="316"/>
      <c r="N437" s="316"/>
      <c r="O437" s="316"/>
      <c r="P437" s="316"/>
      <c r="Q437" s="316"/>
      <c r="R437" s="316"/>
      <c r="S437" s="316"/>
      <c r="T437" s="316"/>
      <c r="U437" s="316"/>
      <c r="V437" s="316"/>
      <c r="W437" s="316"/>
      <c r="X437" s="316"/>
      <c r="Y437" s="316"/>
    </row>
    <row r="438" spans="1:25">
      <c r="A438" s="316"/>
      <c r="B438" s="361" t="s">
        <v>2268</v>
      </c>
      <c r="C438" s="344" t="s">
        <v>2269</v>
      </c>
      <c r="D438" s="345"/>
      <c r="E438" s="362"/>
      <c r="F438" s="372"/>
      <c r="G438" s="362"/>
      <c r="H438" s="362"/>
      <c r="I438" s="372"/>
      <c r="J438" s="367">
        <v>792.00000000000011</v>
      </c>
      <c r="K438" s="316"/>
      <c r="L438" s="316"/>
      <c r="M438" s="316"/>
      <c r="N438" s="316"/>
      <c r="O438" s="316"/>
      <c r="P438" s="316"/>
      <c r="Q438" s="316"/>
      <c r="R438" s="316"/>
      <c r="S438" s="316"/>
      <c r="T438" s="316"/>
      <c r="U438" s="316"/>
      <c r="V438" s="316"/>
      <c r="W438" s="316"/>
      <c r="X438" s="316"/>
      <c r="Y438" s="316"/>
    </row>
    <row r="439" spans="1:25">
      <c r="A439" s="316"/>
      <c r="B439" s="361" t="s">
        <v>2270</v>
      </c>
      <c r="C439" s="344" t="s">
        <v>2271</v>
      </c>
      <c r="D439" s="345"/>
      <c r="E439" s="362"/>
      <c r="F439" s="372"/>
      <c r="G439" s="362"/>
      <c r="H439" s="362"/>
      <c r="I439" s="372"/>
      <c r="J439" s="367">
        <v>1716.0000000000002</v>
      </c>
      <c r="K439" s="316"/>
      <c r="L439" s="316"/>
      <c r="M439" s="316"/>
      <c r="N439" s="316"/>
      <c r="O439" s="316"/>
      <c r="P439" s="316"/>
      <c r="Q439" s="316"/>
      <c r="R439" s="316"/>
      <c r="S439" s="316"/>
      <c r="T439" s="316"/>
      <c r="U439" s="316"/>
      <c r="V439" s="316"/>
      <c r="W439" s="316"/>
      <c r="X439" s="316"/>
      <c r="Y439" s="316"/>
    </row>
    <row r="440" spans="1:25">
      <c r="A440" s="316"/>
      <c r="B440" s="361" t="s">
        <v>2272</v>
      </c>
      <c r="C440" s="344" t="s">
        <v>2273</v>
      </c>
      <c r="D440" s="345"/>
      <c r="E440" s="362"/>
      <c r="F440" s="372"/>
      <c r="G440" s="362"/>
      <c r="H440" s="362"/>
      <c r="I440" s="372"/>
      <c r="J440" s="367">
        <v>1320</v>
      </c>
      <c r="K440" s="316"/>
      <c r="L440" s="316"/>
      <c r="M440" s="316"/>
      <c r="N440" s="316"/>
      <c r="O440" s="316"/>
      <c r="P440" s="316"/>
      <c r="Q440" s="316"/>
      <c r="R440" s="316"/>
      <c r="S440" s="316"/>
      <c r="T440" s="316"/>
      <c r="U440" s="316"/>
      <c r="V440" s="316"/>
      <c r="W440" s="316"/>
      <c r="X440" s="316"/>
      <c r="Y440" s="316"/>
    </row>
    <row r="441" spans="1:25">
      <c r="A441" s="316"/>
      <c r="B441" s="361" t="s">
        <v>2387</v>
      </c>
      <c r="C441" s="344" t="s">
        <v>2388</v>
      </c>
      <c r="D441" s="345"/>
      <c r="E441" s="362"/>
      <c r="F441" s="372"/>
      <c r="G441" s="362" t="s">
        <v>2389</v>
      </c>
      <c r="H441" s="362"/>
      <c r="I441" s="372"/>
      <c r="J441" s="367">
        <v>31680.000000000004</v>
      </c>
      <c r="K441" s="316"/>
      <c r="L441" s="316"/>
      <c r="M441" s="316"/>
      <c r="N441" s="316"/>
      <c r="O441" s="316"/>
      <c r="P441" s="316"/>
      <c r="Q441" s="316"/>
      <c r="R441" s="316"/>
      <c r="S441" s="316"/>
      <c r="T441" s="316"/>
      <c r="U441" s="316"/>
      <c r="V441" s="316"/>
      <c r="W441" s="316"/>
      <c r="X441" s="316"/>
      <c r="Y441" s="316"/>
    </row>
    <row r="442" spans="1:25">
      <c r="A442" s="316"/>
      <c r="B442" s="361" t="s">
        <v>2390</v>
      </c>
      <c r="C442" s="344" t="s">
        <v>2391</v>
      </c>
      <c r="D442" s="345"/>
      <c r="E442" s="362"/>
      <c r="F442" s="372"/>
      <c r="G442" s="362" t="s">
        <v>2389</v>
      </c>
      <c r="H442" s="362"/>
      <c r="I442" s="372"/>
      <c r="J442" s="367">
        <v>47520.000000000007</v>
      </c>
      <c r="K442" s="316"/>
      <c r="L442" s="316"/>
      <c r="M442" s="316"/>
      <c r="N442" s="316"/>
      <c r="O442" s="316"/>
      <c r="P442" s="316"/>
      <c r="Q442" s="316"/>
      <c r="R442" s="316"/>
      <c r="S442" s="316"/>
      <c r="T442" s="316"/>
      <c r="U442" s="316"/>
      <c r="V442" s="316"/>
      <c r="W442" s="316"/>
      <c r="X442" s="316"/>
      <c r="Y442" s="316"/>
    </row>
    <row r="443" spans="1:25">
      <c r="A443" s="316"/>
      <c r="B443" s="361" t="s">
        <v>2392</v>
      </c>
      <c r="C443" s="344" t="s">
        <v>2393</v>
      </c>
      <c r="D443" s="345"/>
      <c r="E443" s="362"/>
      <c r="F443" s="372"/>
      <c r="G443" s="362" t="s">
        <v>2389</v>
      </c>
      <c r="H443" s="362"/>
      <c r="I443" s="372"/>
      <c r="J443" s="367">
        <v>63360.000000000007</v>
      </c>
      <c r="K443" s="316"/>
      <c r="L443" s="316"/>
      <c r="M443" s="316"/>
      <c r="N443" s="316"/>
      <c r="O443" s="316"/>
      <c r="P443" s="316"/>
      <c r="Q443" s="316"/>
      <c r="R443" s="316"/>
      <c r="S443" s="316"/>
      <c r="T443" s="316"/>
      <c r="U443" s="316"/>
      <c r="V443" s="316"/>
      <c r="W443" s="316"/>
      <c r="X443" s="316"/>
      <c r="Y443" s="316"/>
    </row>
    <row r="444" spans="1:25">
      <c r="A444" s="316"/>
      <c r="B444" s="361" t="s">
        <v>2394</v>
      </c>
      <c r="C444" s="344" t="s">
        <v>2395</v>
      </c>
      <c r="D444" s="345"/>
      <c r="E444" s="362"/>
      <c r="F444" s="372"/>
      <c r="G444" s="362" t="s">
        <v>2389</v>
      </c>
      <c r="H444" s="362"/>
      <c r="I444" s="372"/>
      <c r="J444" s="367">
        <v>95040.000000000015</v>
      </c>
      <c r="K444" s="316"/>
      <c r="L444" s="316"/>
      <c r="M444" s="316"/>
      <c r="N444" s="316"/>
      <c r="O444" s="316"/>
      <c r="P444" s="316"/>
      <c r="Q444" s="316"/>
      <c r="R444" s="316"/>
      <c r="S444" s="316"/>
      <c r="T444" s="316"/>
      <c r="U444" s="316"/>
      <c r="V444" s="316"/>
      <c r="W444" s="316"/>
      <c r="X444" s="316"/>
      <c r="Y444" s="316"/>
    </row>
    <row r="445" spans="1:25">
      <c r="A445" s="316"/>
      <c r="B445" s="361" t="s">
        <v>2279</v>
      </c>
      <c r="C445" s="344" t="s">
        <v>2280</v>
      </c>
      <c r="D445" s="345"/>
      <c r="E445" s="362"/>
      <c r="F445" s="372"/>
      <c r="G445" s="362"/>
      <c r="H445" s="362"/>
      <c r="I445" s="372"/>
      <c r="J445" s="367">
        <v>5940.0000000000009</v>
      </c>
      <c r="K445" s="316"/>
      <c r="L445" s="316"/>
      <c r="M445" s="316"/>
      <c r="N445" s="316"/>
      <c r="O445" s="316"/>
      <c r="P445" s="316"/>
      <c r="Q445" s="316"/>
      <c r="R445" s="316"/>
      <c r="S445" s="316"/>
      <c r="T445" s="316"/>
      <c r="U445" s="316"/>
      <c r="V445" s="316"/>
      <c r="W445" s="316"/>
      <c r="X445" s="316"/>
      <c r="Y445" s="316"/>
    </row>
    <row r="446" spans="1:25">
      <c r="A446" s="316"/>
      <c r="B446" s="361" t="s">
        <v>2281</v>
      </c>
      <c r="C446" s="344" t="s">
        <v>2282</v>
      </c>
      <c r="D446" s="345"/>
      <c r="E446" s="362"/>
      <c r="F446" s="372"/>
      <c r="G446" s="362"/>
      <c r="H446" s="362"/>
      <c r="I446" s="372"/>
      <c r="J446" s="367">
        <v>6600.0000000000009</v>
      </c>
      <c r="K446" s="316"/>
      <c r="L446" s="316"/>
      <c r="M446" s="316"/>
      <c r="N446" s="316"/>
      <c r="O446" s="316"/>
      <c r="P446" s="316"/>
      <c r="Q446" s="316"/>
      <c r="R446" s="316"/>
      <c r="S446" s="316"/>
      <c r="T446" s="316"/>
      <c r="U446" s="316"/>
      <c r="V446" s="316"/>
      <c r="W446" s="316"/>
      <c r="X446" s="316"/>
      <c r="Y446" s="316"/>
    </row>
    <row r="447" spans="1:25">
      <c r="A447" s="316"/>
      <c r="B447" s="361" t="s">
        <v>2283</v>
      </c>
      <c r="C447" s="344" t="s">
        <v>2284</v>
      </c>
      <c r="D447" s="345"/>
      <c r="E447" s="362"/>
      <c r="F447" s="372"/>
      <c r="G447" s="362"/>
      <c r="H447" s="362"/>
      <c r="I447" s="372"/>
      <c r="J447" s="367">
        <v>792.00000000000011</v>
      </c>
      <c r="K447" s="316"/>
      <c r="L447" s="316"/>
      <c r="M447" s="316"/>
      <c r="N447" s="316"/>
      <c r="O447" s="316"/>
      <c r="P447" s="316"/>
      <c r="Q447" s="316"/>
      <c r="R447" s="316"/>
      <c r="S447" s="316"/>
      <c r="T447" s="316"/>
      <c r="U447" s="316"/>
      <c r="V447" s="316"/>
      <c r="W447" s="316"/>
      <c r="X447" s="316"/>
      <c r="Y447" s="316"/>
    </row>
    <row r="448" spans="1:25">
      <c r="A448" s="316"/>
      <c r="B448" s="388"/>
      <c r="C448" s="389" t="s">
        <v>2285</v>
      </c>
      <c r="D448" s="389"/>
      <c r="E448" s="389"/>
      <c r="F448" s="389"/>
      <c r="G448" s="389"/>
      <c r="H448" s="389"/>
      <c r="I448" s="389"/>
      <c r="J448" s="389"/>
      <c r="K448" s="316"/>
      <c r="L448" s="316"/>
      <c r="M448" s="316"/>
      <c r="N448" s="316"/>
      <c r="O448" s="316"/>
      <c r="P448" s="316"/>
      <c r="Q448" s="316"/>
      <c r="R448" s="316"/>
      <c r="S448" s="316"/>
      <c r="T448" s="316"/>
      <c r="U448" s="316"/>
      <c r="V448" s="316"/>
      <c r="W448" s="316"/>
      <c r="X448" s="316"/>
      <c r="Y448" s="316"/>
    </row>
    <row r="449" spans="1:25">
      <c r="A449" s="316"/>
      <c r="B449" s="377" t="s">
        <v>2396</v>
      </c>
      <c r="C449" s="344" t="s">
        <v>2287</v>
      </c>
      <c r="D449" s="345"/>
      <c r="E449" s="362"/>
      <c r="F449" s="372"/>
      <c r="G449" s="362"/>
      <c r="H449" s="362"/>
      <c r="I449" s="372"/>
      <c r="J449" s="367">
        <v>11880.000000000002</v>
      </c>
      <c r="K449" s="316"/>
      <c r="L449" s="316"/>
      <c r="M449" s="316"/>
      <c r="N449" s="316"/>
      <c r="O449" s="316"/>
      <c r="P449" s="316"/>
      <c r="Q449" s="316"/>
      <c r="R449" s="316"/>
      <c r="S449" s="316"/>
      <c r="T449" s="316"/>
      <c r="U449" s="316"/>
      <c r="V449" s="316"/>
      <c r="W449" s="316"/>
      <c r="X449" s="316"/>
      <c r="Y449" s="316"/>
    </row>
    <row r="450" spans="1:25">
      <c r="A450" s="316"/>
      <c r="B450" s="377" t="s">
        <v>2397</v>
      </c>
      <c r="C450" s="344" t="s">
        <v>2398</v>
      </c>
      <c r="D450" s="345"/>
      <c r="E450" s="362"/>
      <c r="F450" s="372"/>
      <c r="G450" s="362"/>
      <c r="H450" s="362"/>
      <c r="I450" s="372"/>
      <c r="J450" s="367">
        <v>15840.000000000002</v>
      </c>
      <c r="K450" s="316"/>
      <c r="L450" s="316"/>
      <c r="M450" s="316"/>
      <c r="N450" s="316"/>
      <c r="O450" s="316"/>
      <c r="P450" s="316"/>
      <c r="Q450" s="316"/>
      <c r="R450" s="316"/>
      <c r="S450" s="316"/>
      <c r="T450" s="316"/>
      <c r="U450" s="316"/>
      <c r="V450" s="316"/>
      <c r="W450" s="316"/>
      <c r="X450" s="316"/>
      <c r="Y450" s="316"/>
    </row>
    <row r="451" spans="1:25">
      <c r="A451" s="316"/>
      <c r="B451" s="377" t="s">
        <v>2399</v>
      </c>
      <c r="C451" s="344" t="s">
        <v>2400</v>
      </c>
      <c r="D451" s="345"/>
      <c r="E451" s="362"/>
      <c r="F451" s="372"/>
      <c r="G451" s="362"/>
      <c r="H451" s="362"/>
      <c r="I451" s="372"/>
      <c r="J451" s="367">
        <v>19800</v>
      </c>
      <c r="K451" s="316"/>
      <c r="L451" s="316"/>
      <c r="M451" s="316"/>
      <c r="N451" s="316"/>
      <c r="O451" s="316"/>
      <c r="P451" s="316"/>
      <c r="Q451" s="316"/>
      <c r="R451" s="316"/>
      <c r="S451" s="316"/>
      <c r="T451" s="316"/>
      <c r="U451" s="316"/>
      <c r="V451" s="316"/>
      <c r="W451" s="316"/>
      <c r="X451" s="316"/>
      <c r="Y451" s="316"/>
    </row>
    <row r="452" spans="1:25">
      <c r="A452" s="316"/>
      <c r="B452" s="377"/>
      <c r="C452" s="344"/>
      <c r="D452" s="345"/>
      <c r="E452" s="362"/>
      <c r="F452" s="372"/>
      <c r="G452" s="362"/>
      <c r="H452" s="362"/>
      <c r="I452" s="372"/>
      <c r="J452" s="367"/>
      <c r="K452" s="316"/>
      <c r="L452" s="316"/>
      <c r="M452" s="316"/>
      <c r="N452" s="316"/>
      <c r="O452" s="316"/>
      <c r="P452" s="316"/>
      <c r="Q452" s="316"/>
      <c r="R452" s="316"/>
      <c r="S452" s="316"/>
      <c r="T452" s="316"/>
      <c r="U452" s="316"/>
      <c r="V452" s="316"/>
      <c r="W452" s="316"/>
      <c r="X452" s="316"/>
      <c r="Y452" s="316"/>
    </row>
    <row r="453" spans="1:25">
      <c r="A453" s="316"/>
      <c r="B453" s="377" t="s">
        <v>2401</v>
      </c>
      <c r="C453" s="344" t="s">
        <v>2293</v>
      </c>
      <c r="D453" s="345"/>
      <c r="E453" s="362"/>
      <c r="F453" s="372"/>
      <c r="G453" s="362"/>
      <c r="H453" s="362"/>
      <c r="I453" s="372"/>
      <c r="J453" s="367">
        <v>15840.000000000002</v>
      </c>
      <c r="K453" s="316"/>
      <c r="L453" s="316"/>
      <c r="M453" s="316"/>
      <c r="N453" s="316"/>
      <c r="O453" s="316"/>
      <c r="P453" s="316"/>
      <c r="Q453" s="316"/>
      <c r="R453" s="316"/>
      <c r="S453" s="316"/>
      <c r="T453" s="316"/>
      <c r="U453" s="316"/>
      <c r="V453" s="316"/>
      <c r="W453" s="316"/>
      <c r="X453" s="316"/>
      <c r="Y453" s="316"/>
    </row>
    <row r="454" spans="1:25">
      <c r="A454" s="316"/>
      <c r="B454" s="377" t="s">
        <v>2402</v>
      </c>
      <c r="C454" s="344" t="s">
        <v>2403</v>
      </c>
      <c r="D454" s="345"/>
      <c r="E454" s="362"/>
      <c r="F454" s="372"/>
      <c r="G454" s="362"/>
      <c r="H454" s="362"/>
      <c r="I454" s="372"/>
      <c r="J454" s="367">
        <v>21120</v>
      </c>
      <c r="K454" s="316"/>
      <c r="L454" s="316"/>
      <c r="M454" s="316"/>
      <c r="N454" s="316"/>
      <c r="O454" s="316"/>
      <c r="P454" s="316"/>
      <c r="Q454" s="316"/>
      <c r="R454" s="316"/>
      <c r="S454" s="316"/>
      <c r="T454" s="316"/>
      <c r="U454" s="316"/>
      <c r="V454" s="316"/>
      <c r="W454" s="316"/>
      <c r="X454" s="316"/>
      <c r="Y454" s="316"/>
    </row>
    <row r="455" spans="1:25">
      <c r="A455" s="316"/>
      <c r="B455" s="377" t="s">
        <v>2404</v>
      </c>
      <c r="C455" s="344" t="s">
        <v>2405</v>
      </c>
      <c r="D455" s="345"/>
      <c r="E455" s="362"/>
      <c r="F455" s="372"/>
      <c r="G455" s="362"/>
      <c r="H455" s="362"/>
      <c r="I455" s="372"/>
      <c r="J455" s="367">
        <v>26400.000000000004</v>
      </c>
      <c r="K455" s="316"/>
      <c r="L455" s="316"/>
      <c r="M455" s="316"/>
      <c r="N455" s="316"/>
      <c r="O455" s="316"/>
      <c r="P455" s="316"/>
      <c r="Q455" s="316"/>
      <c r="R455" s="316"/>
      <c r="S455" s="316"/>
      <c r="T455" s="316"/>
      <c r="U455" s="316"/>
      <c r="V455" s="316"/>
      <c r="W455" s="316"/>
      <c r="X455" s="316"/>
      <c r="Y455" s="316"/>
    </row>
    <row r="456" spans="1:25">
      <c r="A456" s="316"/>
      <c r="B456" s="377"/>
      <c r="C456" s="344"/>
      <c r="D456" s="345"/>
      <c r="E456" s="362"/>
      <c r="F456" s="372"/>
      <c r="G456" s="362"/>
      <c r="H456" s="362"/>
      <c r="I456" s="372"/>
      <c r="J456" s="367"/>
      <c r="K456" s="316"/>
      <c r="L456" s="316"/>
      <c r="M456" s="316"/>
      <c r="N456" s="316"/>
      <c r="O456" s="316"/>
      <c r="P456" s="316"/>
      <c r="Q456" s="316"/>
      <c r="R456" s="316"/>
      <c r="S456" s="316"/>
      <c r="T456" s="316"/>
      <c r="U456" s="316"/>
      <c r="V456" s="316"/>
      <c r="W456" s="316"/>
      <c r="X456" s="316"/>
      <c r="Y456" s="316"/>
    </row>
    <row r="457" spans="1:25">
      <c r="A457" s="316"/>
      <c r="B457" s="377" t="s">
        <v>2406</v>
      </c>
      <c r="C457" s="344" t="s">
        <v>2299</v>
      </c>
      <c r="D457" s="345"/>
      <c r="E457" s="362"/>
      <c r="F457" s="372"/>
      <c r="G457" s="362"/>
      <c r="H457" s="362"/>
      <c r="I457" s="372"/>
      <c r="J457" s="367">
        <v>23760.000000000004</v>
      </c>
      <c r="K457" s="316"/>
      <c r="L457" s="316"/>
      <c r="M457" s="316"/>
      <c r="N457" s="316"/>
      <c r="O457" s="316"/>
      <c r="P457" s="316"/>
      <c r="Q457" s="316"/>
      <c r="R457" s="316"/>
      <c r="S457" s="316"/>
      <c r="T457" s="316"/>
      <c r="U457" s="316"/>
      <c r="V457" s="316"/>
      <c r="W457" s="316"/>
      <c r="X457" s="316"/>
      <c r="Y457" s="316"/>
    </row>
    <row r="458" spans="1:25">
      <c r="A458" s="316"/>
      <c r="B458" s="377" t="s">
        <v>2407</v>
      </c>
      <c r="C458" s="344" t="s">
        <v>2408</v>
      </c>
      <c r="D458" s="345"/>
      <c r="E458" s="362"/>
      <c r="F458" s="372"/>
      <c r="G458" s="362"/>
      <c r="H458" s="362"/>
      <c r="I458" s="372"/>
      <c r="J458" s="367">
        <v>31680.000000000004</v>
      </c>
      <c r="K458" s="316"/>
      <c r="L458" s="316"/>
      <c r="M458" s="316"/>
      <c r="N458" s="316"/>
      <c r="O458" s="316"/>
      <c r="P458" s="316"/>
      <c r="Q458" s="316"/>
      <c r="R458" s="316"/>
      <c r="S458" s="316"/>
      <c r="T458" s="316"/>
      <c r="U458" s="316"/>
      <c r="V458" s="316"/>
      <c r="W458" s="316"/>
      <c r="X458" s="316"/>
      <c r="Y458" s="316"/>
    </row>
    <row r="459" spans="1:25">
      <c r="A459" s="316"/>
      <c r="B459" s="377" t="s">
        <v>2409</v>
      </c>
      <c r="C459" s="344" t="s">
        <v>2410</v>
      </c>
      <c r="D459" s="345"/>
      <c r="E459" s="362"/>
      <c r="F459" s="372"/>
      <c r="G459" s="362"/>
      <c r="H459" s="362"/>
      <c r="I459" s="372"/>
      <c r="J459" s="367">
        <v>39600</v>
      </c>
      <c r="K459" s="316"/>
      <c r="L459" s="316"/>
      <c r="M459" s="316"/>
      <c r="N459" s="316"/>
      <c r="O459" s="316"/>
      <c r="P459" s="316"/>
      <c r="Q459" s="316"/>
      <c r="R459" s="316"/>
      <c r="S459" s="316"/>
      <c r="T459" s="316"/>
      <c r="U459" s="316"/>
      <c r="V459" s="316"/>
      <c r="W459" s="316"/>
      <c r="X459" s="316"/>
      <c r="Y459" s="316"/>
    </row>
    <row r="460" spans="1:25">
      <c r="A460" s="316"/>
      <c r="B460" s="377"/>
      <c r="C460" s="344"/>
      <c r="D460" s="345"/>
      <c r="E460" s="362"/>
      <c r="F460" s="372"/>
      <c r="G460" s="362"/>
      <c r="H460" s="362"/>
      <c r="I460" s="372"/>
      <c r="J460" s="367"/>
      <c r="K460" s="316"/>
      <c r="L460" s="316"/>
      <c r="M460" s="316"/>
      <c r="N460" s="316"/>
      <c r="O460" s="316"/>
      <c r="P460" s="316"/>
      <c r="Q460" s="316"/>
      <c r="R460" s="316"/>
      <c r="S460" s="316"/>
      <c r="T460" s="316"/>
      <c r="U460" s="316"/>
      <c r="V460" s="316"/>
      <c r="W460" s="316"/>
      <c r="X460" s="316"/>
      <c r="Y460" s="316"/>
    </row>
    <row r="461" spans="1:25">
      <c r="A461" s="316"/>
      <c r="B461" s="377" t="s">
        <v>2411</v>
      </c>
      <c r="C461" s="344" t="s">
        <v>2305</v>
      </c>
      <c r="D461" s="345"/>
      <c r="E461" s="362"/>
      <c r="F461" s="372"/>
      <c r="G461" s="362"/>
      <c r="H461" s="362"/>
      <c r="I461" s="372"/>
      <c r="J461" s="367">
        <v>35640</v>
      </c>
      <c r="K461" s="316"/>
      <c r="L461" s="316"/>
      <c r="M461" s="316"/>
      <c r="N461" s="316"/>
      <c r="O461" s="316"/>
      <c r="P461" s="316"/>
      <c r="Q461" s="316"/>
      <c r="R461" s="316"/>
      <c r="S461" s="316"/>
      <c r="T461" s="316"/>
      <c r="U461" s="316"/>
      <c r="V461" s="316"/>
      <c r="W461" s="316"/>
      <c r="X461" s="316"/>
      <c r="Y461" s="316"/>
    </row>
    <row r="462" spans="1:25">
      <c r="A462" s="316"/>
      <c r="B462" s="377" t="s">
        <v>2412</v>
      </c>
      <c r="C462" s="344" t="s">
        <v>2413</v>
      </c>
      <c r="D462" s="345"/>
      <c r="E462" s="362"/>
      <c r="F462" s="372"/>
      <c r="G462" s="362"/>
      <c r="H462" s="362"/>
      <c r="I462" s="372"/>
      <c r="J462" s="367">
        <v>47520.000000000007</v>
      </c>
      <c r="K462" s="316"/>
      <c r="L462" s="316"/>
      <c r="M462" s="316"/>
      <c r="N462" s="316"/>
      <c r="O462" s="316"/>
      <c r="P462" s="316"/>
      <c r="Q462" s="316"/>
      <c r="R462" s="316"/>
      <c r="S462" s="316"/>
      <c r="T462" s="316"/>
      <c r="U462" s="316"/>
      <c r="V462" s="316"/>
      <c r="W462" s="316"/>
      <c r="X462" s="316"/>
      <c r="Y462" s="316"/>
    </row>
    <row r="463" spans="1:25">
      <c r="A463" s="316"/>
      <c r="B463" s="377" t="s">
        <v>2414</v>
      </c>
      <c r="C463" s="344" t="s">
        <v>2415</v>
      </c>
      <c r="D463" s="345"/>
      <c r="E463" s="362"/>
      <c r="F463" s="372"/>
      <c r="G463" s="362"/>
      <c r="H463" s="362"/>
      <c r="I463" s="372"/>
      <c r="J463" s="367">
        <v>59400.000000000007</v>
      </c>
      <c r="K463" s="316"/>
      <c r="L463" s="316"/>
      <c r="M463" s="316"/>
      <c r="N463" s="316"/>
      <c r="O463" s="316"/>
      <c r="P463" s="316"/>
      <c r="Q463" s="316"/>
      <c r="R463" s="316"/>
      <c r="S463" s="316"/>
      <c r="T463" s="316"/>
      <c r="U463" s="316"/>
      <c r="V463" s="316"/>
      <c r="W463" s="316"/>
      <c r="X463" s="316"/>
      <c r="Y463" s="316"/>
    </row>
    <row r="464" spans="1:25">
      <c r="A464" s="316"/>
      <c r="B464" s="316"/>
      <c r="C464" s="316"/>
      <c r="D464" s="316"/>
      <c r="E464" s="316"/>
      <c r="F464" s="316"/>
      <c r="G464" s="317"/>
      <c r="H464" s="317"/>
      <c r="I464" s="317"/>
      <c r="J464" s="318"/>
      <c r="K464" s="316"/>
      <c r="L464" s="316"/>
      <c r="M464" s="316"/>
      <c r="N464" s="316"/>
      <c r="O464" s="316"/>
      <c r="P464" s="316"/>
      <c r="Q464" s="316"/>
      <c r="R464" s="316"/>
      <c r="S464" s="316"/>
      <c r="T464" s="316"/>
      <c r="U464" s="316"/>
      <c r="V464" s="316"/>
      <c r="W464" s="316"/>
      <c r="X464" s="316"/>
      <c r="Y464" s="316"/>
    </row>
    <row r="465" spans="1:25">
      <c r="A465" s="316"/>
      <c r="B465" s="316"/>
      <c r="C465" s="316"/>
      <c r="D465" s="316"/>
      <c r="E465" s="316"/>
      <c r="F465" s="316"/>
      <c r="G465" s="317"/>
      <c r="H465" s="317"/>
      <c r="I465" s="317"/>
      <c r="J465" s="318"/>
      <c r="K465" s="316"/>
      <c r="L465" s="316"/>
      <c r="M465" s="316"/>
      <c r="N465" s="316"/>
      <c r="O465" s="316"/>
      <c r="P465" s="316"/>
      <c r="Q465" s="316"/>
      <c r="R465" s="316"/>
      <c r="S465" s="316"/>
      <c r="T465" s="316"/>
      <c r="U465" s="316"/>
      <c r="V465" s="316"/>
      <c r="W465" s="316"/>
      <c r="X465" s="316"/>
      <c r="Y465" s="316"/>
    </row>
    <row r="466" spans="1:25">
      <c r="A466" s="316"/>
      <c r="B466" s="205"/>
      <c r="C466" s="205" t="s">
        <v>2416</v>
      </c>
      <c r="D466" s="205"/>
      <c r="E466" s="205"/>
      <c r="F466" s="205"/>
      <c r="G466" s="2"/>
      <c r="H466" s="2"/>
      <c r="I466" s="2"/>
      <c r="J466" s="2"/>
      <c r="K466" s="316"/>
      <c r="L466" s="316"/>
      <c r="M466" s="316"/>
      <c r="N466" s="316"/>
      <c r="O466" s="316"/>
      <c r="P466" s="316"/>
      <c r="Q466" s="316"/>
      <c r="R466" s="316"/>
      <c r="S466" s="316"/>
      <c r="T466" s="316"/>
      <c r="U466" s="316"/>
      <c r="V466" s="316"/>
      <c r="W466" s="316"/>
      <c r="X466" s="316"/>
      <c r="Y466" s="316"/>
    </row>
    <row r="467" spans="1:25">
      <c r="A467" s="316"/>
      <c r="B467" s="205"/>
      <c r="C467" s="205"/>
      <c r="D467" s="205"/>
      <c r="E467" s="205"/>
      <c r="F467" s="205"/>
      <c r="G467" s="2"/>
      <c r="H467" s="2"/>
      <c r="I467" s="2"/>
      <c r="J467" s="2"/>
      <c r="K467" s="316"/>
      <c r="L467" s="316"/>
      <c r="M467" s="316"/>
      <c r="N467" s="316"/>
      <c r="O467" s="316"/>
      <c r="P467" s="316"/>
      <c r="Q467" s="316"/>
      <c r="R467" s="316"/>
      <c r="S467" s="316"/>
      <c r="T467" s="316"/>
      <c r="U467" s="316"/>
      <c r="V467" s="316"/>
      <c r="W467" s="316"/>
      <c r="X467" s="316"/>
      <c r="Y467" s="316"/>
    </row>
    <row r="468" spans="1:25" ht="15.75">
      <c r="A468" s="316"/>
      <c r="B468" s="205"/>
      <c r="C468" s="323" t="s">
        <v>1135</v>
      </c>
      <c r="D468" s="205"/>
      <c r="E468" s="205"/>
      <c r="F468" s="205"/>
      <c r="G468" s="2"/>
      <c r="H468" s="2"/>
      <c r="I468" s="2"/>
      <c r="J468" s="2"/>
      <c r="K468" s="316"/>
      <c r="L468" s="316"/>
      <c r="M468" s="316"/>
      <c r="N468" s="316"/>
      <c r="O468" s="316"/>
      <c r="P468" s="316"/>
      <c r="Q468" s="316"/>
      <c r="R468" s="316"/>
      <c r="S468" s="316"/>
      <c r="T468" s="316"/>
      <c r="U468" s="316"/>
      <c r="V468" s="316"/>
      <c r="W468" s="316"/>
      <c r="X468" s="316"/>
      <c r="Y468" s="316"/>
    </row>
    <row r="469" spans="1:25">
      <c r="A469" s="316"/>
      <c r="B469" s="205"/>
      <c r="C469" s="205" t="s">
        <v>2164</v>
      </c>
      <c r="D469" s="205"/>
      <c r="E469" s="205"/>
      <c r="F469" s="205"/>
      <c r="G469" s="2"/>
      <c r="H469" s="2"/>
      <c r="I469" s="2"/>
      <c r="J469" s="2"/>
      <c r="K469" s="316"/>
      <c r="L469" s="316"/>
      <c r="M469" s="316"/>
      <c r="N469" s="316"/>
      <c r="O469" s="316"/>
      <c r="P469" s="316"/>
      <c r="Q469" s="316"/>
      <c r="R469" s="316"/>
      <c r="S469" s="316"/>
      <c r="T469" s="316"/>
      <c r="U469" s="316"/>
      <c r="V469" s="316"/>
      <c r="W469" s="316"/>
      <c r="X469" s="316"/>
      <c r="Y469" s="316"/>
    </row>
    <row r="470" spans="1:25">
      <c r="A470" s="316"/>
      <c r="B470" s="205"/>
      <c r="C470" s="205" t="s">
        <v>2165</v>
      </c>
      <c r="D470" s="205"/>
      <c r="E470" s="205"/>
      <c r="F470" s="205"/>
      <c r="G470" s="2"/>
      <c r="H470" s="2"/>
      <c r="I470" s="2"/>
      <c r="J470" s="2"/>
      <c r="K470" s="316"/>
      <c r="L470" s="316"/>
      <c r="M470" s="316"/>
      <c r="N470" s="316"/>
      <c r="O470" s="316"/>
      <c r="P470" s="316"/>
      <c r="Q470" s="316"/>
      <c r="R470" s="316"/>
      <c r="S470" s="316"/>
      <c r="T470" s="316"/>
      <c r="U470" s="316"/>
      <c r="V470" s="316"/>
      <c r="W470" s="316"/>
      <c r="X470" s="316"/>
      <c r="Y470" s="316"/>
    </row>
    <row r="471" spans="1:25">
      <c r="A471" s="316"/>
      <c r="B471" s="205"/>
      <c r="C471" s="205" t="s">
        <v>2166</v>
      </c>
      <c r="D471" s="205"/>
      <c r="E471" s="205"/>
      <c r="F471" s="205"/>
      <c r="G471" s="2"/>
      <c r="H471" s="2"/>
      <c r="I471" s="2"/>
      <c r="J471" s="2"/>
      <c r="K471" s="316"/>
      <c r="L471" s="316"/>
      <c r="M471" s="316"/>
      <c r="N471" s="316"/>
      <c r="O471" s="316"/>
      <c r="P471" s="316"/>
      <c r="Q471" s="316"/>
      <c r="R471" s="316"/>
      <c r="S471" s="316"/>
      <c r="T471" s="316"/>
      <c r="U471" s="316"/>
      <c r="V471" s="316"/>
      <c r="W471" s="316"/>
      <c r="X471" s="316"/>
      <c r="Y471" s="316"/>
    </row>
    <row r="472" spans="1:25">
      <c r="A472" s="316"/>
      <c r="B472" s="205"/>
      <c r="C472" s="205" t="s">
        <v>2167</v>
      </c>
      <c r="D472" s="205"/>
      <c r="E472" s="205"/>
      <c r="F472" s="205"/>
      <c r="G472" s="2"/>
      <c r="H472" s="2"/>
      <c r="I472" s="2"/>
      <c r="J472" s="2"/>
      <c r="K472" s="316"/>
      <c r="L472" s="316"/>
      <c r="M472" s="316"/>
      <c r="N472" s="316"/>
      <c r="O472" s="316"/>
      <c r="P472" s="316"/>
      <c r="Q472" s="316"/>
      <c r="R472" s="316"/>
      <c r="S472" s="316"/>
      <c r="T472" s="316"/>
      <c r="U472" s="316"/>
      <c r="V472" s="316"/>
      <c r="W472" s="316"/>
      <c r="X472" s="316"/>
      <c r="Y472" s="316"/>
    </row>
    <row r="473" spans="1:25">
      <c r="A473" s="316"/>
      <c r="B473" s="205"/>
      <c r="C473" s="205" t="s">
        <v>2168</v>
      </c>
      <c r="D473" s="205"/>
      <c r="E473" s="205"/>
      <c r="F473" s="205"/>
      <c r="G473" s="2"/>
      <c r="H473" s="2"/>
      <c r="I473" s="2"/>
      <c r="J473" s="2"/>
      <c r="K473" s="316"/>
      <c r="L473" s="316"/>
      <c r="M473" s="316"/>
      <c r="N473" s="316"/>
      <c r="O473" s="316"/>
      <c r="P473" s="316"/>
      <c r="Q473" s="316"/>
      <c r="R473" s="316"/>
      <c r="S473" s="316"/>
      <c r="T473" s="316"/>
      <c r="U473" s="316"/>
      <c r="V473" s="316"/>
      <c r="W473" s="316"/>
      <c r="X473" s="316"/>
      <c r="Y473" s="316"/>
    </row>
    <row r="474" spans="1:25">
      <c r="A474" s="316"/>
      <c r="B474" s="205"/>
      <c r="C474" s="205" t="s">
        <v>2417</v>
      </c>
      <c r="D474" s="205"/>
      <c r="E474" s="205"/>
      <c r="F474" s="205"/>
      <c r="G474" s="2"/>
      <c r="H474" s="2"/>
      <c r="I474" s="2"/>
      <c r="J474" s="2"/>
      <c r="K474" s="316"/>
      <c r="L474" s="316"/>
      <c r="M474" s="316"/>
      <c r="N474" s="316"/>
      <c r="O474" s="316"/>
      <c r="P474" s="316"/>
      <c r="Q474" s="316"/>
      <c r="R474" s="316"/>
      <c r="S474" s="316"/>
      <c r="T474" s="316"/>
      <c r="U474" s="316"/>
      <c r="V474" s="316"/>
      <c r="W474" s="316"/>
      <c r="X474" s="316"/>
      <c r="Y474" s="316"/>
    </row>
    <row r="475" spans="1:25">
      <c r="A475" s="316"/>
      <c r="B475" s="205"/>
      <c r="C475" s="205" t="s">
        <v>2210</v>
      </c>
      <c r="D475" s="205"/>
      <c r="E475" s="205"/>
      <c r="F475" s="205"/>
      <c r="G475" s="2"/>
      <c r="H475" s="2"/>
      <c r="I475" s="2"/>
      <c r="J475" s="2"/>
      <c r="K475" s="316"/>
      <c r="L475" s="316"/>
      <c r="M475" s="316"/>
      <c r="N475" s="316"/>
      <c r="O475" s="316"/>
      <c r="P475" s="316"/>
      <c r="Q475" s="316"/>
      <c r="R475" s="316"/>
      <c r="S475" s="316"/>
      <c r="T475" s="316"/>
      <c r="U475" s="316"/>
      <c r="V475" s="316"/>
      <c r="W475" s="316"/>
      <c r="X475" s="316"/>
      <c r="Y475" s="316"/>
    </row>
    <row r="476" spans="1:25">
      <c r="A476" s="316"/>
      <c r="B476" s="205"/>
      <c r="C476" s="205" t="s">
        <v>2171</v>
      </c>
      <c r="D476" s="205"/>
      <c r="E476" s="205"/>
      <c r="F476" s="205"/>
      <c r="G476" s="2"/>
      <c r="H476" s="2"/>
      <c r="I476" s="2"/>
      <c r="J476" s="2"/>
      <c r="K476" s="316"/>
      <c r="L476" s="316"/>
      <c r="M476" s="316"/>
      <c r="N476" s="316"/>
      <c r="O476" s="316"/>
      <c r="P476" s="316"/>
      <c r="Q476" s="316"/>
      <c r="R476" s="316"/>
      <c r="S476" s="316"/>
      <c r="T476" s="316"/>
      <c r="U476" s="316"/>
      <c r="V476" s="316"/>
      <c r="W476" s="316"/>
      <c r="X476" s="316"/>
      <c r="Y476" s="316"/>
    </row>
    <row r="477" spans="1:25">
      <c r="A477" s="316"/>
      <c r="B477" s="205"/>
      <c r="C477" s="205" t="s">
        <v>1849</v>
      </c>
      <c r="D477" s="205"/>
      <c r="E477" s="205"/>
      <c r="F477" s="205"/>
      <c r="G477" s="2"/>
      <c r="H477" s="2"/>
      <c r="I477" s="2"/>
      <c r="J477" s="2"/>
      <c r="K477" s="316"/>
      <c r="L477" s="316"/>
      <c r="M477" s="316"/>
      <c r="N477" s="316"/>
      <c r="O477" s="316"/>
      <c r="P477" s="316"/>
      <c r="Q477" s="316"/>
      <c r="R477" s="316"/>
      <c r="S477" s="316"/>
      <c r="T477" s="316"/>
      <c r="U477" s="316"/>
      <c r="V477" s="316"/>
      <c r="W477" s="316"/>
      <c r="X477" s="316"/>
      <c r="Y477" s="316"/>
    </row>
    <row r="478" spans="1:25">
      <c r="A478" s="316"/>
      <c r="B478" s="205"/>
      <c r="C478" s="205" t="s">
        <v>2418</v>
      </c>
      <c r="D478" s="205"/>
      <c r="E478" s="205"/>
      <c r="F478" s="205"/>
      <c r="G478" s="2"/>
      <c r="H478" s="2"/>
      <c r="I478" s="2"/>
      <c r="J478" s="2"/>
      <c r="K478" s="316"/>
      <c r="L478" s="316"/>
      <c r="M478" s="316"/>
      <c r="N478" s="316"/>
      <c r="O478" s="316"/>
      <c r="P478" s="316"/>
      <c r="Q478" s="316"/>
      <c r="R478" s="316"/>
      <c r="S478" s="316"/>
      <c r="T478" s="316"/>
      <c r="U478" s="316"/>
      <c r="V478" s="316"/>
      <c r="W478" s="316"/>
      <c r="X478" s="316"/>
      <c r="Y478" s="316"/>
    </row>
    <row r="479" spans="1:25">
      <c r="A479" s="316"/>
      <c r="B479" s="205"/>
      <c r="C479" s="205" t="s">
        <v>2419</v>
      </c>
      <c r="D479" s="205"/>
      <c r="E479" s="205"/>
      <c r="F479" s="205"/>
      <c r="G479" s="2"/>
      <c r="H479" s="2"/>
      <c r="I479" s="2"/>
      <c r="J479" s="2"/>
      <c r="K479" s="316"/>
      <c r="L479" s="316"/>
      <c r="M479" s="316"/>
      <c r="N479" s="316"/>
      <c r="O479" s="316"/>
      <c r="P479" s="316"/>
      <c r="Q479" s="316"/>
      <c r="R479" s="316"/>
      <c r="S479" s="316"/>
      <c r="T479" s="316"/>
      <c r="U479" s="316"/>
      <c r="V479" s="316"/>
      <c r="W479" s="316"/>
      <c r="X479" s="316"/>
      <c r="Y479" s="316"/>
    </row>
    <row r="480" spans="1:25">
      <c r="A480" s="316"/>
      <c r="B480" s="205"/>
      <c r="C480" s="205" t="s">
        <v>1848</v>
      </c>
      <c r="D480" s="205"/>
      <c r="E480" s="205"/>
      <c r="F480" s="205"/>
      <c r="G480" s="2"/>
      <c r="H480" s="2"/>
      <c r="I480" s="2"/>
      <c r="J480" s="2"/>
      <c r="K480" s="316"/>
      <c r="L480" s="316"/>
      <c r="M480" s="316"/>
      <c r="N480" s="316"/>
      <c r="O480" s="316"/>
      <c r="P480" s="316"/>
      <c r="Q480" s="316"/>
      <c r="R480" s="316"/>
      <c r="S480" s="316"/>
      <c r="T480" s="316"/>
      <c r="U480" s="316"/>
      <c r="V480" s="316"/>
      <c r="W480" s="316"/>
      <c r="X480" s="316"/>
      <c r="Y480" s="316"/>
    </row>
    <row r="481" spans="1:25">
      <c r="A481" s="316"/>
      <c r="B481" s="205"/>
      <c r="C481" s="205" t="s">
        <v>1850</v>
      </c>
      <c r="D481" s="205"/>
      <c r="E481" s="205"/>
      <c r="F481" s="205"/>
      <c r="G481" s="2"/>
      <c r="H481" s="2"/>
      <c r="I481" s="2"/>
      <c r="J481" s="2"/>
      <c r="K481" s="316"/>
      <c r="L481" s="316"/>
      <c r="M481" s="316"/>
      <c r="N481" s="316"/>
      <c r="O481" s="316"/>
      <c r="P481" s="316"/>
      <c r="Q481" s="316"/>
      <c r="R481" s="316"/>
      <c r="S481" s="316"/>
      <c r="T481" s="316"/>
      <c r="U481" s="316"/>
      <c r="V481" s="316"/>
      <c r="W481" s="316"/>
      <c r="X481" s="316"/>
      <c r="Y481" s="316"/>
    </row>
    <row r="482" spans="1:25">
      <c r="A482" s="316"/>
      <c r="B482" s="205"/>
      <c r="C482" s="205" t="s">
        <v>1139</v>
      </c>
      <c r="D482" s="205"/>
      <c r="E482" s="205"/>
      <c r="F482" s="205"/>
      <c r="G482" s="2"/>
      <c r="H482" s="2"/>
      <c r="I482" s="2"/>
      <c r="J482" s="2"/>
      <c r="K482" s="316"/>
      <c r="L482" s="316"/>
      <c r="M482" s="316"/>
      <c r="N482" s="316"/>
      <c r="O482" s="316"/>
      <c r="P482" s="316"/>
      <c r="Q482" s="316"/>
      <c r="R482" s="316"/>
      <c r="S482" s="316"/>
      <c r="T482" s="316"/>
      <c r="U482" s="316"/>
      <c r="V482" s="316"/>
      <c r="W482" s="316"/>
      <c r="X482" s="316"/>
      <c r="Y482" s="316"/>
    </row>
    <row r="483" spans="1:25">
      <c r="A483" s="316"/>
      <c r="B483" s="205"/>
      <c r="C483" s="205" t="s">
        <v>1851</v>
      </c>
      <c r="D483" s="205"/>
      <c r="E483" s="205"/>
      <c r="F483" s="205"/>
      <c r="G483" s="2"/>
      <c r="H483" s="2"/>
      <c r="I483" s="2"/>
      <c r="J483" s="2"/>
      <c r="K483" s="316"/>
      <c r="L483" s="316"/>
      <c r="M483" s="316"/>
      <c r="N483" s="316"/>
      <c r="O483" s="316"/>
      <c r="P483" s="316"/>
      <c r="Q483" s="316"/>
      <c r="R483" s="316"/>
      <c r="S483" s="316"/>
      <c r="T483" s="316"/>
      <c r="U483" s="316"/>
      <c r="V483" s="316"/>
      <c r="W483" s="316"/>
      <c r="X483" s="316"/>
      <c r="Y483" s="316"/>
    </row>
    <row r="484" spans="1:25">
      <c r="A484" s="316"/>
      <c r="B484" s="205"/>
      <c r="C484" s="205"/>
      <c r="D484" s="205"/>
      <c r="E484" s="205"/>
      <c r="F484" s="205"/>
      <c r="G484" s="2"/>
      <c r="H484" s="2"/>
      <c r="I484" s="2"/>
      <c r="J484" s="2"/>
      <c r="K484" s="316"/>
      <c r="L484" s="316"/>
      <c r="M484" s="316"/>
      <c r="N484" s="316"/>
      <c r="O484" s="316"/>
      <c r="P484" s="316"/>
      <c r="Q484" s="316"/>
      <c r="R484" s="316"/>
      <c r="S484" s="316"/>
      <c r="T484" s="316"/>
      <c r="U484" s="316"/>
      <c r="V484" s="316"/>
      <c r="W484" s="316"/>
      <c r="X484" s="316"/>
      <c r="Y484" s="316"/>
    </row>
    <row r="485" spans="1:25" ht="51">
      <c r="A485" s="316"/>
      <c r="B485" s="328" t="s">
        <v>4</v>
      </c>
      <c r="C485" s="329" t="s">
        <v>5</v>
      </c>
      <c r="D485" s="330"/>
      <c r="E485" s="331" t="s">
        <v>1859</v>
      </c>
      <c r="F485" s="332" t="s">
        <v>2420</v>
      </c>
      <c r="G485" s="333"/>
      <c r="H485" s="334" t="s">
        <v>6</v>
      </c>
      <c r="I485" s="335"/>
      <c r="J485" s="331" t="s">
        <v>7763</v>
      </c>
      <c r="K485" s="316"/>
      <c r="L485" s="316"/>
      <c r="M485" s="316"/>
      <c r="N485" s="316"/>
      <c r="O485" s="316"/>
      <c r="P485" s="316"/>
      <c r="Q485" s="316"/>
      <c r="R485" s="316"/>
      <c r="S485" s="316"/>
      <c r="T485" s="316"/>
      <c r="U485" s="316"/>
      <c r="V485" s="316"/>
      <c r="W485" s="316"/>
      <c r="X485" s="316"/>
      <c r="Y485" s="316"/>
    </row>
    <row r="486" spans="1:25" ht="38.25">
      <c r="A486" s="316"/>
      <c r="B486" s="336"/>
      <c r="C486" s="337"/>
      <c r="D486" s="338"/>
      <c r="E486" s="339" t="s">
        <v>1861</v>
      </c>
      <c r="F486" s="339" t="s">
        <v>1134</v>
      </c>
      <c r="G486" s="340" t="s">
        <v>8</v>
      </c>
      <c r="H486" s="339" t="s">
        <v>9</v>
      </c>
      <c r="I486" s="339" t="s">
        <v>10</v>
      </c>
      <c r="J486" s="339"/>
      <c r="K486" s="316"/>
      <c r="L486" s="316"/>
      <c r="M486" s="316"/>
      <c r="N486" s="316"/>
      <c r="O486" s="316"/>
      <c r="P486" s="316"/>
      <c r="Q486" s="316"/>
      <c r="R486" s="316"/>
      <c r="S486" s="316"/>
      <c r="T486" s="316"/>
      <c r="U486" s="316"/>
      <c r="V486" s="316"/>
      <c r="W486" s="316"/>
      <c r="X486" s="316"/>
      <c r="Y486" s="316"/>
    </row>
    <row r="487" spans="1:25" ht="15.75">
      <c r="A487" s="316"/>
      <c r="B487" s="189"/>
      <c r="C487" s="383" t="s">
        <v>2421</v>
      </c>
      <c r="D487" s="341"/>
      <c r="E487" s="342" t="s">
        <v>2422</v>
      </c>
      <c r="F487" s="191"/>
      <c r="G487" s="192"/>
      <c r="H487" s="192"/>
      <c r="I487" s="193"/>
      <c r="J487" s="189"/>
      <c r="K487" s="316"/>
      <c r="L487" s="316"/>
      <c r="M487" s="316"/>
      <c r="N487" s="316"/>
      <c r="O487" s="316"/>
      <c r="P487" s="316"/>
      <c r="Q487" s="316"/>
      <c r="R487" s="316"/>
      <c r="S487" s="316"/>
      <c r="T487" s="316"/>
      <c r="U487" s="316"/>
      <c r="V487" s="316"/>
      <c r="W487" s="316"/>
      <c r="X487" s="316"/>
      <c r="Y487" s="316"/>
    </row>
    <row r="488" spans="1:25">
      <c r="A488" s="316"/>
      <c r="B488" s="343" t="s">
        <v>2423</v>
      </c>
      <c r="C488" s="344" t="s">
        <v>2424</v>
      </c>
      <c r="D488" s="345"/>
      <c r="E488" s="29">
        <v>1700</v>
      </c>
      <c r="F488" s="29" t="s">
        <v>931</v>
      </c>
      <c r="G488" s="29">
        <v>1250</v>
      </c>
      <c r="H488" s="29">
        <v>935</v>
      </c>
      <c r="I488" s="29">
        <v>1535</v>
      </c>
      <c r="J488" s="346">
        <v>109824.00000000001</v>
      </c>
      <c r="K488" s="316"/>
      <c r="L488" s="316"/>
      <c r="M488" s="316"/>
      <c r="N488" s="316"/>
      <c r="O488" s="316"/>
      <c r="P488" s="316"/>
      <c r="Q488" s="316"/>
      <c r="R488" s="316"/>
      <c r="S488" s="316"/>
      <c r="T488" s="316"/>
      <c r="U488" s="316"/>
      <c r="V488" s="316"/>
      <c r="W488" s="316"/>
      <c r="X488" s="316"/>
      <c r="Y488" s="316"/>
    </row>
    <row r="489" spans="1:25">
      <c r="A489" s="316"/>
      <c r="B489" s="343" t="s">
        <v>2425</v>
      </c>
      <c r="C489" s="344" t="s">
        <v>2426</v>
      </c>
      <c r="D489" s="345"/>
      <c r="E489" s="29">
        <v>2300</v>
      </c>
      <c r="F489" s="29" t="s">
        <v>931</v>
      </c>
      <c r="G489" s="29">
        <v>1875</v>
      </c>
      <c r="H489" s="29">
        <v>935</v>
      </c>
      <c r="I489" s="29">
        <v>1535</v>
      </c>
      <c r="J489" s="346">
        <v>135696</v>
      </c>
      <c r="K489" s="316"/>
      <c r="L489" s="316"/>
      <c r="M489" s="316"/>
      <c r="N489" s="316"/>
      <c r="O489" s="316"/>
      <c r="P489" s="316"/>
      <c r="Q489" s="316"/>
      <c r="R489" s="316"/>
      <c r="S489" s="316"/>
      <c r="T489" s="316"/>
      <c r="U489" s="316"/>
      <c r="V489" s="316"/>
      <c r="W489" s="316"/>
      <c r="X489" s="316"/>
      <c r="Y489" s="316"/>
    </row>
    <row r="490" spans="1:25">
      <c r="A490" s="316"/>
      <c r="B490" s="343" t="s">
        <v>2427</v>
      </c>
      <c r="C490" s="344" t="s">
        <v>2428</v>
      </c>
      <c r="D490" s="345"/>
      <c r="E490" s="29">
        <v>3000</v>
      </c>
      <c r="F490" s="29" t="s">
        <v>931</v>
      </c>
      <c r="G490" s="29">
        <v>2500</v>
      </c>
      <c r="H490" s="29">
        <v>935</v>
      </c>
      <c r="I490" s="29">
        <v>1535</v>
      </c>
      <c r="J490" s="346">
        <v>175692</v>
      </c>
      <c r="K490" s="316"/>
      <c r="L490" s="316"/>
      <c r="M490" s="316"/>
      <c r="N490" s="316"/>
      <c r="O490" s="316"/>
      <c r="P490" s="316"/>
      <c r="Q490" s="316"/>
      <c r="R490" s="316"/>
      <c r="S490" s="316"/>
      <c r="T490" s="316"/>
      <c r="U490" s="316"/>
      <c r="V490" s="316"/>
      <c r="W490" s="316"/>
      <c r="X490" s="316"/>
      <c r="Y490" s="316"/>
    </row>
    <row r="491" spans="1:25">
      <c r="A491" s="316"/>
      <c r="B491" s="343" t="s">
        <v>2429</v>
      </c>
      <c r="C491" s="344" t="s">
        <v>2430</v>
      </c>
      <c r="D491" s="345"/>
      <c r="E491" s="29">
        <v>4200</v>
      </c>
      <c r="F491" s="29" t="s">
        <v>931</v>
      </c>
      <c r="G491" s="29">
        <v>3750</v>
      </c>
      <c r="H491" s="29">
        <v>935</v>
      </c>
      <c r="I491" s="29">
        <v>1535</v>
      </c>
      <c r="J491" s="346">
        <v>240504.00000000003</v>
      </c>
      <c r="K491" s="316"/>
      <c r="L491" s="316"/>
      <c r="M491" s="316"/>
      <c r="N491" s="316"/>
      <c r="O491" s="316"/>
      <c r="P491" s="316"/>
      <c r="Q491" s="316"/>
      <c r="R491" s="316"/>
      <c r="S491" s="316"/>
      <c r="T491" s="316"/>
      <c r="U491" s="316"/>
      <c r="V491" s="316"/>
      <c r="W491" s="316"/>
      <c r="X491" s="316"/>
      <c r="Y491" s="316"/>
    </row>
    <row r="492" spans="1:25">
      <c r="A492" s="316"/>
      <c r="B492" s="343" t="s">
        <v>2431</v>
      </c>
      <c r="C492" s="344" t="s">
        <v>2432</v>
      </c>
      <c r="D492" s="345"/>
      <c r="E492" s="29">
        <v>2300</v>
      </c>
      <c r="F492" s="29" t="s">
        <v>931</v>
      </c>
      <c r="G492" s="29">
        <v>1875</v>
      </c>
      <c r="H492" s="29">
        <v>995</v>
      </c>
      <c r="I492" s="29">
        <v>1535</v>
      </c>
      <c r="J492" s="346">
        <v>164736</v>
      </c>
      <c r="K492" s="316"/>
      <c r="L492" s="316"/>
      <c r="M492" s="316"/>
      <c r="N492" s="316"/>
      <c r="O492" s="316"/>
      <c r="P492" s="316"/>
      <c r="Q492" s="316"/>
      <c r="R492" s="316"/>
      <c r="S492" s="316"/>
      <c r="T492" s="316"/>
      <c r="U492" s="316"/>
      <c r="V492" s="316"/>
      <c r="W492" s="316"/>
      <c r="X492" s="316"/>
      <c r="Y492" s="316"/>
    </row>
    <row r="493" spans="1:25">
      <c r="A493" s="316"/>
      <c r="B493" s="343"/>
      <c r="C493" s="344"/>
      <c r="D493" s="345"/>
      <c r="E493" s="29"/>
      <c r="F493" s="29"/>
      <c r="G493" s="29"/>
      <c r="H493" s="29"/>
      <c r="I493" s="29"/>
      <c r="J493" s="346"/>
      <c r="K493" s="316"/>
      <c r="L493" s="316"/>
      <c r="M493" s="316"/>
      <c r="N493" s="316"/>
      <c r="O493" s="316"/>
      <c r="P493" s="316"/>
      <c r="Q493" s="316"/>
      <c r="R493" s="316"/>
      <c r="S493" s="316"/>
      <c r="T493" s="316"/>
      <c r="U493" s="316"/>
      <c r="V493" s="316"/>
      <c r="W493" s="316"/>
      <c r="X493" s="316"/>
      <c r="Y493" s="316"/>
    </row>
    <row r="494" spans="1:25" ht="15.75">
      <c r="A494" s="316"/>
      <c r="B494" s="189"/>
      <c r="C494" s="383" t="s">
        <v>2433</v>
      </c>
      <c r="D494" s="341"/>
      <c r="E494" s="342" t="s">
        <v>2434</v>
      </c>
      <c r="F494" s="191"/>
      <c r="G494" s="192"/>
      <c r="H494" s="192"/>
      <c r="I494" s="193"/>
      <c r="J494" s="189"/>
      <c r="K494" s="316"/>
      <c r="L494" s="316"/>
      <c r="M494" s="316"/>
      <c r="N494" s="316"/>
      <c r="O494" s="316"/>
      <c r="P494" s="316"/>
      <c r="Q494" s="316"/>
      <c r="R494" s="316"/>
      <c r="S494" s="316"/>
      <c r="T494" s="316"/>
      <c r="U494" s="316"/>
      <c r="V494" s="316"/>
      <c r="W494" s="316"/>
      <c r="X494" s="316"/>
      <c r="Y494" s="316"/>
    </row>
    <row r="495" spans="1:25">
      <c r="A495" s="316"/>
      <c r="B495" s="343"/>
      <c r="C495" s="344" t="s">
        <v>2435</v>
      </c>
      <c r="D495" s="345"/>
      <c r="E495" s="29">
        <v>1900</v>
      </c>
      <c r="F495" s="29" t="s">
        <v>2436</v>
      </c>
      <c r="G495" s="29">
        <v>1250</v>
      </c>
      <c r="H495" s="29">
        <v>935</v>
      </c>
      <c r="I495" s="29">
        <v>1535</v>
      </c>
      <c r="J495" s="346">
        <v>113124.00000000001</v>
      </c>
      <c r="K495" s="316"/>
      <c r="L495" s="316"/>
      <c r="M495" s="316"/>
      <c r="N495" s="316"/>
      <c r="O495" s="316"/>
      <c r="P495" s="316"/>
      <c r="Q495" s="316"/>
      <c r="R495" s="316"/>
      <c r="S495" s="316"/>
      <c r="T495" s="316"/>
      <c r="U495" s="316"/>
      <c r="V495" s="316"/>
      <c r="W495" s="316"/>
      <c r="X495" s="316"/>
      <c r="Y495" s="316"/>
    </row>
    <row r="496" spans="1:25">
      <c r="A496" s="316"/>
      <c r="B496" s="343"/>
      <c r="C496" s="344" t="s">
        <v>2437</v>
      </c>
      <c r="D496" s="345"/>
      <c r="E496" s="29">
        <v>2800</v>
      </c>
      <c r="F496" s="29" t="s">
        <v>2436</v>
      </c>
      <c r="G496" s="29">
        <v>1875</v>
      </c>
      <c r="H496" s="29">
        <v>935</v>
      </c>
      <c r="I496" s="29">
        <v>1535</v>
      </c>
      <c r="J496" s="346">
        <v>139788</v>
      </c>
      <c r="K496" s="316"/>
      <c r="L496" s="316"/>
      <c r="M496" s="316"/>
      <c r="N496" s="316"/>
      <c r="O496" s="316"/>
      <c r="P496" s="316"/>
      <c r="Q496" s="316"/>
      <c r="R496" s="316"/>
      <c r="S496" s="316"/>
      <c r="T496" s="316"/>
      <c r="U496" s="316"/>
      <c r="V496" s="316"/>
      <c r="W496" s="316"/>
      <c r="X496" s="316"/>
      <c r="Y496" s="316"/>
    </row>
    <row r="497" spans="1:25">
      <c r="A497" s="316"/>
      <c r="B497" s="343"/>
      <c r="C497" s="344" t="s">
        <v>2438</v>
      </c>
      <c r="D497" s="345"/>
      <c r="E497" s="29">
        <v>3700</v>
      </c>
      <c r="F497" s="29" t="s">
        <v>2436</v>
      </c>
      <c r="G497" s="29">
        <v>2500</v>
      </c>
      <c r="H497" s="29">
        <v>935</v>
      </c>
      <c r="I497" s="29">
        <v>1535</v>
      </c>
      <c r="J497" s="346">
        <v>180972.00000000003</v>
      </c>
      <c r="K497" s="316"/>
      <c r="L497" s="316"/>
      <c r="M497" s="316"/>
      <c r="N497" s="316"/>
      <c r="O497" s="316"/>
      <c r="P497" s="316"/>
      <c r="Q497" s="316"/>
      <c r="R497" s="316"/>
      <c r="S497" s="316"/>
      <c r="T497" s="316"/>
      <c r="U497" s="316"/>
      <c r="V497" s="316"/>
      <c r="W497" s="316"/>
      <c r="X497" s="316"/>
      <c r="Y497" s="316"/>
    </row>
    <row r="498" spans="1:25">
      <c r="A498" s="316"/>
      <c r="B498" s="343"/>
      <c r="C498" s="344" t="s">
        <v>2439</v>
      </c>
      <c r="D498" s="345"/>
      <c r="E498" s="29">
        <v>5600</v>
      </c>
      <c r="F498" s="29" t="s">
        <v>2436</v>
      </c>
      <c r="G498" s="29">
        <v>3750</v>
      </c>
      <c r="H498" s="29">
        <v>935</v>
      </c>
      <c r="I498" s="29">
        <v>1535</v>
      </c>
      <c r="J498" s="346">
        <v>247764.00000000003</v>
      </c>
      <c r="K498" s="316"/>
      <c r="L498" s="316"/>
      <c r="M498" s="316"/>
      <c r="N498" s="316"/>
      <c r="O498" s="316"/>
      <c r="P498" s="316"/>
      <c r="Q498" s="316"/>
      <c r="R498" s="316"/>
      <c r="S498" s="316"/>
      <c r="T498" s="316"/>
      <c r="U498" s="316"/>
      <c r="V498" s="316"/>
      <c r="W498" s="316"/>
      <c r="X498" s="316"/>
      <c r="Y498" s="316"/>
    </row>
    <row r="499" spans="1:25">
      <c r="A499" s="316"/>
      <c r="B499" s="343"/>
      <c r="C499" s="344" t="s">
        <v>2440</v>
      </c>
      <c r="D499" s="345"/>
      <c r="E499" s="29">
        <v>2300</v>
      </c>
      <c r="F499" s="29" t="s">
        <v>2436</v>
      </c>
      <c r="G499" s="29">
        <v>1875</v>
      </c>
      <c r="H499" s="29">
        <v>995</v>
      </c>
      <c r="I499" s="29">
        <v>1535</v>
      </c>
      <c r="J499" s="346">
        <v>169752</v>
      </c>
      <c r="K499" s="316"/>
      <c r="L499" s="316"/>
      <c r="M499" s="316"/>
      <c r="N499" s="316"/>
      <c r="O499" s="316"/>
      <c r="P499" s="316"/>
      <c r="Q499" s="316"/>
      <c r="R499" s="316"/>
      <c r="S499" s="316"/>
      <c r="T499" s="316"/>
      <c r="U499" s="316"/>
      <c r="V499" s="316"/>
      <c r="W499" s="316"/>
      <c r="X499" s="316"/>
      <c r="Y499" s="316"/>
    </row>
    <row r="500" spans="1:25">
      <c r="A500" s="316"/>
      <c r="B500" s="394"/>
      <c r="C500" s="395"/>
      <c r="D500" s="395"/>
      <c r="E500" s="395"/>
      <c r="F500" s="395"/>
      <c r="G500" s="317"/>
      <c r="H500" s="317"/>
      <c r="I500" s="317"/>
      <c r="J500" s="394"/>
      <c r="K500" s="316"/>
      <c r="L500" s="316"/>
      <c r="M500" s="316"/>
      <c r="N500" s="316"/>
      <c r="O500" s="316"/>
      <c r="P500" s="316"/>
      <c r="Q500" s="316"/>
      <c r="R500" s="316"/>
      <c r="S500" s="316"/>
      <c r="T500" s="316"/>
      <c r="U500" s="316"/>
      <c r="V500" s="316"/>
      <c r="W500" s="316"/>
      <c r="X500" s="316"/>
      <c r="Y500" s="316"/>
    </row>
    <row r="501" spans="1:25">
      <c r="A501" s="316"/>
      <c r="B501" s="328" t="s">
        <v>4</v>
      </c>
      <c r="C501" s="329" t="s">
        <v>5</v>
      </c>
      <c r="D501" s="330"/>
      <c r="E501" s="331"/>
      <c r="F501" s="332"/>
      <c r="G501" s="333" t="s">
        <v>6</v>
      </c>
      <c r="H501" s="347"/>
      <c r="I501" s="335"/>
      <c r="J501" s="331" t="s">
        <v>195</v>
      </c>
      <c r="K501" s="316"/>
      <c r="L501" s="316"/>
      <c r="M501" s="316"/>
      <c r="N501" s="316"/>
      <c r="O501" s="316"/>
      <c r="P501" s="316"/>
      <c r="Q501" s="316"/>
      <c r="R501" s="316"/>
      <c r="S501" s="316"/>
      <c r="T501" s="316"/>
      <c r="U501" s="316"/>
      <c r="V501" s="316"/>
      <c r="W501" s="316"/>
      <c r="X501" s="316"/>
      <c r="Y501" s="316"/>
    </row>
    <row r="502" spans="1:25">
      <c r="A502" s="316"/>
      <c r="B502" s="336"/>
      <c r="C502" s="337"/>
      <c r="D502" s="338"/>
      <c r="E502" s="339"/>
      <c r="F502" s="339"/>
      <c r="G502" s="340" t="s">
        <v>8</v>
      </c>
      <c r="H502" s="339" t="s">
        <v>2232</v>
      </c>
      <c r="I502" s="339" t="s">
        <v>10</v>
      </c>
      <c r="J502" s="339"/>
      <c r="K502" s="316"/>
      <c r="L502" s="316"/>
      <c r="M502" s="316"/>
      <c r="N502" s="316"/>
      <c r="O502" s="316"/>
      <c r="P502" s="316"/>
      <c r="Q502" s="316"/>
      <c r="R502" s="316"/>
      <c r="S502" s="316"/>
      <c r="T502" s="316"/>
      <c r="U502" s="316"/>
      <c r="V502" s="316"/>
      <c r="W502" s="316"/>
      <c r="X502" s="316"/>
      <c r="Y502" s="316"/>
    </row>
    <row r="503" spans="1:25" ht="15.75">
      <c r="A503" s="316"/>
      <c r="B503" s="189"/>
      <c r="C503" s="383" t="s">
        <v>2441</v>
      </c>
      <c r="D503" s="341"/>
      <c r="E503" s="342"/>
      <c r="F503" s="191"/>
      <c r="G503" s="192"/>
      <c r="H503" s="192"/>
      <c r="I503" s="193"/>
      <c r="J503" s="189"/>
      <c r="K503" s="316"/>
      <c r="L503" s="316"/>
      <c r="M503" s="316"/>
      <c r="N503" s="316"/>
      <c r="O503" s="316"/>
      <c r="P503" s="316"/>
      <c r="Q503" s="316"/>
      <c r="R503" s="316"/>
      <c r="S503" s="316"/>
      <c r="T503" s="316"/>
      <c r="U503" s="316"/>
      <c r="V503" s="316"/>
      <c r="W503" s="316"/>
      <c r="X503" s="316"/>
      <c r="Y503" s="316"/>
    </row>
    <row r="504" spans="1:25">
      <c r="A504" s="316"/>
      <c r="B504" s="96" t="s">
        <v>2442</v>
      </c>
      <c r="C504" s="344" t="s">
        <v>2443</v>
      </c>
      <c r="D504" s="345"/>
      <c r="E504" s="29"/>
      <c r="F504" s="29"/>
      <c r="G504" s="29">
        <v>40</v>
      </c>
      <c r="H504" s="29">
        <v>940</v>
      </c>
      <c r="I504" s="29">
        <v>1600</v>
      </c>
      <c r="J504" s="346">
        <v>14784.000000000002</v>
      </c>
      <c r="K504" s="316"/>
      <c r="L504" s="316"/>
      <c r="M504" s="316"/>
      <c r="N504" s="316"/>
      <c r="O504" s="316"/>
      <c r="P504" s="316"/>
      <c r="Q504" s="316"/>
      <c r="R504" s="316"/>
      <c r="S504" s="316"/>
      <c r="T504" s="316"/>
      <c r="U504" s="316"/>
      <c r="V504" s="316"/>
      <c r="W504" s="316"/>
      <c r="X504" s="316"/>
      <c r="Y504" s="316"/>
    </row>
    <row r="505" spans="1:25">
      <c r="A505" s="316"/>
      <c r="B505" s="96" t="s">
        <v>2444</v>
      </c>
      <c r="C505" s="344" t="s">
        <v>2445</v>
      </c>
      <c r="D505" s="345"/>
      <c r="E505" s="29"/>
      <c r="F505" s="29"/>
      <c r="G505" s="29">
        <v>40</v>
      </c>
      <c r="H505" s="29">
        <v>940</v>
      </c>
      <c r="I505" s="29">
        <v>1600</v>
      </c>
      <c r="J505" s="346">
        <v>14784.000000000002</v>
      </c>
      <c r="K505" s="316"/>
      <c r="L505" s="316"/>
      <c r="M505" s="316"/>
      <c r="N505" s="316"/>
      <c r="O505" s="316"/>
      <c r="P505" s="316"/>
      <c r="Q505" s="316"/>
      <c r="R505" s="316"/>
      <c r="S505" s="316"/>
      <c r="T505" s="316"/>
      <c r="U505" s="316"/>
      <c r="V505" s="316"/>
      <c r="W505" s="316"/>
      <c r="X505" s="316"/>
      <c r="Y505" s="316"/>
    </row>
    <row r="506" spans="1:25">
      <c r="A506" s="316"/>
      <c r="B506" s="96" t="s">
        <v>2446</v>
      </c>
      <c r="C506" s="344" t="s">
        <v>2447</v>
      </c>
      <c r="D506" s="345"/>
      <c r="E506" s="29"/>
      <c r="F506" s="29"/>
      <c r="G506" s="29">
        <v>40</v>
      </c>
      <c r="H506" s="29">
        <v>940</v>
      </c>
      <c r="I506" s="29">
        <v>1600</v>
      </c>
      <c r="J506" s="346">
        <v>15840.000000000002</v>
      </c>
      <c r="K506" s="316"/>
      <c r="L506" s="316"/>
      <c r="M506" s="316"/>
      <c r="N506" s="316"/>
      <c r="O506" s="316"/>
      <c r="P506" s="316"/>
      <c r="Q506" s="316"/>
      <c r="R506" s="316"/>
      <c r="S506" s="316"/>
      <c r="T506" s="316"/>
      <c r="U506" s="316"/>
      <c r="V506" s="316"/>
      <c r="W506" s="316"/>
      <c r="X506" s="316"/>
      <c r="Y506" s="316"/>
    </row>
    <row r="507" spans="1:25">
      <c r="A507" s="316"/>
      <c r="B507" s="96" t="s">
        <v>2448</v>
      </c>
      <c r="C507" s="344" t="s">
        <v>2449</v>
      </c>
      <c r="D507" s="345"/>
      <c r="E507" s="29"/>
      <c r="F507" s="29"/>
      <c r="G507" s="29">
        <v>40</v>
      </c>
      <c r="H507" s="29">
        <v>940</v>
      </c>
      <c r="I507" s="29">
        <v>1600</v>
      </c>
      <c r="J507" s="346">
        <v>15840.000000000002</v>
      </c>
      <c r="K507" s="316"/>
      <c r="L507" s="316"/>
      <c r="M507" s="316"/>
      <c r="N507" s="316"/>
      <c r="O507" s="316"/>
      <c r="P507" s="316"/>
      <c r="Q507" s="316"/>
      <c r="R507" s="316"/>
      <c r="S507" s="316"/>
      <c r="T507" s="316"/>
      <c r="U507" s="316"/>
      <c r="V507" s="316"/>
      <c r="W507" s="316"/>
      <c r="X507" s="316"/>
      <c r="Y507" s="316"/>
    </row>
    <row r="508" spans="1:25">
      <c r="A508" s="316"/>
      <c r="B508" s="96" t="s">
        <v>2450</v>
      </c>
      <c r="C508" s="344" t="s">
        <v>2451</v>
      </c>
      <c r="D508" s="345"/>
      <c r="E508" s="29"/>
      <c r="F508" s="29"/>
      <c r="G508" s="29"/>
      <c r="H508" s="29"/>
      <c r="I508" s="29"/>
      <c r="J508" s="346">
        <v>25080.000000000004</v>
      </c>
      <c r="K508" s="316"/>
      <c r="L508" s="316"/>
      <c r="M508" s="316"/>
      <c r="N508" s="316"/>
      <c r="O508" s="316"/>
      <c r="P508" s="316"/>
      <c r="Q508" s="316"/>
      <c r="R508" s="316"/>
      <c r="S508" s="316"/>
      <c r="T508" s="316"/>
      <c r="U508" s="316"/>
      <c r="V508" s="316"/>
      <c r="W508" s="316"/>
      <c r="X508" s="316"/>
      <c r="Y508" s="316"/>
    </row>
    <row r="509" spans="1:25">
      <c r="A509" s="316"/>
      <c r="B509" s="343" t="s">
        <v>2452</v>
      </c>
      <c r="C509" s="344" t="s">
        <v>2453</v>
      </c>
      <c r="D509" s="345"/>
      <c r="E509" s="29"/>
      <c r="F509" s="29"/>
      <c r="G509" s="29"/>
      <c r="H509" s="29"/>
      <c r="I509" s="29"/>
      <c r="J509" s="346">
        <v>11880.000000000002</v>
      </c>
      <c r="K509" s="316"/>
      <c r="L509" s="316"/>
      <c r="M509" s="316"/>
      <c r="N509" s="316"/>
      <c r="O509" s="316"/>
      <c r="P509" s="316"/>
      <c r="Q509" s="316"/>
      <c r="R509" s="316"/>
      <c r="S509" s="316"/>
      <c r="T509" s="316"/>
      <c r="U509" s="316"/>
      <c r="V509" s="316"/>
      <c r="W509" s="316"/>
      <c r="X509" s="316"/>
      <c r="Y509" s="316"/>
    </row>
    <row r="510" spans="1:25">
      <c r="A510" s="316"/>
      <c r="B510" s="343" t="s">
        <v>2454</v>
      </c>
      <c r="C510" s="344" t="s">
        <v>2455</v>
      </c>
      <c r="D510" s="345"/>
      <c r="E510" s="29"/>
      <c r="F510" s="29"/>
      <c r="G510" s="29"/>
      <c r="H510" s="29"/>
      <c r="I510" s="29"/>
      <c r="J510" s="346">
        <v>15840.000000000002</v>
      </c>
      <c r="K510" s="316"/>
      <c r="L510" s="316"/>
      <c r="M510" s="316"/>
      <c r="N510" s="316"/>
      <c r="O510" s="316"/>
      <c r="P510" s="316"/>
      <c r="Q510" s="316"/>
      <c r="R510" s="316"/>
      <c r="S510" s="316"/>
      <c r="T510" s="316"/>
      <c r="U510" s="316"/>
      <c r="V510" s="316"/>
      <c r="W510" s="316"/>
      <c r="X510" s="316"/>
      <c r="Y510" s="316"/>
    </row>
    <row r="511" spans="1:25">
      <c r="A511" s="316"/>
      <c r="B511" s="343" t="s">
        <v>2456</v>
      </c>
      <c r="C511" s="344" t="s">
        <v>2457</v>
      </c>
      <c r="D511" s="345"/>
      <c r="E511" s="29"/>
      <c r="F511" s="29"/>
      <c r="G511" s="29"/>
      <c r="H511" s="29"/>
      <c r="I511" s="29"/>
      <c r="J511" s="346">
        <v>23760.000000000004</v>
      </c>
      <c r="K511" s="316"/>
      <c r="L511" s="316"/>
      <c r="M511" s="316"/>
      <c r="N511" s="316"/>
      <c r="O511" s="316"/>
      <c r="P511" s="316"/>
      <c r="Q511" s="316"/>
      <c r="R511" s="316"/>
      <c r="S511" s="316"/>
      <c r="T511" s="316"/>
      <c r="U511" s="316"/>
      <c r="V511" s="316"/>
      <c r="W511" s="316"/>
      <c r="X511" s="316"/>
      <c r="Y511" s="316"/>
    </row>
    <row r="512" spans="1:25">
      <c r="A512" s="316"/>
      <c r="B512" s="343" t="s">
        <v>2458</v>
      </c>
      <c r="C512" s="344" t="s">
        <v>2459</v>
      </c>
      <c r="D512" s="345"/>
      <c r="E512" s="29"/>
      <c r="F512" s="29"/>
      <c r="G512" s="29"/>
      <c r="H512" s="29"/>
      <c r="I512" s="29"/>
      <c r="J512" s="346">
        <v>35640</v>
      </c>
      <c r="K512" s="316"/>
      <c r="L512" s="316"/>
      <c r="M512" s="316"/>
      <c r="N512" s="316"/>
      <c r="O512" s="316"/>
      <c r="P512" s="316"/>
      <c r="Q512" s="316"/>
      <c r="R512" s="316"/>
      <c r="S512" s="316"/>
      <c r="T512" s="316"/>
      <c r="U512" s="316"/>
      <c r="V512" s="316"/>
      <c r="W512" s="316"/>
      <c r="X512" s="316"/>
      <c r="Y512" s="316"/>
    </row>
    <row r="513" spans="1:25">
      <c r="A513" s="316"/>
      <c r="B513" s="343" t="s">
        <v>2460</v>
      </c>
      <c r="C513" s="344" t="s">
        <v>2461</v>
      </c>
      <c r="D513" s="345"/>
      <c r="E513" s="29"/>
      <c r="F513" s="29"/>
      <c r="G513" s="29"/>
      <c r="H513" s="29"/>
      <c r="I513" s="29"/>
      <c r="J513" s="346">
        <v>15840.000000000002</v>
      </c>
      <c r="K513" s="316"/>
      <c r="L513" s="316"/>
      <c r="M513" s="316"/>
      <c r="N513" s="316"/>
      <c r="O513" s="316"/>
      <c r="P513" s="316"/>
      <c r="Q513" s="316"/>
      <c r="R513" s="316"/>
      <c r="S513" s="316"/>
      <c r="T513" s="316"/>
      <c r="U513" s="316"/>
      <c r="V513" s="316"/>
      <c r="W513" s="316"/>
      <c r="X513" s="316"/>
      <c r="Y513" s="316"/>
    </row>
    <row r="514" spans="1:25">
      <c r="A514" s="316"/>
      <c r="B514" s="316"/>
      <c r="C514" s="316"/>
      <c r="D514" s="316"/>
      <c r="E514" s="316"/>
      <c r="F514" s="316"/>
      <c r="G514" s="317"/>
      <c r="H514" s="317"/>
      <c r="I514" s="317"/>
      <c r="J514" s="318"/>
      <c r="K514" s="316"/>
      <c r="L514" s="316"/>
      <c r="M514" s="316"/>
      <c r="N514" s="316"/>
      <c r="O514" s="316"/>
      <c r="P514" s="316"/>
      <c r="Q514" s="316"/>
      <c r="R514" s="316"/>
      <c r="S514" s="316"/>
      <c r="T514" s="316"/>
      <c r="U514" s="316"/>
      <c r="V514" s="316"/>
      <c r="W514" s="316"/>
      <c r="X514" s="316"/>
      <c r="Y514" s="316"/>
    </row>
    <row r="515" spans="1:25" ht="15.75">
      <c r="A515" s="316"/>
      <c r="B515" s="2"/>
      <c r="C515" s="323" t="s">
        <v>1135</v>
      </c>
      <c r="D515" s="2"/>
      <c r="E515" s="382"/>
      <c r="F515" s="382"/>
      <c r="G515" s="5"/>
      <c r="H515" s="5"/>
      <c r="I515" s="5"/>
      <c r="J515" s="5"/>
      <c r="K515" s="316"/>
      <c r="L515" s="316"/>
      <c r="M515" s="316"/>
      <c r="N515" s="316"/>
      <c r="O515" s="316"/>
      <c r="P515" s="316"/>
      <c r="Q515" s="316"/>
      <c r="R515" s="316"/>
      <c r="S515" s="316"/>
      <c r="T515" s="316"/>
      <c r="U515" s="316"/>
      <c r="V515" s="316"/>
      <c r="W515" s="316"/>
      <c r="X515" s="316"/>
      <c r="Y515" s="316"/>
    </row>
    <row r="516" spans="1:25">
      <c r="A516" s="316"/>
      <c r="B516" s="2"/>
      <c r="C516" s="2" t="s">
        <v>2462</v>
      </c>
      <c r="D516" s="2"/>
      <c r="E516" s="382"/>
      <c r="F516" s="382"/>
      <c r="G516" s="5"/>
      <c r="H516" s="5"/>
      <c r="I516" s="5"/>
      <c r="J516" s="5"/>
      <c r="K516" s="316"/>
      <c r="L516" s="316"/>
      <c r="M516" s="316"/>
      <c r="N516" s="316"/>
      <c r="O516" s="316"/>
      <c r="P516" s="316"/>
      <c r="Q516" s="316"/>
      <c r="R516" s="316"/>
      <c r="S516" s="316"/>
      <c r="T516" s="316"/>
      <c r="U516" s="316"/>
      <c r="V516" s="316"/>
      <c r="W516" s="316"/>
      <c r="X516" s="316"/>
      <c r="Y516" s="316"/>
    </row>
    <row r="517" spans="1:25">
      <c r="A517" s="316"/>
      <c r="B517" s="2"/>
      <c r="C517" s="2" t="s">
        <v>2165</v>
      </c>
      <c r="D517" s="2"/>
      <c r="E517" s="382"/>
      <c r="F517" s="382"/>
      <c r="G517" s="5"/>
      <c r="H517" s="5"/>
      <c r="I517" s="5"/>
      <c r="J517" s="5"/>
      <c r="K517" s="316"/>
      <c r="L517" s="316"/>
      <c r="M517" s="316"/>
      <c r="N517" s="316"/>
      <c r="O517" s="316"/>
      <c r="P517" s="316"/>
      <c r="Q517" s="316"/>
      <c r="R517" s="316"/>
      <c r="S517" s="316"/>
      <c r="T517" s="316"/>
      <c r="U517" s="316"/>
      <c r="V517" s="316"/>
      <c r="W517" s="316"/>
      <c r="X517" s="316"/>
      <c r="Y517" s="316"/>
    </row>
    <row r="518" spans="1:25">
      <c r="A518" s="316"/>
      <c r="B518" s="2"/>
      <c r="C518" s="2" t="s">
        <v>2166</v>
      </c>
      <c r="D518" s="2"/>
      <c r="E518" s="382"/>
      <c r="F518" s="382"/>
      <c r="G518" s="5"/>
      <c r="H518" s="5"/>
      <c r="I518" s="5"/>
      <c r="J518" s="5"/>
      <c r="K518" s="316"/>
      <c r="L518" s="316"/>
      <c r="M518" s="316"/>
      <c r="N518" s="316"/>
      <c r="O518" s="316"/>
      <c r="P518" s="316"/>
      <c r="Q518" s="316"/>
      <c r="R518" s="316"/>
      <c r="S518" s="316"/>
      <c r="T518" s="316"/>
      <c r="U518" s="316"/>
      <c r="V518" s="316"/>
      <c r="W518" s="316"/>
      <c r="X518" s="316"/>
      <c r="Y518" s="316"/>
    </row>
    <row r="519" spans="1:25">
      <c r="A519" s="316"/>
      <c r="B519" s="2"/>
      <c r="C519" s="2" t="s">
        <v>2167</v>
      </c>
      <c r="D519" s="2"/>
      <c r="E519" s="382"/>
      <c r="F519" s="382"/>
      <c r="G519" s="5"/>
      <c r="H519" s="5"/>
      <c r="I519" s="5"/>
      <c r="J519" s="5"/>
      <c r="K519" s="316"/>
      <c r="L519" s="316"/>
      <c r="M519" s="316"/>
      <c r="N519" s="316"/>
      <c r="O519" s="316"/>
      <c r="P519" s="316"/>
      <c r="Q519" s="316"/>
      <c r="R519" s="316"/>
      <c r="S519" s="316"/>
      <c r="T519" s="316"/>
      <c r="U519" s="316"/>
      <c r="V519" s="316"/>
      <c r="W519" s="316"/>
      <c r="X519" s="316"/>
      <c r="Y519" s="316"/>
    </row>
    <row r="520" spans="1:25">
      <c r="A520" s="316"/>
      <c r="B520" s="2"/>
      <c r="C520" s="2" t="s">
        <v>2463</v>
      </c>
      <c r="D520" s="2"/>
      <c r="E520" s="382"/>
      <c r="F520" s="382"/>
      <c r="G520" s="5"/>
      <c r="H520" s="5"/>
      <c r="I520" s="5"/>
      <c r="J520" s="5"/>
      <c r="K520" s="316"/>
      <c r="L520" s="316"/>
      <c r="M520" s="316"/>
      <c r="N520" s="316"/>
      <c r="O520" s="316"/>
      <c r="P520" s="316"/>
      <c r="Q520" s="316"/>
      <c r="R520" s="316"/>
      <c r="S520" s="316"/>
      <c r="T520" s="316"/>
      <c r="U520" s="316"/>
      <c r="V520" s="316"/>
      <c r="W520" s="316"/>
      <c r="X520" s="316"/>
      <c r="Y520" s="316"/>
    </row>
    <row r="521" spans="1:25">
      <c r="A521" s="316"/>
      <c r="B521" s="2"/>
      <c r="C521" s="2" t="s">
        <v>2464</v>
      </c>
      <c r="D521" s="2"/>
      <c r="E521" s="382"/>
      <c r="F521" s="382"/>
      <c r="G521" s="5"/>
      <c r="H521" s="5"/>
      <c r="I521" s="5"/>
      <c r="J521" s="5"/>
      <c r="K521" s="316"/>
      <c r="L521" s="316"/>
      <c r="M521" s="316"/>
      <c r="N521" s="316"/>
      <c r="O521" s="316"/>
      <c r="P521" s="316"/>
      <c r="Q521" s="316"/>
      <c r="R521" s="316"/>
      <c r="S521" s="316"/>
      <c r="T521" s="316"/>
      <c r="U521" s="316"/>
      <c r="V521" s="316"/>
      <c r="W521" s="316"/>
      <c r="X521" s="316"/>
      <c r="Y521" s="316"/>
    </row>
    <row r="522" spans="1:25">
      <c r="A522" s="316"/>
      <c r="B522" s="2"/>
      <c r="C522" s="2" t="s">
        <v>2170</v>
      </c>
      <c r="D522" s="2"/>
      <c r="E522" s="382"/>
      <c r="F522" s="382"/>
      <c r="G522" s="5"/>
      <c r="H522" s="5"/>
      <c r="I522" s="5"/>
      <c r="J522" s="5"/>
      <c r="K522" s="316"/>
      <c r="L522" s="316"/>
      <c r="M522" s="316"/>
      <c r="N522" s="316"/>
      <c r="O522" s="316"/>
      <c r="P522" s="316"/>
      <c r="Q522" s="316"/>
      <c r="R522" s="316"/>
      <c r="S522" s="316"/>
      <c r="T522" s="316"/>
      <c r="U522" s="316"/>
      <c r="V522" s="316"/>
      <c r="W522" s="316"/>
      <c r="X522" s="316"/>
      <c r="Y522" s="316"/>
    </row>
    <row r="523" spans="1:25">
      <c r="A523" s="316"/>
      <c r="B523" s="2"/>
      <c r="C523" s="2" t="s">
        <v>2171</v>
      </c>
      <c r="D523" s="2"/>
      <c r="E523" s="382"/>
      <c r="F523" s="382"/>
      <c r="G523" s="5"/>
      <c r="H523" s="5"/>
      <c r="I523" s="5"/>
      <c r="J523" s="5"/>
      <c r="K523" s="316"/>
      <c r="L523" s="316"/>
      <c r="M523" s="316"/>
      <c r="N523" s="316"/>
      <c r="O523" s="316"/>
      <c r="P523" s="316"/>
      <c r="Q523" s="316"/>
      <c r="R523" s="316"/>
      <c r="S523" s="316"/>
      <c r="T523" s="316"/>
      <c r="U523" s="316"/>
      <c r="V523" s="316"/>
      <c r="W523" s="316"/>
      <c r="X523" s="316"/>
      <c r="Y523" s="316"/>
    </row>
    <row r="524" spans="1:25">
      <c r="A524" s="316"/>
      <c r="B524" s="2"/>
      <c r="C524" s="2" t="s">
        <v>2465</v>
      </c>
      <c r="D524" s="2"/>
      <c r="E524" s="382"/>
      <c r="F524" s="382"/>
      <c r="G524" s="5"/>
      <c r="H524" s="5"/>
      <c r="I524" s="5"/>
      <c r="J524" s="5"/>
      <c r="K524" s="316"/>
      <c r="L524" s="316"/>
      <c r="M524" s="316"/>
      <c r="N524" s="316"/>
      <c r="O524" s="316"/>
      <c r="P524" s="316"/>
      <c r="Q524" s="316"/>
      <c r="R524" s="316"/>
      <c r="S524" s="316"/>
      <c r="T524" s="316"/>
      <c r="U524" s="316"/>
      <c r="V524" s="316"/>
      <c r="W524" s="316"/>
      <c r="X524" s="316"/>
      <c r="Y524" s="316"/>
    </row>
    <row r="525" spans="1:25">
      <c r="A525" s="316"/>
      <c r="B525" s="2"/>
      <c r="C525" s="2" t="s">
        <v>2418</v>
      </c>
      <c r="D525" s="2"/>
      <c r="E525" s="382"/>
      <c r="F525" s="382"/>
      <c r="G525" s="5"/>
      <c r="H525" s="5"/>
      <c r="I525" s="5"/>
      <c r="J525" s="5"/>
      <c r="K525" s="316"/>
      <c r="L525" s="316"/>
      <c r="M525" s="316"/>
      <c r="N525" s="316"/>
      <c r="O525" s="316"/>
      <c r="P525" s="316"/>
      <c r="Q525" s="316"/>
      <c r="R525" s="316"/>
      <c r="S525" s="316"/>
      <c r="T525" s="316"/>
      <c r="U525" s="316"/>
      <c r="V525" s="316"/>
      <c r="W525" s="316"/>
      <c r="X525" s="316"/>
      <c r="Y525" s="316"/>
    </row>
    <row r="526" spans="1:25">
      <c r="A526" s="316"/>
      <c r="B526" s="2"/>
      <c r="C526" s="2" t="s">
        <v>2173</v>
      </c>
      <c r="D526" s="2"/>
      <c r="E526" s="382"/>
      <c r="F526" s="382"/>
      <c r="G526" s="5"/>
      <c r="H526" s="5"/>
      <c r="I526" s="5"/>
      <c r="J526" s="5"/>
      <c r="K526" s="316"/>
      <c r="L526" s="316"/>
      <c r="M526" s="316"/>
      <c r="N526" s="316"/>
      <c r="O526" s="316"/>
      <c r="P526" s="316"/>
      <c r="Q526" s="316"/>
      <c r="R526" s="316"/>
      <c r="S526" s="316"/>
      <c r="T526" s="316"/>
      <c r="U526" s="316"/>
      <c r="V526" s="316"/>
      <c r="W526" s="316"/>
      <c r="X526" s="316"/>
      <c r="Y526" s="316"/>
    </row>
    <row r="527" spans="1:25">
      <c r="A527" s="316"/>
      <c r="B527" s="2"/>
      <c r="C527" s="2" t="s">
        <v>1848</v>
      </c>
      <c r="D527" s="2"/>
      <c r="E527" s="382"/>
      <c r="F527" s="382"/>
      <c r="G527" s="5"/>
      <c r="H527" s="5"/>
      <c r="I527" s="5"/>
      <c r="J527" s="5"/>
      <c r="K527" s="316"/>
      <c r="L527" s="316"/>
      <c r="M527" s="316"/>
      <c r="N527" s="316"/>
      <c r="O527" s="316"/>
      <c r="P527" s="316"/>
      <c r="Q527" s="316"/>
      <c r="R527" s="316"/>
      <c r="S527" s="316"/>
      <c r="T527" s="316"/>
      <c r="U527" s="316"/>
      <c r="V527" s="316"/>
      <c r="W527" s="316"/>
      <c r="X527" s="316"/>
      <c r="Y527" s="316"/>
    </row>
    <row r="528" spans="1:25">
      <c r="A528" s="316"/>
      <c r="B528" s="2"/>
      <c r="C528" s="2" t="s">
        <v>1850</v>
      </c>
      <c r="D528" s="2"/>
      <c r="E528" s="382"/>
      <c r="F528" s="382"/>
      <c r="G528" s="5"/>
      <c r="H528" s="5"/>
      <c r="I528" s="5"/>
      <c r="J528" s="5"/>
      <c r="K528" s="316"/>
      <c r="L528" s="316"/>
      <c r="M528" s="316"/>
      <c r="N528" s="316"/>
      <c r="O528" s="316"/>
      <c r="P528" s="316"/>
      <c r="Q528" s="316"/>
      <c r="R528" s="316"/>
      <c r="S528" s="316"/>
      <c r="T528" s="316"/>
      <c r="U528" s="316"/>
      <c r="V528" s="316"/>
      <c r="W528" s="316"/>
      <c r="X528" s="316"/>
      <c r="Y528" s="316"/>
    </row>
    <row r="529" spans="1:25">
      <c r="A529" s="316"/>
      <c r="B529" s="2"/>
      <c r="C529" s="2" t="s">
        <v>1139</v>
      </c>
      <c r="D529" s="2"/>
      <c r="E529" s="382"/>
      <c r="F529" s="382"/>
      <c r="G529" s="5"/>
      <c r="H529" s="5"/>
      <c r="I529" s="5"/>
      <c r="J529" s="5"/>
      <c r="K529" s="316"/>
      <c r="L529" s="316"/>
      <c r="M529" s="316"/>
      <c r="N529" s="316"/>
      <c r="O529" s="316"/>
      <c r="P529" s="316"/>
      <c r="Q529" s="316"/>
      <c r="R529" s="316"/>
      <c r="S529" s="316"/>
      <c r="T529" s="316"/>
      <c r="U529" s="316"/>
      <c r="V529" s="316"/>
      <c r="W529" s="316"/>
      <c r="X529" s="316"/>
      <c r="Y529" s="316"/>
    </row>
    <row r="530" spans="1:25">
      <c r="A530" s="316"/>
      <c r="B530" s="2"/>
      <c r="C530" s="205"/>
      <c r="D530" s="2"/>
      <c r="E530" s="382"/>
      <c r="F530" s="382"/>
      <c r="G530" s="5"/>
      <c r="H530" s="5"/>
      <c r="I530" s="5"/>
      <c r="J530" s="5"/>
      <c r="K530" s="316"/>
      <c r="L530" s="316"/>
      <c r="M530" s="316"/>
      <c r="N530" s="316"/>
      <c r="O530" s="316"/>
      <c r="P530" s="316"/>
      <c r="Q530" s="316"/>
      <c r="R530" s="316"/>
      <c r="S530" s="316"/>
      <c r="T530" s="316"/>
      <c r="U530" s="316"/>
      <c r="V530" s="316"/>
      <c r="W530" s="316"/>
      <c r="X530" s="316"/>
      <c r="Y530" s="316"/>
    </row>
    <row r="531" spans="1:25">
      <c r="A531" s="316"/>
      <c r="B531" s="2"/>
      <c r="C531" s="205"/>
      <c r="D531" s="2"/>
      <c r="E531" s="382"/>
      <c r="F531" s="382"/>
      <c r="G531" s="5" t="s">
        <v>1143</v>
      </c>
      <c r="H531" s="5"/>
      <c r="I531" s="5"/>
      <c r="J531" s="5"/>
      <c r="K531" s="316"/>
      <c r="L531" s="316"/>
      <c r="M531" s="316"/>
      <c r="N531" s="316"/>
      <c r="O531" s="316"/>
      <c r="P531" s="316"/>
      <c r="Q531" s="316"/>
      <c r="R531" s="316"/>
      <c r="S531" s="316"/>
      <c r="T531" s="316"/>
      <c r="U531" s="316"/>
      <c r="V531" s="316"/>
      <c r="W531" s="316"/>
      <c r="X531" s="316"/>
      <c r="Y531" s="316"/>
    </row>
    <row r="532" spans="1:25">
      <c r="A532" s="316"/>
      <c r="B532" s="5"/>
      <c r="C532" s="396"/>
      <c r="D532" s="2"/>
      <c r="E532" s="2"/>
      <c r="F532" s="2"/>
      <c r="G532" s="2"/>
      <c r="H532" s="2"/>
      <c r="I532" s="2"/>
      <c r="J532" s="2"/>
      <c r="K532" s="316"/>
      <c r="L532" s="316"/>
      <c r="M532" s="316"/>
      <c r="N532" s="316"/>
      <c r="O532" s="316"/>
      <c r="P532" s="316"/>
      <c r="Q532" s="316"/>
      <c r="R532" s="316"/>
      <c r="S532" s="316"/>
      <c r="T532" s="316"/>
      <c r="U532" s="316"/>
      <c r="V532" s="316"/>
      <c r="W532" s="316"/>
      <c r="X532" s="316"/>
      <c r="Y532" s="316"/>
    </row>
    <row r="533" spans="1:25" ht="51">
      <c r="A533" s="316"/>
      <c r="B533" s="328" t="s">
        <v>4</v>
      </c>
      <c r="C533" s="329" t="s">
        <v>5</v>
      </c>
      <c r="D533" s="330"/>
      <c r="E533" s="331" t="s">
        <v>1859</v>
      </c>
      <c r="F533" s="332" t="s">
        <v>2466</v>
      </c>
      <c r="G533" s="333"/>
      <c r="H533" s="334" t="s">
        <v>6</v>
      </c>
      <c r="I533" s="335"/>
      <c r="J533" s="331" t="s">
        <v>7763</v>
      </c>
      <c r="K533" s="316"/>
      <c r="L533" s="316"/>
      <c r="M533" s="316"/>
      <c r="N533" s="316"/>
      <c r="O533" s="316"/>
      <c r="P533" s="316"/>
      <c r="Q533" s="316"/>
      <c r="R533" s="316"/>
      <c r="S533" s="316"/>
      <c r="T533" s="316"/>
      <c r="U533" s="316"/>
      <c r="V533" s="316"/>
      <c r="W533" s="316"/>
      <c r="X533" s="316"/>
      <c r="Y533" s="316"/>
    </row>
    <row r="534" spans="1:25" ht="38.25">
      <c r="A534" s="316"/>
      <c r="B534" s="336"/>
      <c r="C534" s="337"/>
      <c r="D534" s="338"/>
      <c r="E534" s="339" t="s">
        <v>1861</v>
      </c>
      <c r="F534" s="339" t="s">
        <v>1134</v>
      </c>
      <c r="G534" s="340" t="s">
        <v>8</v>
      </c>
      <c r="H534" s="339" t="s">
        <v>9</v>
      </c>
      <c r="I534" s="339" t="s">
        <v>10</v>
      </c>
      <c r="J534" s="339"/>
      <c r="K534" s="316"/>
      <c r="L534" s="316"/>
      <c r="M534" s="316"/>
      <c r="N534" s="316"/>
      <c r="O534" s="316"/>
      <c r="P534" s="316"/>
      <c r="Q534" s="316"/>
      <c r="R534" s="316"/>
      <c r="S534" s="316"/>
      <c r="T534" s="316"/>
      <c r="U534" s="316"/>
      <c r="V534" s="316"/>
      <c r="W534" s="316"/>
      <c r="X534" s="316"/>
      <c r="Y534" s="316"/>
    </row>
    <row r="535" spans="1:25" ht="15.75">
      <c r="A535" s="316"/>
      <c r="B535" s="189"/>
      <c r="C535" s="383" t="s">
        <v>2467</v>
      </c>
      <c r="D535" s="341"/>
      <c r="E535" s="342" t="s">
        <v>2468</v>
      </c>
      <c r="F535" s="191"/>
      <c r="G535" s="192"/>
      <c r="H535" s="192"/>
      <c r="I535" s="193"/>
      <c r="J535" s="189"/>
      <c r="K535" s="316"/>
      <c r="L535" s="316"/>
      <c r="M535" s="316"/>
      <c r="N535" s="316"/>
      <c r="O535" s="316"/>
      <c r="P535" s="316"/>
      <c r="Q535" s="316"/>
      <c r="R535" s="316"/>
      <c r="S535" s="316"/>
      <c r="T535" s="316"/>
      <c r="U535" s="316"/>
      <c r="V535" s="316"/>
      <c r="W535" s="316"/>
      <c r="X535" s="316"/>
      <c r="Y535" s="316"/>
    </row>
    <row r="536" spans="1:25">
      <c r="A536" s="316"/>
      <c r="B536" s="343" t="s">
        <v>2469</v>
      </c>
      <c r="C536" s="344" t="s">
        <v>2470</v>
      </c>
      <c r="D536" s="345"/>
      <c r="E536" s="29">
        <v>900</v>
      </c>
      <c r="F536" s="29" t="s">
        <v>2471</v>
      </c>
      <c r="G536" s="29">
        <v>1562</v>
      </c>
      <c r="H536" s="29">
        <v>965</v>
      </c>
      <c r="I536" s="29">
        <v>2215</v>
      </c>
      <c r="J536" s="346">
        <v>323004</v>
      </c>
      <c r="K536" s="316"/>
      <c r="L536" s="316"/>
      <c r="M536" s="316"/>
      <c r="N536" s="316"/>
      <c r="O536" s="316"/>
      <c r="P536" s="316"/>
      <c r="Q536" s="316"/>
      <c r="R536" s="316"/>
      <c r="S536" s="316"/>
      <c r="T536" s="316"/>
      <c r="U536" s="316"/>
      <c r="V536" s="316"/>
      <c r="W536" s="316"/>
      <c r="X536" s="316"/>
      <c r="Y536" s="316"/>
    </row>
    <row r="537" spans="1:25">
      <c r="A537" s="316"/>
      <c r="B537" s="343" t="s">
        <v>2472</v>
      </c>
      <c r="C537" s="344" t="s">
        <v>2473</v>
      </c>
      <c r="D537" s="345"/>
      <c r="E537" s="29">
        <v>1350</v>
      </c>
      <c r="F537" s="29" t="s">
        <v>2471</v>
      </c>
      <c r="G537" s="29">
        <v>2343</v>
      </c>
      <c r="H537" s="29">
        <v>965</v>
      </c>
      <c r="I537" s="29">
        <v>2215</v>
      </c>
      <c r="J537" s="346">
        <v>484440.00000000006</v>
      </c>
      <c r="K537" s="316"/>
      <c r="L537" s="316"/>
      <c r="M537" s="316"/>
      <c r="N537" s="316"/>
      <c r="O537" s="316"/>
      <c r="P537" s="316"/>
      <c r="Q537" s="316"/>
      <c r="R537" s="316"/>
      <c r="S537" s="316"/>
      <c r="T537" s="316"/>
      <c r="U537" s="316"/>
      <c r="V537" s="316"/>
      <c r="W537" s="316"/>
      <c r="X537" s="316"/>
      <c r="Y537" s="316"/>
    </row>
    <row r="538" spans="1:25">
      <c r="A538" s="316"/>
      <c r="B538" s="343" t="s">
        <v>2474</v>
      </c>
      <c r="C538" s="344" t="s">
        <v>2475</v>
      </c>
      <c r="D538" s="345"/>
      <c r="E538" s="29">
        <v>1800</v>
      </c>
      <c r="F538" s="29" t="s">
        <v>2471</v>
      </c>
      <c r="G538" s="29">
        <v>3124</v>
      </c>
      <c r="H538" s="29">
        <v>965</v>
      </c>
      <c r="I538" s="29">
        <v>2215</v>
      </c>
      <c r="J538" s="346">
        <v>646008</v>
      </c>
      <c r="K538" s="316"/>
      <c r="L538" s="316"/>
      <c r="M538" s="316"/>
      <c r="N538" s="316"/>
      <c r="O538" s="316"/>
      <c r="P538" s="316"/>
      <c r="Q538" s="316"/>
      <c r="R538" s="316"/>
      <c r="S538" s="316"/>
      <c r="T538" s="316"/>
      <c r="U538" s="316"/>
      <c r="V538" s="316"/>
      <c r="W538" s="316"/>
      <c r="X538" s="316"/>
      <c r="Y538" s="316"/>
    </row>
    <row r="539" spans="1:25">
      <c r="A539" s="316"/>
      <c r="B539" s="343" t="s">
        <v>2476</v>
      </c>
      <c r="C539" s="344" t="s">
        <v>2477</v>
      </c>
      <c r="D539" s="345"/>
      <c r="E539" s="29">
        <v>2250</v>
      </c>
      <c r="F539" s="29" t="s">
        <v>2471</v>
      </c>
      <c r="G539" s="29">
        <v>3905</v>
      </c>
      <c r="H539" s="29">
        <v>965</v>
      </c>
      <c r="I539" s="29">
        <v>2215</v>
      </c>
      <c r="J539" s="346">
        <v>807444.00000000012</v>
      </c>
      <c r="K539" s="316"/>
      <c r="L539" s="316"/>
      <c r="M539" s="316"/>
      <c r="N539" s="316"/>
      <c r="O539" s="316"/>
      <c r="P539" s="316"/>
      <c r="Q539" s="316"/>
      <c r="R539" s="316"/>
      <c r="S539" s="316"/>
      <c r="T539" s="316"/>
      <c r="U539" s="316"/>
      <c r="V539" s="316"/>
      <c r="W539" s="316"/>
      <c r="X539" s="316"/>
      <c r="Y539" s="316"/>
    </row>
    <row r="540" spans="1:25">
      <c r="A540" s="316"/>
      <c r="B540" s="397"/>
      <c r="C540" s="254"/>
      <c r="D540" s="254"/>
      <c r="E540" s="254"/>
      <c r="F540" s="254"/>
      <c r="G540" s="4"/>
      <c r="H540" s="4"/>
      <c r="I540" s="4"/>
      <c r="J540" s="385"/>
      <c r="K540" s="316"/>
      <c r="L540" s="316"/>
      <c r="M540" s="316"/>
      <c r="N540" s="316"/>
      <c r="O540" s="316"/>
      <c r="P540" s="316"/>
      <c r="Q540" s="316"/>
      <c r="R540" s="316"/>
      <c r="S540" s="316"/>
      <c r="T540" s="316"/>
      <c r="U540" s="316"/>
      <c r="V540" s="316"/>
      <c r="W540" s="316"/>
      <c r="X540" s="316"/>
      <c r="Y540" s="316"/>
    </row>
    <row r="541" spans="1:25">
      <c r="A541" s="316"/>
      <c r="B541" s="328" t="s">
        <v>4</v>
      </c>
      <c r="C541" s="329" t="s">
        <v>5</v>
      </c>
      <c r="D541" s="330"/>
      <c r="E541" s="331"/>
      <c r="F541" s="332"/>
      <c r="G541" s="333"/>
      <c r="H541" s="347" t="s">
        <v>6</v>
      </c>
      <c r="I541" s="335"/>
      <c r="J541" s="331" t="s">
        <v>195</v>
      </c>
      <c r="K541" s="316"/>
      <c r="L541" s="316"/>
      <c r="M541" s="316"/>
      <c r="N541" s="316"/>
      <c r="O541" s="316"/>
      <c r="P541" s="316"/>
      <c r="Q541" s="316"/>
      <c r="R541" s="316"/>
      <c r="S541" s="316"/>
      <c r="T541" s="316"/>
      <c r="U541" s="316"/>
      <c r="V541" s="316"/>
      <c r="W541" s="316"/>
      <c r="X541" s="316"/>
      <c r="Y541" s="316"/>
    </row>
    <row r="542" spans="1:25">
      <c r="A542" s="316"/>
      <c r="B542" s="336"/>
      <c r="C542" s="337"/>
      <c r="D542" s="338"/>
      <c r="E542" s="339"/>
      <c r="F542" s="339"/>
      <c r="G542" s="340" t="s">
        <v>8</v>
      </c>
      <c r="H542" s="339" t="s">
        <v>2232</v>
      </c>
      <c r="I542" s="339" t="s">
        <v>10</v>
      </c>
      <c r="J542" s="339"/>
      <c r="K542" s="316"/>
      <c r="L542" s="316"/>
      <c r="M542" s="316"/>
      <c r="N542" s="316"/>
      <c r="O542" s="316"/>
      <c r="P542" s="316"/>
      <c r="Q542" s="316"/>
      <c r="R542" s="316"/>
      <c r="S542" s="316"/>
      <c r="T542" s="316"/>
      <c r="U542" s="316"/>
      <c r="V542" s="316"/>
      <c r="W542" s="316"/>
      <c r="X542" s="316"/>
      <c r="Y542" s="316"/>
    </row>
    <row r="543" spans="1:25" ht="15.75">
      <c r="A543" s="316"/>
      <c r="B543" s="189"/>
      <c r="C543" s="383" t="s">
        <v>2478</v>
      </c>
      <c r="D543" s="189"/>
      <c r="E543" s="202"/>
      <c r="F543" s="191"/>
      <c r="G543" s="192"/>
      <c r="H543" s="192"/>
      <c r="I543" s="193"/>
      <c r="J543" s="189"/>
      <c r="K543" s="316"/>
      <c r="L543" s="316"/>
      <c r="M543" s="316"/>
      <c r="N543" s="316"/>
      <c r="O543" s="316"/>
      <c r="P543" s="316"/>
      <c r="Q543" s="316"/>
      <c r="R543" s="316"/>
      <c r="S543" s="316"/>
      <c r="T543" s="316"/>
      <c r="U543" s="316"/>
      <c r="V543" s="316"/>
      <c r="W543" s="316"/>
      <c r="X543" s="316"/>
      <c r="Y543" s="316"/>
    </row>
    <row r="544" spans="1:25">
      <c r="A544" s="316"/>
      <c r="B544" s="343" t="s">
        <v>2479</v>
      </c>
      <c r="C544" s="344" t="s">
        <v>2480</v>
      </c>
      <c r="D544" s="345"/>
      <c r="E544" s="29"/>
      <c r="F544" s="29"/>
      <c r="G544" s="29">
        <v>52</v>
      </c>
      <c r="H544" s="29">
        <v>916</v>
      </c>
      <c r="I544" s="29">
        <v>1970</v>
      </c>
      <c r="J544" s="346">
        <v>13860.000000000002</v>
      </c>
      <c r="K544" s="316"/>
      <c r="L544" s="316"/>
      <c r="M544" s="316"/>
      <c r="N544" s="316"/>
      <c r="O544" s="316"/>
      <c r="P544" s="316"/>
      <c r="Q544" s="316"/>
      <c r="R544" s="316"/>
      <c r="S544" s="316"/>
      <c r="T544" s="316"/>
      <c r="U544" s="316"/>
      <c r="V544" s="316"/>
      <c r="W544" s="316"/>
      <c r="X544" s="316"/>
      <c r="Y544" s="316"/>
    </row>
    <row r="545" spans="1:25">
      <c r="A545" s="316"/>
      <c r="B545" s="343" t="s">
        <v>2481</v>
      </c>
      <c r="C545" s="344" t="s">
        <v>2482</v>
      </c>
      <c r="D545" s="345"/>
      <c r="E545" s="29"/>
      <c r="F545" s="29"/>
      <c r="G545" s="29">
        <v>52</v>
      </c>
      <c r="H545" s="29">
        <v>916</v>
      </c>
      <c r="I545" s="29">
        <v>1970</v>
      </c>
      <c r="J545" s="346">
        <v>13860.000000000002</v>
      </c>
      <c r="K545" s="316"/>
      <c r="L545" s="316"/>
      <c r="M545" s="316"/>
      <c r="N545" s="316"/>
      <c r="O545" s="316"/>
      <c r="P545" s="316"/>
      <c r="Q545" s="316"/>
      <c r="R545" s="316"/>
      <c r="S545" s="316"/>
      <c r="T545" s="316"/>
      <c r="U545" s="316"/>
      <c r="V545" s="316"/>
      <c r="W545" s="316"/>
      <c r="X545" s="316"/>
      <c r="Y545" s="316"/>
    </row>
    <row r="546" spans="1:25">
      <c r="A546" s="316"/>
      <c r="B546" s="343" t="s">
        <v>2483</v>
      </c>
      <c r="C546" s="344" t="s">
        <v>2484</v>
      </c>
      <c r="D546" s="345"/>
      <c r="E546" s="29"/>
      <c r="F546" s="29"/>
      <c r="G546" s="29">
        <v>58</v>
      </c>
      <c r="H546" s="29">
        <v>917</v>
      </c>
      <c r="I546" s="29">
        <v>1946</v>
      </c>
      <c r="J546" s="346">
        <v>15840.000000000002</v>
      </c>
      <c r="K546" s="316"/>
      <c r="L546" s="316"/>
      <c r="M546" s="316"/>
      <c r="N546" s="316"/>
      <c r="O546" s="316"/>
      <c r="P546" s="316"/>
      <c r="Q546" s="316"/>
      <c r="R546" s="316"/>
      <c r="S546" s="316"/>
      <c r="T546" s="316"/>
      <c r="U546" s="316"/>
      <c r="V546" s="316"/>
      <c r="W546" s="316"/>
      <c r="X546" s="316"/>
      <c r="Y546" s="316"/>
    </row>
    <row r="547" spans="1:25">
      <c r="A547" s="316"/>
      <c r="B547" s="343" t="s">
        <v>2485</v>
      </c>
      <c r="C547" s="344" t="s">
        <v>2486</v>
      </c>
      <c r="D547" s="345"/>
      <c r="E547" s="29"/>
      <c r="F547" s="29"/>
      <c r="G547" s="29">
        <v>58</v>
      </c>
      <c r="H547" s="29">
        <v>917</v>
      </c>
      <c r="I547" s="29">
        <v>1946</v>
      </c>
      <c r="J547" s="346">
        <v>15840.000000000002</v>
      </c>
      <c r="K547" s="316"/>
      <c r="L547" s="316"/>
      <c r="M547" s="316"/>
      <c r="N547" s="316"/>
      <c r="O547" s="316"/>
      <c r="P547" s="316"/>
      <c r="Q547" s="316"/>
      <c r="R547" s="316"/>
      <c r="S547" s="316"/>
      <c r="T547" s="316"/>
      <c r="U547" s="316"/>
      <c r="V547" s="316"/>
      <c r="W547" s="316"/>
      <c r="X547" s="316"/>
      <c r="Y547" s="316"/>
    </row>
    <row r="548" spans="1:25">
      <c r="A548" s="316"/>
      <c r="B548" s="384"/>
      <c r="C548" s="205"/>
      <c r="D548" s="205"/>
      <c r="E548" s="4"/>
      <c r="F548" s="4"/>
      <c r="G548" s="4"/>
      <c r="H548" s="4"/>
      <c r="I548" s="4"/>
      <c r="J548" s="385"/>
      <c r="K548" s="316"/>
      <c r="L548" s="316"/>
      <c r="M548" s="316"/>
      <c r="N548" s="316"/>
      <c r="O548" s="316"/>
      <c r="P548" s="316"/>
      <c r="Q548" s="316"/>
      <c r="R548" s="316"/>
      <c r="S548" s="316"/>
      <c r="T548" s="316"/>
      <c r="U548" s="316"/>
      <c r="V548" s="316"/>
      <c r="W548" s="316"/>
      <c r="X548" s="316"/>
      <c r="Y548" s="316"/>
    </row>
    <row r="549" spans="1:25" ht="38.25">
      <c r="A549" s="316"/>
      <c r="B549" s="328" t="s">
        <v>4</v>
      </c>
      <c r="C549" s="329" t="s">
        <v>5</v>
      </c>
      <c r="D549" s="330"/>
      <c r="E549" s="331"/>
      <c r="F549" s="332" t="s">
        <v>2487</v>
      </c>
      <c r="G549" s="333"/>
      <c r="H549" s="334" t="s">
        <v>6</v>
      </c>
      <c r="I549" s="335"/>
      <c r="J549" s="331" t="s">
        <v>7763</v>
      </c>
      <c r="K549" s="316"/>
      <c r="L549" s="316"/>
      <c r="M549" s="316"/>
      <c r="N549" s="316"/>
      <c r="O549" s="316"/>
      <c r="P549" s="316"/>
      <c r="Q549" s="316"/>
      <c r="R549" s="316"/>
      <c r="S549" s="316"/>
      <c r="T549" s="316"/>
      <c r="U549" s="316"/>
      <c r="V549" s="316"/>
      <c r="W549" s="316"/>
      <c r="X549" s="316"/>
      <c r="Y549" s="316"/>
    </row>
    <row r="550" spans="1:25" ht="38.25">
      <c r="A550" s="316"/>
      <c r="B550" s="336"/>
      <c r="C550" s="337"/>
      <c r="D550" s="338"/>
      <c r="E550" s="339"/>
      <c r="F550" s="339" t="s">
        <v>1134</v>
      </c>
      <c r="G550" s="340" t="s">
        <v>8</v>
      </c>
      <c r="H550" s="339" t="s">
        <v>9</v>
      </c>
      <c r="I550" s="339" t="s">
        <v>10</v>
      </c>
      <c r="J550" s="339"/>
      <c r="K550" s="316"/>
      <c r="L550" s="316"/>
      <c r="M550" s="316"/>
      <c r="N550" s="316"/>
      <c r="O550" s="316"/>
      <c r="P550" s="316"/>
      <c r="Q550" s="316"/>
      <c r="R550" s="316"/>
      <c r="S550" s="316"/>
      <c r="T550" s="316"/>
      <c r="U550" s="316"/>
      <c r="V550" s="316"/>
      <c r="W550" s="316"/>
      <c r="X550" s="316"/>
      <c r="Y550" s="316"/>
    </row>
    <row r="551" spans="1:25" ht="15.75">
      <c r="A551" s="316"/>
      <c r="B551" s="189"/>
      <c r="C551" s="383" t="s">
        <v>2488</v>
      </c>
      <c r="D551" s="189"/>
      <c r="E551" s="202"/>
      <c r="F551" s="191"/>
      <c r="G551" s="192"/>
      <c r="H551" s="192"/>
      <c r="I551" s="193"/>
      <c r="J551" s="189"/>
      <c r="K551" s="316"/>
      <c r="L551" s="316"/>
      <c r="M551" s="316"/>
      <c r="N551" s="316"/>
      <c r="O551" s="316"/>
      <c r="P551" s="316"/>
      <c r="Q551" s="316"/>
      <c r="R551" s="316"/>
      <c r="S551" s="316"/>
      <c r="T551" s="316"/>
      <c r="U551" s="316"/>
      <c r="V551" s="316"/>
      <c r="W551" s="316"/>
      <c r="X551" s="316"/>
      <c r="Y551" s="316"/>
    </row>
    <row r="552" spans="1:25">
      <c r="A552" s="316"/>
      <c r="B552" s="343" t="s">
        <v>2489</v>
      </c>
      <c r="C552" s="344" t="s">
        <v>2490</v>
      </c>
      <c r="D552" s="345"/>
      <c r="E552" s="29"/>
      <c r="F552" s="29" t="s">
        <v>2471</v>
      </c>
      <c r="G552" s="29">
        <v>1562</v>
      </c>
      <c r="H552" s="29">
        <v>1050</v>
      </c>
      <c r="I552" s="29">
        <v>2120</v>
      </c>
      <c r="J552" s="346">
        <v>352809.60000000003</v>
      </c>
      <c r="K552" s="316"/>
      <c r="L552" s="316"/>
      <c r="M552" s="316"/>
      <c r="N552" s="316"/>
      <c r="O552" s="316"/>
      <c r="P552" s="316"/>
      <c r="Q552" s="316"/>
      <c r="R552" s="316"/>
      <c r="S552" s="316"/>
      <c r="T552" s="316"/>
      <c r="U552" s="316"/>
      <c r="V552" s="316"/>
      <c r="W552" s="316"/>
      <c r="X552" s="316"/>
      <c r="Y552" s="316"/>
    </row>
    <row r="553" spans="1:25">
      <c r="A553" s="316"/>
      <c r="B553" s="343" t="s">
        <v>2491</v>
      </c>
      <c r="C553" s="344" t="s">
        <v>2492</v>
      </c>
      <c r="D553" s="345"/>
      <c r="E553" s="29"/>
      <c r="F553" s="29" t="s">
        <v>2471</v>
      </c>
      <c r="G553" s="29">
        <v>2343</v>
      </c>
      <c r="H553" s="29">
        <v>1050</v>
      </c>
      <c r="I553" s="29">
        <v>2120</v>
      </c>
      <c r="J553" s="346">
        <v>629772</v>
      </c>
      <c r="K553" s="316"/>
      <c r="L553" s="316"/>
      <c r="M553" s="316"/>
      <c r="N553" s="316"/>
      <c r="O553" s="316"/>
      <c r="P553" s="316"/>
      <c r="Q553" s="316"/>
      <c r="R553" s="316"/>
      <c r="S553" s="316"/>
      <c r="T553" s="316"/>
      <c r="U553" s="316"/>
      <c r="V553" s="316"/>
      <c r="W553" s="316"/>
      <c r="X553" s="316"/>
      <c r="Y553" s="316"/>
    </row>
    <row r="554" spans="1:25">
      <c r="A554" s="316"/>
      <c r="B554" s="316"/>
      <c r="C554" s="316"/>
      <c r="D554" s="316"/>
      <c r="E554" s="316"/>
      <c r="F554" s="316"/>
      <c r="G554" s="317"/>
      <c r="H554" s="317"/>
      <c r="I554" s="317"/>
      <c r="J554" s="318"/>
      <c r="K554" s="316"/>
      <c r="L554" s="316"/>
      <c r="M554" s="316"/>
      <c r="N554" s="316"/>
      <c r="O554" s="316"/>
      <c r="P554" s="316"/>
      <c r="Q554" s="316"/>
      <c r="R554" s="316"/>
      <c r="S554" s="316"/>
      <c r="T554" s="316"/>
      <c r="U554" s="316"/>
      <c r="V554" s="316"/>
      <c r="W554" s="316"/>
      <c r="X554" s="316"/>
      <c r="Y554" s="316"/>
    </row>
    <row r="555" spans="1:25">
      <c r="A555" s="316"/>
      <c r="B555" s="316"/>
      <c r="C555" s="316"/>
      <c r="D555" s="316"/>
      <c r="E555" s="316"/>
      <c r="F555" s="316"/>
      <c r="G555" s="317"/>
      <c r="H555" s="317"/>
      <c r="I555" s="317"/>
      <c r="J555" s="318"/>
      <c r="K555" s="316"/>
      <c r="L555" s="316"/>
      <c r="M555" s="316"/>
      <c r="N555" s="316"/>
      <c r="O555" s="316"/>
      <c r="P555" s="316"/>
      <c r="Q555" s="316"/>
      <c r="R555" s="316"/>
      <c r="S555" s="316"/>
      <c r="T555" s="316"/>
      <c r="U555" s="316"/>
      <c r="V555" s="316"/>
      <c r="W555" s="316"/>
      <c r="X555" s="316"/>
      <c r="Y555" s="316"/>
    </row>
    <row r="556" spans="1:25" ht="15">
      <c r="A556" s="316"/>
      <c r="B556" s="2"/>
      <c r="C556" s="398" t="s">
        <v>2493</v>
      </c>
      <c r="D556" s="2"/>
      <c r="E556" s="382"/>
      <c r="F556" s="382"/>
      <c r="G556" s="5"/>
      <c r="H556" s="5"/>
      <c r="I556" s="5"/>
      <c r="J556" s="5"/>
      <c r="K556" s="316"/>
      <c r="L556" s="316"/>
      <c r="M556" s="316"/>
      <c r="N556" s="316"/>
      <c r="O556" s="316"/>
      <c r="P556" s="316"/>
      <c r="Q556" s="316"/>
      <c r="R556" s="316"/>
      <c r="S556" s="316"/>
      <c r="T556" s="316"/>
      <c r="U556" s="316"/>
      <c r="V556" s="316"/>
      <c r="W556" s="316"/>
      <c r="X556" s="316"/>
      <c r="Y556" s="316"/>
    </row>
    <row r="557" spans="1:25">
      <c r="A557" s="316"/>
      <c r="B557" s="2"/>
      <c r="C557" s="2"/>
      <c r="D557" s="2"/>
      <c r="E557" s="382"/>
      <c r="F557" s="382"/>
      <c r="G557" s="5"/>
      <c r="H557" s="5"/>
      <c r="I557" s="5"/>
      <c r="J557" s="5"/>
      <c r="K557" s="316"/>
      <c r="L557" s="316"/>
      <c r="M557" s="316"/>
      <c r="N557" s="316"/>
      <c r="O557" s="316"/>
      <c r="P557" s="316"/>
      <c r="Q557" s="316"/>
      <c r="R557" s="316"/>
      <c r="S557" s="316"/>
      <c r="T557" s="316"/>
      <c r="U557" s="316"/>
      <c r="V557" s="316"/>
      <c r="W557" s="316"/>
      <c r="X557" s="316"/>
      <c r="Y557" s="316"/>
    </row>
    <row r="558" spans="1:25" ht="15.75">
      <c r="A558" s="316"/>
      <c r="B558" s="2"/>
      <c r="C558" s="323" t="s">
        <v>1135</v>
      </c>
      <c r="D558" s="2"/>
      <c r="E558" s="382"/>
      <c r="F558" s="382"/>
      <c r="G558" s="5"/>
      <c r="H558" s="5"/>
      <c r="I558" s="5"/>
      <c r="J558" s="5"/>
      <c r="K558" s="316"/>
      <c r="L558" s="316"/>
      <c r="M558" s="316"/>
      <c r="N558" s="316"/>
      <c r="O558" s="316"/>
      <c r="P558" s="316"/>
      <c r="Q558" s="316"/>
      <c r="R558" s="316"/>
      <c r="S558" s="316"/>
      <c r="T558" s="316"/>
      <c r="U558" s="316"/>
      <c r="V558" s="316"/>
      <c r="W558" s="316"/>
      <c r="X558" s="316"/>
      <c r="Y558" s="316"/>
    </row>
    <row r="559" spans="1:25">
      <c r="A559" s="316"/>
      <c r="B559" s="2"/>
      <c r="C559" s="2" t="s">
        <v>2168</v>
      </c>
      <c r="D559" s="2"/>
      <c r="E559" s="382"/>
      <c r="F559" s="382"/>
      <c r="G559" s="5"/>
      <c r="H559" s="5"/>
      <c r="I559" s="5"/>
      <c r="J559" s="5"/>
      <c r="K559" s="316"/>
      <c r="L559" s="316"/>
      <c r="M559" s="316"/>
      <c r="N559" s="316"/>
      <c r="O559" s="316"/>
      <c r="P559" s="316"/>
      <c r="Q559" s="316"/>
      <c r="R559" s="316"/>
      <c r="S559" s="316"/>
      <c r="T559" s="316"/>
      <c r="U559" s="316"/>
      <c r="V559" s="316"/>
      <c r="W559" s="316"/>
      <c r="X559" s="316"/>
      <c r="Y559" s="316"/>
    </row>
    <row r="560" spans="1:25">
      <c r="A560" s="316"/>
      <c r="B560" s="2"/>
      <c r="C560" s="2" t="s">
        <v>2494</v>
      </c>
      <c r="D560" s="2"/>
      <c r="E560" s="382"/>
      <c r="F560" s="382"/>
      <c r="G560" s="5"/>
      <c r="H560" s="5"/>
      <c r="I560" s="5"/>
      <c r="J560" s="5"/>
      <c r="K560" s="316"/>
      <c r="L560" s="316"/>
      <c r="M560" s="316"/>
      <c r="N560" s="316"/>
      <c r="O560" s="316"/>
      <c r="P560" s="316"/>
      <c r="Q560" s="316"/>
      <c r="R560" s="316"/>
      <c r="S560" s="316"/>
      <c r="T560" s="316"/>
      <c r="U560" s="316"/>
      <c r="V560" s="316"/>
      <c r="W560" s="316"/>
      <c r="X560" s="316"/>
      <c r="Y560" s="316"/>
    </row>
    <row r="561" spans="1:25">
      <c r="A561" s="316"/>
      <c r="B561" s="2"/>
      <c r="C561" s="2" t="s">
        <v>2495</v>
      </c>
      <c r="D561" s="2"/>
      <c r="E561" s="382"/>
      <c r="F561" s="382"/>
      <c r="G561" s="5"/>
      <c r="H561" s="5"/>
      <c r="I561" s="5"/>
      <c r="J561" s="5"/>
      <c r="K561" s="316"/>
      <c r="L561" s="316"/>
      <c r="M561" s="316"/>
      <c r="N561" s="316"/>
      <c r="O561" s="316"/>
      <c r="P561" s="316"/>
      <c r="Q561" s="316"/>
      <c r="R561" s="316"/>
      <c r="S561" s="316"/>
      <c r="T561" s="316"/>
      <c r="U561" s="316"/>
      <c r="V561" s="316"/>
      <c r="W561" s="316"/>
      <c r="X561" s="316"/>
      <c r="Y561" s="316"/>
    </row>
    <row r="562" spans="1:25">
      <c r="A562" s="316"/>
      <c r="B562" s="2"/>
      <c r="C562" s="2" t="s">
        <v>2419</v>
      </c>
      <c r="D562" s="2"/>
      <c r="E562" s="382"/>
      <c r="F562" s="382"/>
      <c r="G562" s="5"/>
      <c r="H562" s="5"/>
      <c r="I562" s="5"/>
      <c r="J562" s="5"/>
      <c r="K562" s="316"/>
      <c r="L562" s="316"/>
      <c r="M562" s="316"/>
      <c r="N562" s="316"/>
      <c r="O562" s="316"/>
      <c r="P562" s="316"/>
      <c r="Q562" s="316"/>
      <c r="R562" s="316"/>
      <c r="S562" s="316"/>
      <c r="T562" s="316"/>
      <c r="U562" s="316"/>
      <c r="V562" s="316"/>
      <c r="W562" s="316"/>
      <c r="X562" s="316"/>
      <c r="Y562" s="316"/>
    </row>
    <row r="563" spans="1:25">
      <c r="A563" s="316"/>
      <c r="B563" s="2"/>
      <c r="C563" s="2" t="s">
        <v>1848</v>
      </c>
      <c r="D563" s="2"/>
      <c r="E563" s="382"/>
      <c r="F563" s="382"/>
      <c r="G563" s="5"/>
      <c r="H563" s="5"/>
      <c r="I563" s="5"/>
      <c r="J563" s="5"/>
      <c r="K563" s="316"/>
      <c r="L563" s="316"/>
      <c r="M563" s="316"/>
      <c r="N563" s="316"/>
      <c r="O563" s="316"/>
      <c r="P563" s="316"/>
      <c r="Q563" s="316"/>
      <c r="R563" s="316"/>
      <c r="S563" s="316"/>
      <c r="T563" s="316"/>
      <c r="U563" s="316"/>
      <c r="V563" s="316"/>
      <c r="W563" s="316"/>
      <c r="X563" s="316"/>
      <c r="Y563" s="316"/>
    </row>
    <row r="564" spans="1:25">
      <c r="A564" s="316"/>
      <c r="B564" s="2"/>
      <c r="C564" s="2" t="s">
        <v>1849</v>
      </c>
      <c r="D564" s="2"/>
      <c r="E564" s="382"/>
      <c r="F564" s="382"/>
      <c r="G564" s="5"/>
      <c r="H564" s="5"/>
      <c r="I564" s="5"/>
      <c r="J564" s="5"/>
      <c r="K564" s="316"/>
      <c r="L564" s="316"/>
      <c r="M564" s="316"/>
      <c r="N564" s="316"/>
      <c r="O564" s="316"/>
      <c r="P564" s="316"/>
      <c r="Q564" s="316"/>
      <c r="R564" s="316"/>
      <c r="S564" s="316"/>
      <c r="T564" s="316"/>
      <c r="U564" s="316"/>
      <c r="V564" s="316"/>
      <c r="W564" s="316"/>
      <c r="X564" s="316"/>
      <c r="Y564" s="316"/>
    </row>
    <row r="565" spans="1:25">
      <c r="A565" s="316"/>
      <c r="B565" s="2"/>
      <c r="C565" s="2" t="s">
        <v>2496</v>
      </c>
      <c r="D565" s="2"/>
      <c r="E565" s="382"/>
      <c r="F565" s="382"/>
      <c r="G565" s="5"/>
      <c r="H565" s="5"/>
      <c r="I565" s="5"/>
      <c r="J565" s="5"/>
      <c r="K565" s="316"/>
      <c r="L565" s="316"/>
      <c r="M565" s="316"/>
      <c r="N565" s="316"/>
      <c r="O565" s="316"/>
      <c r="P565" s="316"/>
      <c r="Q565" s="316"/>
      <c r="R565" s="316"/>
      <c r="S565" s="316"/>
      <c r="T565" s="316"/>
      <c r="U565" s="316"/>
      <c r="V565" s="316"/>
      <c r="W565" s="316"/>
      <c r="X565" s="316"/>
      <c r="Y565" s="316"/>
    </row>
    <row r="566" spans="1:25">
      <c r="A566" s="316"/>
      <c r="B566" s="2"/>
      <c r="C566" s="2" t="s">
        <v>1139</v>
      </c>
      <c r="D566" s="2"/>
      <c r="E566" s="382"/>
      <c r="F566" s="382"/>
      <c r="G566" s="5"/>
      <c r="H566" s="5"/>
      <c r="I566" s="5"/>
      <c r="J566" s="5"/>
      <c r="K566" s="316"/>
      <c r="L566" s="316"/>
      <c r="M566" s="316"/>
      <c r="N566" s="316"/>
      <c r="O566" s="316"/>
      <c r="P566" s="316"/>
      <c r="Q566" s="316"/>
      <c r="R566" s="316"/>
      <c r="S566" s="316"/>
      <c r="T566" s="316"/>
      <c r="U566" s="316"/>
      <c r="V566" s="316"/>
      <c r="W566" s="316"/>
      <c r="X566" s="316"/>
      <c r="Y566" s="316"/>
    </row>
    <row r="567" spans="1:25">
      <c r="A567" s="316"/>
      <c r="B567" s="2"/>
      <c r="C567" s="2" t="s">
        <v>1851</v>
      </c>
      <c r="D567" s="2"/>
      <c r="E567" s="382"/>
      <c r="F567" s="382"/>
      <c r="G567" s="5"/>
      <c r="H567" s="5"/>
      <c r="I567" s="5"/>
      <c r="J567" s="5"/>
      <c r="K567" s="316"/>
      <c r="L567" s="316"/>
      <c r="M567" s="316"/>
      <c r="N567" s="316"/>
      <c r="O567" s="316"/>
      <c r="P567" s="316"/>
      <c r="Q567" s="316"/>
      <c r="R567" s="316"/>
      <c r="S567" s="316"/>
      <c r="T567" s="316"/>
      <c r="U567" s="316"/>
      <c r="V567" s="316"/>
      <c r="W567" s="316"/>
      <c r="X567" s="316"/>
      <c r="Y567" s="316"/>
    </row>
    <row r="568" spans="1:25">
      <c r="A568" s="316"/>
      <c r="B568" s="399"/>
      <c r="C568" s="400"/>
      <c r="D568" s="103"/>
      <c r="E568" s="103"/>
      <c r="F568" s="103"/>
      <c r="G568" s="103"/>
      <c r="H568" s="103"/>
      <c r="I568" s="103"/>
      <c r="J568" s="103"/>
      <c r="K568" s="316"/>
      <c r="L568" s="316"/>
      <c r="M568" s="316"/>
      <c r="N568" s="316"/>
      <c r="O568" s="316"/>
      <c r="P568" s="316"/>
      <c r="Q568" s="316"/>
      <c r="R568" s="316"/>
      <c r="S568" s="316"/>
      <c r="T568" s="316"/>
      <c r="U568" s="316"/>
      <c r="V568" s="316"/>
      <c r="W568" s="316"/>
      <c r="X568" s="316"/>
      <c r="Y568" s="316"/>
    </row>
    <row r="569" spans="1:25" ht="51">
      <c r="A569" s="316"/>
      <c r="B569" s="328" t="s">
        <v>4</v>
      </c>
      <c r="C569" s="329" t="s">
        <v>5</v>
      </c>
      <c r="D569" s="330"/>
      <c r="E569" s="331" t="s">
        <v>1859</v>
      </c>
      <c r="F569" s="332" t="s">
        <v>2497</v>
      </c>
      <c r="G569" s="333"/>
      <c r="H569" s="334" t="s">
        <v>6</v>
      </c>
      <c r="I569" s="335"/>
      <c r="J569" s="331" t="s">
        <v>7763</v>
      </c>
      <c r="K569" s="316"/>
      <c r="L569" s="316"/>
      <c r="M569" s="316"/>
      <c r="N569" s="316"/>
      <c r="O569" s="316"/>
      <c r="P569" s="316"/>
      <c r="Q569" s="316"/>
      <c r="R569" s="316"/>
      <c r="S569" s="316"/>
      <c r="T569" s="316"/>
      <c r="U569" s="316"/>
      <c r="V569" s="316"/>
      <c r="W569" s="316"/>
      <c r="X569" s="316"/>
      <c r="Y569" s="316"/>
    </row>
    <row r="570" spans="1:25" ht="38.25">
      <c r="A570" s="316"/>
      <c r="B570" s="336"/>
      <c r="C570" s="337"/>
      <c r="D570" s="338"/>
      <c r="E570" s="339" t="s">
        <v>1861</v>
      </c>
      <c r="F570" s="339" t="s">
        <v>1134</v>
      </c>
      <c r="G570" s="340" t="s">
        <v>8</v>
      </c>
      <c r="H570" s="339" t="s">
        <v>9</v>
      </c>
      <c r="I570" s="339" t="s">
        <v>10</v>
      </c>
      <c r="J570" s="339"/>
      <c r="K570" s="316"/>
      <c r="L570" s="316"/>
      <c r="M570" s="316"/>
      <c r="N570" s="316"/>
      <c r="O570" s="316"/>
      <c r="P570" s="316"/>
      <c r="Q570" s="316"/>
      <c r="R570" s="316"/>
      <c r="S570" s="316"/>
      <c r="T570" s="316"/>
      <c r="U570" s="316"/>
      <c r="V570" s="316"/>
      <c r="W570" s="316"/>
      <c r="X570" s="316"/>
      <c r="Y570" s="316"/>
    </row>
    <row r="571" spans="1:25" ht="15.75">
      <c r="A571" s="316"/>
      <c r="B571" s="189"/>
      <c r="C571" s="383" t="s">
        <v>2498</v>
      </c>
      <c r="D571" s="341"/>
      <c r="E571" s="342" t="s">
        <v>2499</v>
      </c>
      <c r="F571" s="191"/>
      <c r="G571" s="192"/>
      <c r="H571" s="192"/>
      <c r="I571" s="193"/>
      <c r="J571" s="189"/>
      <c r="K571" s="316"/>
      <c r="L571" s="316"/>
      <c r="M571" s="316"/>
      <c r="N571" s="316"/>
      <c r="O571" s="316"/>
      <c r="P571" s="316"/>
      <c r="Q571" s="316"/>
      <c r="R571" s="316"/>
      <c r="S571" s="316"/>
      <c r="T571" s="316"/>
      <c r="U571" s="316"/>
      <c r="V571" s="316"/>
      <c r="W571" s="316"/>
      <c r="X571" s="316"/>
      <c r="Y571" s="316"/>
    </row>
    <row r="572" spans="1:25">
      <c r="A572" s="316"/>
      <c r="B572" s="343" t="s">
        <v>2500</v>
      </c>
      <c r="C572" s="344" t="s">
        <v>2501</v>
      </c>
      <c r="D572" s="345"/>
      <c r="E572" s="29">
        <v>840</v>
      </c>
      <c r="F572" s="29" t="s">
        <v>1896</v>
      </c>
      <c r="G572" s="29">
        <v>1875</v>
      </c>
      <c r="H572" s="29">
        <v>1075</v>
      </c>
      <c r="I572" s="29">
        <v>880</v>
      </c>
      <c r="J572" s="346">
        <v>141900</v>
      </c>
      <c r="K572" s="316"/>
      <c r="L572" s="316"/>
      <c r="M572" s="316"/>
      <c r="N572" s="316"/>
      <c r="O572" s="316"/>
      <c r="P572" s="316"/>
      <c r="Q572" s="316"/>
      <c r="R572" s="316"/>
      <c r="S572" s="316"/>
      <c r="T572" s="316"/>
      <c r="U572" s="316"/>
      <c r="V572" s="316"/>
      <c r="W572" s="316"/>
      <c r="X572" s="316"/>
      <c r="Y572" s="316"/>
    </row>
    <row r="573" spans="1:25">
      <c r="A573" s="316"/>
      <c r="B573" s="343" t="s">
        <v>2502</v>
      </c>
      <c r="C573" s="344" t="s">
        <v>2503</v>
      </c>
      <c r="D573" s="345"/>
      <c r="E573" s="29">
        <v>1120</v>
      </c>
      <c r="F573" s="29" t="s">
        <v>1896</v>
      </c>
      <c r="G573" s="29">
        <v>2500</v>
      </c>
      <c r="H573" s="29">
        <v>1075</v>
      </c>
      <c r="I573" s="29">
        <v>880</v>
      </c>
      <c r="J573" s="346">
        <v>179124</v>
      </c>
      <c r="K573" s="316"/>
      <c r="L573" s="316"/>
      <c r="M573" s="316"/>
      <c r="N573" s="316"/>
      <c r="O573" s="316"/>
      <c r="P573" s="316"/>
      <c r="Q573" s="316"/>
      <c r="R573" s="316"/>
      <c r="S573" s="316"/>
      <c r="T573" s="316"/>
      <c r="U573" s="316"/>
      <c r="V573" s="316"/>
      <c r="W573" s="316"/>
      <c r="X573" s="316"/>
      <c r="Y573" s="316"/>
    </row>
    <row r="574" spans="1:25">
      <c r="A574" s="316"/>
      <c r="B574" s="343" t="s">
        <v>2504</v>
      </c>
      <c r="C574" s="344" t="s">
        <v>2505</v>
      </c>
      <c r="D574" s="345"/>
      <c r="E574" s="29">
        <v>1260</v>
      </c>
      <c r="F574" s="29" t="s">
        <v>1896</v>
      </c>
      <c r="G574" s="29">
        <v>1875</v>
      </c>
      <c r="H574" s="29">
        <v>1575</v>
      </c>
      <c r="I574" s="29">
        <v>880</v>
      </c>
      <c r="J574" s="346">
        <v>149160</v>
      </c>
      <c r="K574" s="316"/>
      <c r="L574" s="316"/>
      <c r="M574" s="316"/>
      <c r="N574" s="316"/>
      <c r="O574" s="316"/>
      <c r="P574" s="316"/>
      <c r="Q574" s="316"/>
      <c r="R574" s="316"/>
      <c r="S574" s="316"/>
      <c r="T574" s="316"/>
      <c r="U574" s="316"/>
      <c r="V574" s="316"/>
      <c r="W574" s="316"/>
      <c r="X574" s="316"/>
      <c r="Y574" s="316"/>
    </row>
    <row r="575" spans="1:25">
      <c r="A575" s="316"/>
      <c r="B575" s="343" t="s">
        <v>2506</v>
      </c>
      <c r="C575" s="344" t="s">
        <v>2507</v>
      </c>
      <c r="D575" s="345"/>
      <c r="E575" s="29">
        <v>1640</v>
      </c>
      <c r="F575" s="29" t="s">
        <v>1896</v>
      </c>
      <c r="G575" s="29">
        <v>2500</v>
      </c>
      <c r="H575" s="29">
        <v>1575</v>
      </c>
      <c r="I575" s="29">
        <v>880</v>
      </c>
      <c r="J575" s="346">
        <v>198264.00000000003</v>
      </c>
      <c r="K575" s="316"/>
      <c r="L575" s="316"/>
      <c r="M575" s="316"/>
      <c r="N575" s="316"/>
      <c r="O575" s="316"/>
      <c r="P575" s="316"/>
      <c r="Q575" s="316"/>
      <c r="R575" s="316"/>
      <c r="S575" s="316"/>
      <c r="T575" s="316"/>
      <c r="U575" s="316"/>
      <c r="V575" s="316"/>
      <c r="W575" s="316"/>
      <c r="X575" s="316"/>
      <c r="Y575" s="316"/>
    </row>
    <row r="576" spans="1:25">
      <c r="A576" s="316"/>
      <c r="B576" s="397"/>
      <c r="C576" s="254"/>
      <c r="D576" s="254"/>
      <c r="E576" s="254"/>
      <c r="F576" s="254"/>
      <c r="G576" s="4"/>
      <c r="H576" s="4"/>
      <c r="I576" s="4"/>
      <c r="J576" s="385"/>
      <c r="K576" s="316"/>
      <c r="L576" s="316"/>
      <c r="M576" s="316"/>
      <c r="N576" s="316"/>
      <c r="O576" s="316"/>
      <c r="P576" s="316"/>
      <c r="Q576" s="316"/>
      <c r="R576" s="316"/>
      <c r="S576" s="316"/>
      <c r="T576" s="316"/>
      <c r="U576" s="316"/>
      <c r="V576" s="316"/>
      <c r="W576" s="316"/>
      <c r="X576" s="316"/>
      <c r="Y576" s="316"/>
    </row>
    <row r="577" spans="1:25">
      <c r="A577" s="316"/>
      <c r="B577" s="328" t="s">
        <v>4</v>
      </c>
      <c r="C577" s="329" t="s">
        <v>5</v>
      </c>
      <c r="D577" s="330"/>
      <c r="E577" s="331"/>
      <c r="F577" s="332"/>
      <c r="G577" s="333"/>
      <c r="H577" s="347" t="s">
        <v>6</v>
      </c>
      <c r="I577" s="335"/>
      <c r="J577" s="331" t="s">
        <v>195</v>
      </c>
      <c r="K577" s="316"/>
      <c r="L577" s="316"/>
      <c r="M577" s="316"/>
      <c r="N577" s="316"/>
      <c r="O577" s="316"/>
      <c r="P577" s="316"/>
      <c r="Q577" s="316"/>
      <c r="R577" s="316"/>
      <c r="S577" s="316"/>
      <c r="T577" s="316"/>
      <c r="U577" s="316"/>
      <c r="V577" s="316"/>
      <c r="W577" s="316"/>
      <c r="X577" s="316"/>
      <c r="Y577" s="316"/>
    </row>
    <row r="578" spans="1:25">
      <c r="A578" s="316"/>
      <c r="B578" s="336"/>
      <c r="C578" s="337"/>
      <c r="D578" s="338"/>
      <c r="E578" s="339"/>
      <c r="F578" s="339"/>
      <c r="G578" s="340" t="s">
        <v>8</v>
      </c>
      <c r="H578" s="339" t="s">
        <v>2232</v>
      </c>
      <c r="I578" s="339" t="s">
        <v>10</v>
      </c>
      <c r="J578" s="339"/>
      <c r="K578" s="316"/>
      <c r="L578" s="316"/>
      <c r="M578" s="316"/>
      <c r="N578" s="316"/>
      <c r="O578" s="316"/>
      <c r="P578" s="316"/>
      <c r="Q578" s="316"/>
      <c r="R578" s="316"/>
      <c r="S578" s="316"/>
      <c r="T578" s="316"/>
      <c r="U578" s="316"/>
      <c r="V578" s="316"/>
      <c r="W578" s="316"/>
      <c r="X578" s="316"/>
      <c r="Y578" s="316"/>
    </row>
    <row r="579" spans="1:25" ht="15.75">
      <c r="A579" s="316"/>
      <c r="B579" s="189"/>
      <c r="C579" s="383" t="s">
        <v>2508</v>
      </c>
      <c r="D579" s="341"/>
      <c r="E579" s="342"/>
      <c r="F579" s="191"/>
      <c r="G579" s="192"/>
      <c r="H579" s="192"/>
      <c r="I579" s="193"/>
      <c r="J579" s="189"/>
      <c r="K579" s="316"/>
      <c r="L579" s="316"/>
      <c r="M579" s="316"/>
      <c r="N579" s="316"/>
      <c r="O579" s="316"/>
      <c r="P579" s="316"/>
      <c r="Q579" s="316"/>
      <c r="R579" s="316"/>
      <c r="S579" s="316"/>
      <c r="T579" s="316"/>
      <c r="U579" s="316"/>
      <c r="V579" s="316"/>
      <c r="W579" s="316"/>
      <c r="X579" s="316"/>
      <c r="Y579" s="316"/>
    </row>
    <row r="580" spans="1:25">
      <c r="A580" s="316"/>
      <c r="B580" s="343" t="s">
        <v>2509</v>
      </c>
      <c r="C580" s="344" t="s">
        <v>2510</v>
      </c>
      <c r="D580" s="345"/>
      <c r="E580" s="29"/>
      <c r="F580" s="29"/>
      <c r="G580" s="29"/>
      <c r="H580" s="29"/>
      <c r="I580" s="29"/>
      <c r="J580" s="346">
        <v>30624.000000000004</v>
      </c>
      <c r="K580" s="316"/>
      <c r="L580" s="316"/>
      <c r="M580" s="316"/>
      <c r="N580" s="316"/>
      <c r="O580" s="316"/>
      <c r="P580" s="316"/>
      <c r="Q580" s="316"/>
      <c r="R580" s="316"/>
      <c r="S580" s="316"/>
      <c r="T580" s="316"/>
      <c r="U580" s="316"/>
      <c r="V580" s="316"/>
      <c r="W580" s="316"/>
      <c r="X580" s="316"/>
      <c r="Y580" s="316"/>
    </row>
    <row r="581" spans="1:25">
      <c r="A581" s="316"/>
      <c r="B581" s="343" t="s">
        <v>2511</v>
      </c>
      <c r="C581" s="344" t="s">
        <v>2512</v>
      </c>
      <c r="D581" s="345"/>
      <c r="E581" s="29"/>
      <c r="F581" s="29"/>
      <c r="G581" s="29"/>
      <c r="H581" s="29"/>
      <c r="I581" s="29"/>
      <c r="J581" s="346">
        <v>28776.000000000004</v>
      </c>
      <c r="K581" s="316"/>
      <c r="L581" s="316"/>
      <c r="M581" s="316"/>
      <c r="N581" s="316"/>
      <c r="O581" s="316"/>
      <c r="P581" s="316"/>
      <c r="Q581" s="316"/>
      <c r="R581" s="316"/>
      <c r="S581" s="316"/>
      <c r="T581" s="316"/>
      <c r="U581" s="316"/>
      <c r="V581" s="316"/>
      <c r="W581" s="316"/>
      <c r="X581" s="316"/>
      <c r="Y581" s="316"/>
    </row>
    <row r="582" spans="1:25">
      <c r="A582" s="316"/>
      <c r="B582" s="343" t="s">
        <v>2513</v>
      </c>
      <c r="C582" s="344" t="s">
        <v>2514</v>
      </c>
      <c r="D582" s="345"/>
      <c r="E582" s="29"/>
      <c r="F582" s="29"/>
      <c r="G582" s="29">
        <v>60</v>
      </c>
      <c r="H582" s="29">
        <v>1075</v>
      </c>
      <c r="I582" s="29">
        <v>890</v>
      </c>
      <c r="J582" s="346">
        <v>12936.000000000002</v>
      </c>
      <c r="K582" s="316"/>
      <c r="L582" s="316"/>
      <c r="M582" s="316"/>
      <c r="N582" s="316"/>
      <c r="O582" s="316"/>
      <c r="P582" s="316"/>
      <c r="Q582" s="316"/>
      <c r="R582" s="316"/>
      <c r="S582" s="316"/>
      <c r="T582" s="316"/>
      <c r="U582" s="316"/>
      <c r="V582" s="316"/>
      <c r="W582" s="316"/>
      <c r="X582" s="316"/>
      <c r="Y582" s="316"/>
    </row>
    <row r="583" spans="1:25">
      <c r="A583" s="316"/>
      <c r="B583" s="343" t="s">
        <v>2515</v>
      </c>
      <c r="C583" s="344" t="s">
        <v>2516</v>
      </c>
      <c r="D583" s="345"/>
      <c r="E583" s="29"/>
      <c r="F583" s="29"/>
      <c r="G583" s="29">
        <v>60</v>
      </c>
      <c r="H583" s="29">
        <v>1575</v>
      </c>
      <c r="I583" s="29">
        <v>890</v>
      </c>
      <c r="J583" s="346">
        <v>17292</v>
      </c>
      <c r="K583" s="316"/>
      <c r="L583" s="316"/>
      <c r="M583" s="316"/>
      <c r="N583" s="316"/>
      <c r="O583" s="316"/>
      <c r="P583" s="316"/>
      <c r="Q583" s="316"/>
      <c r="R583" s="316"/>
      <c r="S583" s="316"/>
      <c r="T583" s="316"/>
      <c r="U583" s="316"/>
      <c r="V583" s="316"/>
      <c r="W583" s="316"/>
      <c r="X583" s="316"/>
      <c r="Y583" s="316"/>
    </row>
    <row r="584" spans="1:25">
      <c r="A584" s="316"/>
      <c r="B584" s="343" t="s">
        <v>2517</v>
      </c>
      <c r="C584" s="344" t="s">
        <v>2518</v>
      </c>
      <c r="D584" s="345"/>
      <c r="E584" s="29"/>
      <c r="F584" s="29"/>
      <c r="G584" s="29"/>
      <c r="H584" s="29"/>
      <c r="I584" s="29"/>
      <c r="J584" s="346">
        <v>7387.27</v>
      </c>
      <c r="K584" s="316"/>
      <c r="L584" s="316"/>
      <c r="M584" s="316"/>
      <c r="N584" s="316"/>
      <c r="O584" s="316"/>
      <c r="P584" s="316"/>
      <c r="Q584" s="316"/>
      <c r="R584" s="316"/>
      <c r="S584" s="316"/>
      <c r="T584" s="316"/>
      <c r="U584" s="316"/>
      <c r="V584" s="316"/>
      <c r="W584" s="316"/>
      <c r="X584" s="316"/>
      <c r="Y584" s="316"/>
    </row>
    <row r="585" spans="1:25">
      <c r="A585" s="316"/>
      <c r="B585" s="316"/>
      <c r="C585" s="316"/>
      <c r="D585" s="316"/>
      <c r="E585" s="316"/>
      <c r="F585" s="316"/>
      <c r="G585" s="317"/>
      <c r="H585" s="317"/>
      <c r="I585" s="317"/>
      <c r="J585" s="318"/>
      <c r="K585" s="316"/>
      <c r="L585" s="316"/>
      <c r="M585" s="316"/>
      <c r="N585" s="316"/>
      <c r="O585" s="316"/>
      <c r="P585" s="316"/>
      <c r="Q585" s="316"/>
      <c r="R585" s="316"/>
      <c r="S585" s="316"/>
      <c r="T585" s="316"/>
      <c r="U585" s="316"/>
      <c r="V585" s="316"/>
      <c r="W585" s="316"/>
      <c r="X585" s="316"/>
      <c r="Y585" s="316"/>
    </row>
    <row r="586" spans="1:25" ht="15">
      <c r="A586" s="316"/>
      <c r="B586" s="2"/>
      <c r="C586" s="398" t="s">
        <v>2519</v>
      </c>
      <c r="D586" s="2"/>
      <c r="E586" s="382"/>
      <c r="F586" s="382"/>
      <c r="G586" s="5"/>
      <c r="H586" s="5"/>
      <c r="I586" s="5"/>
      <c r="J586" s="5"/>
      <c r="K586" s="316"/>
      <c r="L586" s="316"/>
      <c r="M586" s="316"/>
      <c r="N586" s="316"/>
      <c r="O586" s="316"/>
      <c r="P586" s="316"/>
      <c r="Q586" s="316"/>
      <c r="R586" s="316"/>
      <c r="S586" s="316"/>
      <c r="T586" s="316"/>
      <c r="U586" s="316"/>
      <c r="V586" s="316"/>
      <c r="W586" s="316"/>
      <c r="X586" s="316"/>
      <c r="Y586" s="316"/>
    </row>
    <row r="587" spans="1:25">
      <c r="A587" s="316"/>
      <c r="B587" s="2"/>
      <c r="C587" s="2"/>
      <c r="D587" s="2"/>
      <c r="E587" s="382"/>
      <c r="F587" s="382"/>
      <c r="G587" s="5"/>
      <c r="H587" s="5"/>
      <c r="I587" s="5"/>
      <c r="J587" s="5"/>
      <c r="K587" s="316"/>
      <c r="L587" s="316"/>
      <c r="M587" s="316"/>
      <c r="N587" s="316"/>
      <c r="O587" s="316"/>
      <c r="P587" s="316"/>
      <c r="Q587" s="316"/>
      <c r="R587" s="316"/>
      <c r="S587" s="316"/>
      <c r="T587" s="316"/>
      <c r="U587" s="316"/>
      <c r="V587" s="316"/>
      <c r="W587" s="316"/>
      <c r="X587" s="316"/>
      <c r="Y587" s="316"/>
    </row>
    <row r="588" spans="1:25" ht="15.75">
      <c r="A588" s="316"/>
      <c r="B588" s="2"/>
      <c r="C588" s="323" t="s">
        <v>1135</v>
      </c>
      <c r="D588" s="2"/>
      <c r="E588" s="382"/>
      <c r="F588" s="382"/>
      <c r="G588" s="5"/>
      <c r="H588" s="5"/>
      <c r="I588" s="5"/>
      <c r="J588" s="5"/>
      <c r="K588" s="316"/>
      <c r="L588" s="316"/>
      <c r="M588" s="316"/>
      <c r="N588" s="316"/>
      <c r="O588" s="316"/>
      <c r="P588" s="316"/>
      <c r="Q588" s="316"/>
      <c r="R588" s="316"/>
      <c r="S588" s="316"/>
      <c r="T588" s="316"/>
      <c r="U588" s="316"/>
      <c r="V588" s="316"/>
      <c r="W588" s="316"/>
      <c r="X588" s="316"/>
      <c r="Y588" s="316"/>
    </row>
    <row r="589" spans="1:25">
      <c r="A589" s="316"/>
      <c r="B589" s="2"/>
      <c r="C589" s="2"/>
      <c r="D589" s="2"/>
      <c r="E589" s="382"/>
      <c r="F589" s="382"/>
      <c r="G589" s="5"/>
      <c r="H589" s="5"/>
      <c r="I589" s="5"/>
      <c r="J589" s="5"/>
      <c r="K589" s="316"/>
      <c r="L589" s="316"/>
      <c r="M589" s="316"/>
      <c r="N589" s="316"/>
      <c r="O589" s="316"/>
      <c r="P589" s="316"/>
      <c r="Q589" s="316"/>
      <c r="R589" s="316"/>
      <c r="S589" s="316"/>
      <c r="T589" s="316"/>
      <c r="U589" s="316"/>
      <c r="V589" s="316"/>
      <c r="W589" s="316"/>
      <c r="X589" s="316"/>
      <c r="Y589" s="316"/>
    </row>
    <row r="590" spans="1:25">
      <c r="A590" s="316"/>
      <c r="B590" s="2"/>
      <c r="C590" s="2" t="s">
        <v>2520</v>
      </c>
      <c r="D590" s="2"/>
      <c r="E590" s="382"/>
      <c r="F590" s="382"/>
      <c r="G590" s="5"/>
      <c r="H590" s="5"/>
      <c r="I590" s="5"/>
      <c r="J590" s="5"/>
      <c r="K590" s="316"/>
      <c r="L590" s="316"/>
      <c r="M590" s="316"/>
      <c r="N590" s="316"/>
      <c r="O590" s="316"/>
      <c r="P590" s="316"/>
      <c r="Q590" s="316"/>
      <c r="R590" s="316"/>
      <c r="S590" s="316"/>
      <c r="T590" s="316"/>
      <c r="U590" s="316"/>
      <c r="V590" s="316"/>
      <c r="W590" s="316"/>
      <c r="X590" s="316"/>
      <c r="Y590" s="316"/>
    </row>
    <row r="591" spans="1:25">
      <c r="A591" s="316"/>
      <c r="B591" s="2"/>
      <c r="C591" s="2" t="s">
        <v>2494</v>
      </c>
      <c r="D591" s="2"/>
      <c r="E591" s="382"/>
      <c r="F591" s="382"/>
      <c r="G591" s="5"/>
      <c r="H591" s="5"/>
      <c r="I591" s="5"/>
      <c r="J591" s="5"/>
      <c r="K591" s="316"/>
      <c r="L591" s="316"/>
      <c r="M591" s="316"/>
      <c r="N591" s="316"/>
      <c r="O591" s="316"/>
      <c r="P591" s="316"/>
      <c r="Q591" s="316"/>
      <c r="R591" s="316"/>
      <c r="S591" s="316"/>
      <c r="T591" s="316"/>
      <c r="U591" s="316"/>
      <c r="V591" s="316"/>
      <c r="W591" s="316"/>
      <c r="X591" s="316"/>
      <c r="Y591" s="316"/>
    </row>
    <row r="592" spans="1:25">
      <c r="A592" s="316"/>
      <c r="B592" s="2"/>
      <c r="C592" s="2" t="s">
        <v>2521</v>
      </c>
      <c r="D592" s="2"/>
      <c r="E592" s="382"/>
      <c r="F592" s="382"/>
      <c r="G592" s="5"/>
      <c r="H592" s="5"/>
      <c r="I592" s="5"/>
      <c r="J592" s="5"/>
      <c r="K592" s="316"/>
      <c r="L592" s="316"/>
      <c r="M592" s="316"/>
      <c r="N592" s="316"/>
      <c r="O592" s="316"/>
      <c r="P592" s="316"/>
      <c r="Q592" s="316"/>
      <c r="R592" s="316"/>
      <c r="S592" s="316"/>
      <c r="T592" s="316"/>
      <c r="U592" s="316"/>
      <c r="V592" s="316"/>
      <c r="W592" s="316"/>
      <c r="X592" s="316"/>
      <c r="Y592" s="316"/>
    </row>
    <row r="593" spans="1:25">
      <c r="A593" s="316"/>
      <c r="B593" s="2"/>
      <c r="C593" s="2" t="s">
        <v>2419</v>
      </c>
      <c r="D593" s="2"/>
      <c r="E593" s="382"/>
      <c r="F593" s="382"/>
      <c r="G593" s="5"/>
      <c r="H593" s="5"/>
      <c r="I593" s="5"/>
      <c r="J593" s="5"/>
      <c r="K593" s="316"/>
      <c r="L593" s="316"/>
      <c r="M593" s="316"/>
      <c r="N593" s="316"/>
      <c r="O593" s="316"/>
      <c r="P593" s="316"/>
      <c r="Q593" s="316"/>
      <c r="R593" s="316"/>
      <c r="S593" s="316"/>
      <c r="T593" s="316"/>
      <c r="U593" s="316"/>
      <c r="V593" s="316"/>
      <c r="W593" s="316"/>
      <c r="X593" s="316"/>
      <c r="Y593" s="316"/>
    </row>
    <row r="594" spans="1:25">
      <c r="A594" s="316"/>
      <c r="B594" s="2"/>
      <c r="C594" s="2" t="s">
        <v>1848</v>
      </c>
      <c r="D594" s="2"/>
      <c r="E594" s="382"/>
      <c r="F594" s="382"/>
      <c r="G594" s="5"/>
      <c r="H594" s="5"/>
      <c r="I594" s="5"/>
      <c r="J594" s="5"/>
      <c r="K594" s="316"/>
      <c r="L594" s="316"/>
      <c r="M594" s="316"/>
      <c r="N594" s="316"/>
      <c r="O594" s="316"/>
      <c r="P594" s="316"/>
      <c r="Q594" s="316"/>
      <c r="R594" s="316"/>
      <c r="S594" s="316"/>
      <c r="T594" s="316"/>
      <c r="U594" s="316"/>
      <c r="V594" s="316"/>
      <c r="W594" s="316"/>
      <c r="X594" s="316"/>
      <c r="Y594" s="316"/>
    </row>
    <row r="595" spans="1:25">
      <c r="A595" s="316"/>
      <c r="B595" s="2"/>
      <c r="C595" s="2" t="s">
        <v>1849</v>
      </c>
      <c r="D595" s="2"/>
      <c r="E595" s="382"/>
      <c r="F595" s="382"/>
      <c r="G595" s="5"/>
      <c r="H595" s="5"/>
      <c r="I595" s="5"/>
      <c r="J595" s="5"/>
      <c r="K595" s="316"/>
      <c r="L595" s="316"/>
      <c r="M595" s="316"/>
      <c r="N595" s="316"/>
      <c r="O595" s="316"/>
      <c r="P595" s="316"/>
      <c r="Q595" s="316"/>
      <c r="R595" s="316"/>
      <c r="S595" s="316"/>
      <c r="T595" s="316"/>
      <c r="U595" s="316"/>
      <c r="V595" s="316"/>
      <c r="W595" s="316"/>
      <c r="X595" s="316"/>
      <c r="Y595" s="316"/>
    </row>
    <row r="596" spans="1:25">
      <c r="A596" s="316"/>
      <c r="B596" s="2"/>
      <c r="C596" s="2" t="s">
        <v>2496</v>
      </c>
      <c r="D596" s="2"/>
      <c r="E596" s="382"/>
      <c r="F596" s="382"/>
      <c r="G596" s="5"/>
      <c r="H596" s="5"/>
      <c r="I596" s="5"/>
      <c r="J596" s="5"/>
      <c r="K596" s="316"/>
      <c r="L596" s="316"/>
      <c r="M596" s="316"/>
      <c r="N596" s="316"/>
      <c r="O596" s="316"/>
      <c r="P596" s="316"/>
      <c r="Q596" s="316"/>
      <c r="R596" s="316"/>
      <c r="S596" s="316"/>
      <c r="T596" s="316"/>
      <c r="U596" s="316"/>
      <c r="V596" s="316"/>
      <c r="W596" s="316"/>
      <c r="X596" s="316"/>
      <c r="Y596" s="316"/>
    </row>
    <row r="597" spans="1:25">
      <c r="A597" s="316"/>
      <c r="B597" s="2"/>
      <c r="C597" s="2" t="s">
        <v>1139</v>
      </c>
      <c r="D597" s="2"/>
      <c r="E597" s="382"/>
      <c r="F597" s="382"/>
      <c r="G597" s="5"/>
      <c r="H597" s="5"/>
      <c r="I597" s="5"/>
      <c r="J597" s="5"/>
      <c r="K597" s="316"/>
      <c r="L597" s="316"/>
      <c r="M597" s="316"/>
      <c r="N597" s="316"/>
      <c r="O597" s="316"/>
      <c r="P597" s="316"/>
      <c r="Q597" s="316"/>
      <c r="R597" s="316"/>
      <c r="S597" s="316"/>
      <c r="T597" s="316"/>
      <c r="U597" s="316"/>
      <c r="V597" s="316"/>
      <c r="W597" s="316"/>
      <c r="X597" s="316"/>
      <c r="Y597" s="316"/>
    </row>
    <row r="598" spans="1:25">
      <c r="A598" s="316"/>
      <c r="B598" s="2"/>
      <c r="C598" s="2"/>
      <c r="D598" s="2"/>
      <c r="E598" s="382"/>
      <c r="F598" s="382"/>
      <c r="G598" s="5"/>
      <c r="H598" s="5"/>
      <c r="I598" s="5"/>
      <c r="J598" s="5"/>
      <c r="K598" s="316"/>
      <c r="L598" s="316"/>
      <c r="M598" s="316"/>
      <c r="N598" s="316"/>
      <c r="O598" s="316"/>
      <c r="P598" s="316"/>
      <c r="Q598" s="316"/>
      <c r="R598" s="316"/>
      <c r="S598" s="316"/>
      <c r="T598" s="316"/>
      <c r="U598" s="316"/>
      <c r="V598" s="316"/>
      <c r="W598" s="316"/>
      <c r="X598" s="316"/>
      <c r="Y598" s="316"/>
    </row>
    <row r="599" spans="1:25" ht="51">
      <c r="A599" s="316"/>
      <c r="B599" s="328" t="s">
        <v>4</v>
      </c>
      <c r="C599" s="329" t="s">
        <v>5</v>
      </c>
      <c r="D599" s="330"/>
      <c r="E599" s="331" t="s">
        <v>1859</v>
      </c>
      <c r="F599" s="332" t="s">
        <v>2522</v>
      </c>
      <c r="G599" s="333"/>
      <c r="H599" s="334" t="s">
        <v>6</v>
      </c>
      <c r="I599" s="335"/>
      <c r="J599" s="1148" t="s">
        <v>7763</v>
      </c>
      <c r="K599" s="316"/>
      <c r="L599" s="316"/>
      <c r="M599" s="316"/>
      <c r="N599" s="316"/>
      <c r="O599" s="316"/>
      <c r="P599" s="316"/>
      <c r="Q599" s="316"/>
      <c r="R599" s="316"/>
      <c r="S599" s="316"/>
      <c r="T599" s="316"/>
      <c r="U599" s="316"/>
      <c r="V599" s="316"/>
      <c r="W599" s="316"/>
      <c r="X599" s="316"/>
      <c r="Y599" s="316"/>
    </row>
    <row r="600" spans="1:25" ht="38.25">
      <c r="A600" s="316"/>
      <c r="B600" s="336"/>
      <c r="C600" s="337"/>
      <c r="D600" s="338"/>
      <c r="E600" s="339" t="s">
        <v>1861</v>
      </c>
      <c r="F600" s="339" t="s">
        <v>1134</v>
      </c>
      <c r="G600" s="340" t="s">
        <v>8</v>
      </c>
      <c r="H600" s="339" t="s">
        <v>9</v>
      </c>
      <c r="I600" s="339" t="s">
        <v>10</v>
      </c>
      <c r="J600" s="339"/>
      <c r="K600" s="316"/>
      <c r="L600" s="316"/>
      <c r="M600" s="316"/>
      <c r="N600" s="316"/>
      <c r="O600" s="316"/>
      <c r="P600" s="316"/>
      <c r="Q600" s="316"/>
      <c r="R600" s="316"/>
      <c r="S600" s="316"/>
      <c r="T600" s="316"/>
      <c r="U600" s="316"/>
      <c r="V600" s="316"/>
      <c r="W600" s="316"/>
      <c r="X600" s="316"/>
      <c r="Y600" s="316"/>
    </row>
    <row r="601" spans="1:25" ht="15.75">
      <c r="A601" s="316"/>
      <c r="B601" s="189"/>
      <c r="C601" s="383" t="s">
        <v>2523</v>
      </c>
      <c r="D601" s="341"/>
      <c r="E601" s="342" t="s">
        <v>2524</v>
      </c>
      <c r="F601" s="191"/>
      <c r="G601" s="192"/>
      <c r="H601" s="192"/>
      <c r="I601" s="193"/>
      <c r="J601" s="189"/>
      <c r="K601" s="316"/>
      <c r="L601" s="316"/>
      <c r="M601" s="316"/>
      <c r="N601" s="316"/>
      <c r="O601" s="316"/>
      <c r="P601" s="316"/>
      <c r="Q601" s="316"/>
      <c r="R601" s="316"/>
      <c r="S601" s="316"/>
      <c r="T601" s="316"/>
      <c r="U601" s="316"/>
      <c r="V601" s="316"/>
      <c r="W601" s="316"/>
      <c r="X601" s="316"/>
      <c r="Y601" s="316"/>
    </row>
    <row r="602" spans="1:25">
      <c r="A602" s="316"/>
      <c r="B602" s="343" t="s">
        <v>2525</v>
      </c>
      <c r="C602" s="344" t="s">
        <v>2526</v>
      </c>
      <c r="D602" s="345"/>
      <c r="E602" s="29">
        <v>1140</v>
      </c>
      <c r="F602" s="29" t="s">
        <v>1896</v>
      </c>
      <c r="G602" s="29">
        <v>2500</v>
      </c>
      <c r="H602" s="29">
        <v>1980</v>
      </c>
      <c r="I602" s="29">
        <v>1110</v>
      </c>
      <c r="J602" s="346">
        <v>720000</v>
      </c>
      <c r="K602" s="316"/>
      <c r="L602" s="316"/>
      <c r="M602" s="316"/>
      <c r="N602" s="316"/>
      <c r="O602" s="316"/>
      <c r="P602" s="316"/>
      <c r="Q602" s="316"/>
      <c r="R602" s="316"/>
      <c r="S602" s="316"/>
      <c r="T602" s="316"/>
      <c r="U602" s="316"/>
      <c r="V602" s="316"/>
      <c r="W602" s="316"/>
      <c r="X602" s="316"/>
      <c r="Y602" s="316"/>
    </row>
    <row r="603" spans="1:25">
      <c r="A603" s="316"/>
      <c r="B603" s="343" t="s">
        <v>2527</v>
      </c>
      <c r="C603" s="344" t="s">
        <v>2528</v>
      </c>
      <c r="D603" s="345"/>
      <c r="E603" s="29">
        <v>1710</v>
      </c>
      <c r="F603" s="29" t="s">
        <v>1896</v>
      </c>
      <c r="G603" s="29">
        <v>3750</v>
      </c>
      <c r="H603" s="29">
        <v>1980</v>
      </c>
      <c r="I603" s="29">
        <v>1110</v>
      </c>
      <c r="J603" s="346">
        <v>984000</v>
      </c>
      <c r="K603" s="316"/>
      <c r="L603" s="316"/>
      <c r="M603" s="316"/>
      <c r="N603" s="316"/>
      <c r="O603" s="316"/>
      <c r="P603" s="316"/>
      <c r="Q603" s="316"/>
      <c r="R603" s="316"/>
      <c r="S603" s="316"/>
      <c r="T603" s="316"/>
      <c r="U603" s="316"/>
      <c r="V603" s="316"/>
      <c r="W603" s="316"/>
      <c r="X603" s="316"/>
      <c r="Y603" s="316"/>
    </row>
    <row r="604" spans="1:25">
      <c r="A604" s="316"/>
      <c r="B604" s="343" t="s">
        <v>2529</v>
      </c>
      <c r="C604" s="344" t="s">
        <v>2530</v>
      </c>
      <c r="D604" s="345"/>
      <c r="E604" s="29">
        <v>560</v>
      </c>
      <c r="F604" s="29" t="s">
        <v>1896</v>
      </c>
      <c r="G604" s="29">
        <v>1980</v>
      </c>
      <c r="H604" s="29">
        <v>1060</v>
      </c>
      <c r="I604" s="29">
        <v>1110</v>
      </c>
      <c r="J604" s="346">
        <v>652800</v>
      </c>
      <c r="K604" s="316"/>
      <c r="L604" s="316"/>
      <c r="M604" s="316"/>
      <c r="N604" s="316"/>
      <c r="O604" s="316"/>
      <c r="P604" s="316"/>
      <c r="Q604" s="316"/>
      <c r="R604" s="316"/>
      <c r="S604" s="316"/>
      <c r="T604" s="316"/>
      <c r="U604" s="316"/>
      <c r="V604" s="316"/>
      <c r="W604" s="316"/>
      <c r="X604" s="316"/>
      <c r="Y604" s="316"/>
    </row>
    <row r="605" spans="1:25">
      <c r="A605" s="316"/>
      <c r="B605" s="397"/>
      <c r="C605" s="254"/>
      <c r="D605" s="254"/>
      <c r="E605" s="254"/>
      <c r="F605" s="254"/>
      <c r="G605" s="4"/>
      <c r="H605" s="4"/>
      <c r="I605" s="4"/>
      <c r="J605" s="385"/>
      <c r="K605" s="316"/>
      <c r="L605" s="316"/>
      <c r="M605" s="316"/>
      <c r="N605" s="316"/>
      <c r="O605" s="316"/>
      <c r="P605" s="316"/>
      <c r="Q605" s="316"/>
      <c r="R605" s="316"/>
      <c r="S605" s="316"/>
      <c r="T605" s="316"/>
      <c r="U605" s="316"/>
      <c r="V605" s="316"/>
      <c r="W605" s="316"/>
      <c r="X605" s="316"/>
      <c r="Y605" s="316"/>
    </row>
    <row r="606" spans="1:25">
      <c r="A606" s="316"/>
      <c r="B606" s="328" t="s">
        <v>4</v>
      </c>
      <c r="C606" s="329" t="s">
        <v>5</v>
      </c>
      <c r="D606" s="330"/>
      <c r="E606" s="331"/>
      <c r="F606" s="332"/>
      <c r="G606" s="333"/>
      <c r="H606" s="347" t="s">
        <v>6</v>
      </c>
      <c r="I606" s="335"/>
      <c r="J606" s="331" t="s">
        <v>195</v>
      </c>
      <c r="K606" s="316"/>
      <c r="L606" s="316"/>
      <c r="M606" s="316"/>
      <c r="N606" s="316"/>
      <c r="O606" s="316"/>
      <c r="P606" s="316"/>
      <c r="Q606" s="316"/>
      <c r="R606" s="316"/>
      <c r="S606" s="316"/>
      <c r="T606" s="316"/>
      <c r="U606" s="316"/>
      <c r="V606" s="316"/>
      <c r="W606" s="316"/>
      <c r="X606" s="316"/>
      <c r="Y606" s="316"/>
    </row>
    <row r="607" spans="1:25">
      <c r="A607" s="316"/>
      <c r="B607" s="336"/>
      <c r="C607" s="337"/>
      <c r="D607" s="338"/>
      <c r="E607" s="339"/>
      <c r="F607" s="339"/>
      <c r="G607" s="340" t="s">
        <v>8</v>
      </c>
      <c r="H607" s="339" t="s">
        <v>2232</v>
      </c>
      <c r="I607" s="339" t="s">
        <v>10</v>
      </c>
      <c r="J607" s="339"/>
      <c r="K607" s="316"/>
      <c r="L607" s="316"/>
      <c r="M607" s="316"/>
      <c r="N607" s="316"/>
      <c r="O607" s="316"/>
      <c r="P607" s="316"/>
      <c r="Q607" s="316"/>
      <c r="R607" s="316"/>
      <c r="S607" s="316"/>
      <c r="T607" s="316"/>
      <c r="U607" s="316"/>
      <c r="V607" s="316"/>
      <c r="W607" s="316"/>
      <c r="X607" s="316"/>
      <c r="Y607" s="316"/>
    </row>
    <row r="608" spans="1:25" ht="15.75">
      <c r="A608" s="316"/>
      <c r="B608" s="189"/>
      <c r="C608" s="383" t="s">
        <v>2508</v>
      </c>
      <c r="D608" s="341"/>
      <c r="E608" s="342"/>
      <c r="F608" s="191"/>
      <c r="G608" s="192"/>
      <c r="H608" s="192"/>
      <c r="I608" s="193"/>
      <c r="J608" s="189"/>
      <c r="K608" s="316"/>
      <c r="L608" s="316"/>
      <c r="M608" s="316"/>
      <c r="N608" s="316"/>
      <c r="O608" s="316"/>
      <c r="P608" s="316"/>
      <c r="Q608" s="316"/>
      <c r="R608" s="316"/>
      <c r="S608" s="316"/>
      <c r="T608" s="316"/>
      <c r="U608" s="316"/>
      <c r="V608" s="316"/>
      <c r="W608" s="316"/>
      <c r="X608" s="316"/>
      <c r="Y608" s="316"/>
    </row>
    <row r="609" spans="1:25">
      <c r="A609" s="316"/>
      <c r="B609" s="343" t="s">
        <v>2531</v>
      </c>
      <c r="C609" s="344" t="s">
        <v>2532</v>
      </c>
      <c r="D609" s="345"/>
      <c r="E609" s="29"/>
      <c r="F609" s="29"/>
      <c r="G609" s="29"/>
      <c r="H609" s="29"/>
      <c r="I609" s="29"/>
      <c r="J609" s="346">
        <v>186000</v>
      </c>
      <c r="K609" s="316"/>
      <c r="L609" s="316"/>
      <c r="M609" s="316"/>
      <c r="N609" s="316"/>
      <c r="O609" s="316"/>
      <c r="P609" s="316"/>
      <c r="Q609" s="316"/>
      <c r="R609" s="316"/>
      <c r="S609" s="316"/>
      <c r="T609" s="316"/>
      <c r="U609" s="316"/>
      <c r="V609" s="316"/>
      <c r="W609" s="316"/>
      <c r="X609" s="316"/>
      <c r="Y609" s="316"/>
    </row>
    <row r="610" spans="1:25">
      <c r="A610" s="316"/>
      <c r="B610" s="343" t="s">
        <v>2533</v>
      </c>
      <c r="C610" s="344" t="s">
        <v>2534</v>
      </c>
      <c r="D610" s="345"/>
      <c r="E610" s="29"/>
      <c r="F610" s="29"/>
      <c r="G610" s="29"/>
      <c r="H610" s="29"/>
      <c r="I610" s="29"/>
      <c r="J610" s="346">
        <v>254160</v>
      </c>
      <c r="K610" s="316"/>
      <c r="L610" s="316"/>
      <c r="M610" s="316"/>
      <c r="N610" s="316"/>
      <c r="O610" s="316"/>
      <c r="P610" s="316"/>
      <c r="Q610" s="316"/>
      <c r="R610" s="316"/>
      <c r="S610" s="316"/>
      <c r="T610" s="316"/>
      <c r="U610" s="316"/>
      <c r="V610" s="316"/>
      <c r="W610" s="316"/>
      <c r="X610" s="316"/>
      <c r="Y610" s="316"/>
    </row>
    <row r="611" spans="1:25">
      <c r="A611" s="316"/>
      <c r="B611" s="343" t="s">
        <v>2535</v>
      </c>
      <c r="C611" s="344" t="s">
        <v>2536</v>
      </c>
      <c r="D611" s="345"/>
      <c r="E611" s="29"/>
      <c r="F611" s="29"/>
      <c r="G611" s="29"/>
      <c r="H611" s="29"/>
      <c r="I611" s="29"/>
      <c r="J611" s="346">
        <v>57960</v>
      </c>
      <c r="K611" s="316"/>
      <c r="L611" s="316"/>
      <c r="M611" s="316"/>
      <c r="N611" s="316"/>
      <c r="O611" s="316"/>
      <c r="P611" s="316"/>
      <c r="Q611" s="316"/>
      <c r="R611" s="316"/>
      <c r="S611" s="316"/>
      <c r="T611" s="316"/>
      <c r="U611" s="316"/>
      <c r="V611" s="316"/>
      <c r="W611" s="316"/>
      <c r="X611" s="316"/>
      <c r="Y611" s="316"/>
    </row>
    <row r="612" spans="1:25">
      <c r="A612" s="316"/>
      <c r="B612" s="316"/>
      <c r="C612" s="316"/>
      <c r="D612" s="316"/>
      <c r="E612" s="316"/>
      <c r="F612" s="316"/>
      <c r="G612" s="317"/>
      <c r="H612" s="317"/>
      <c r="I612" s="317"/>
      <c r="J612" s="318"/>
      <c r="K612" s="316"/>
      <c r="L612" s="316"/>
      <c r="M612" s="316"/>
      <c r="N612" s="316"/>
      <c r="O612" s="316"/>
      <c r="P612" s="316"/>
      <c r="Q612" s="316"/>
      <c r="R612" s="316"/>
      <c r="S612" s="316"/>
      <c r="T612" s="316"/>
      <c r="U612" s="316"/>
      <c r="V612" s="316"/>
      <c r="W612" s="316"/>
      <c r="X612" s="316"/>
      <c r="Y612" s="316"/>
    </row>
    <row r="613" spans="1:25" ht="15">
      <c r="A613" s="316"/>
      <c r="B613" s="2"/>
      <c r="C613" s="398" t="s">
        <v>2537</v>
      </c>
      <c r="D613" s="2"/>
      <c r="E613" s="382"/>
      <c r="F613" s="382"/>
      <c r="G613" s="5"/>
      <c r="H613" s="5"/>
      <c r="I613" s="5"/>
      <c r="J613" s="5"/>
      <c r="K613" s="316"/>
      <c r="L613" s="316"/>
      <c r="M613" s="316"/>
      <c r="N613" s="316"/>
      <c r="O613" s="316"/>
      <c r="P613" s="316"/>
      <c r="Q613" s="316"/>
      <c r="R613" s="316"/>
      <c r="S613" s="316"/>
      <c r="T613" s="316"/>
      <c r="U613" s="316"/>
      <c r="V613" s="316"/>
      <c r="W613" s="316"/>
      <c r="X613" s="316"/>
      <c r="Y613" s="316"/>
    </row>
    <row r="614" spans="1:25">
      <c r="A614" s="316"/>
      <c r="B614" s="2"/>
      <c r="C614" s="2"/>
      <c r="D614" s="2"/>
      <c r="E614" s="382"/>
      <c r="F614" s="382"/>
      <c r="G614" s="5"/>
      <c r="H614" s="5"/>
      <c r="I614" s="5"/>
      <c r="J614" s="5"/>
      <c r="K614" s="316"/>
      <c r="L614" s="316"/>
      <c r="M614" s="316"/>
      <c r="N614" s="316"/>
      <c r="O614" s="316"/>
      <c r="P614" s="316"/>
      <c r="Q614" s="316"/>
      <c r="R614" s="316"/>
      <c r="S614" s="316"/>
      <c r="T614" s="316"/>
      <c r="U614" s="316"/>
      <c r="V614" s="316"/>
      <c r="W614" s="316"/>
      <c r="X614" s="316"/>
      <c r="Y614" s="316"/>
    </row>
    <row r="615" spans="1:25" ht="15.75">
      <c r="A615" s="316"/>
      <c r="B615" s="2"/>
      <c r="C615" s="323" t="s">
        <v>1135</v>
      </c>
      <c r="D615" s="2"/>
      <c r="E615" s="382"/>
      <c r="F615" s="382"/>
      <c r="G615" s="5"/>
      <c r="H615" s="5"/>
      <c r="I615" s="5"/>
      <c r="J615" s="5"/>
      <c r="K615" s="316"/>
      <c r="L615" s="316"/>
      <c r="M615" s="316"/>
      <c r="N615" s="316"/>
      <c r="O615" s="316"/>
      <c r="P615" s="316"/>
      <c r="Q615" s="316"/>
      <c r="R615" s="316"/>
      <c r="S615" s="316"/>
      <c r="T615" s="316"/>
      <c r="U615" s="316"/>
      <c r="V615" s="316"/>
      <c r="W615" s="316"/>
      <c r="X615" s="316"/>
      <c r="Y615" s="316"/>
    </row>
    <row r="616" spans="1:25">
      <c r="A616" s="316"/>
      <c r="B616" s="2"/>
      <c r="C616" s="2"/>
      <c r="D616" s="2"/>
      <c r="E616" s="382"/>
      <c r="F616" s="382"/>
      <c r="G616" s="5"/>
      <c r="H616" s="5"/>
      <c r="I616" s="5"/>
      <c r="J616" s="5"/>
      <c r="K616" s="316"/>
      <c r="L616" s="316"/>
      <c r="M616" s="316"/>
      <c r="N616" s="316"/>
      <c r="O616" s="316"/>
      <c r="P616" s="316"/>
      <c r="Q616" s="316"/>
      <c r="R616" s="316"/>
      <c r="S616" s="316"/>
      <c r="T616" s="316"/>
      <c r="U616" s="316"/>
      <c r="V616" s="316"/>
      <c r="W616" s="316"/>
      <c r="X616" s="316"/>
      <c r="Y616" s="316"/>
    </row>
    <row r="617" spans="1:25">
      <c r="A617" s="316"/>
      <c r="B617" s="2"/>
      <c r="C617" s="2" t="s">
        <v>2520</v>
      </c>
      <c r="D617" s="2"/>
      <c r="E617" s="382"/>
      <c r="F617" s="382"/>
      <c r="G617" s="5"/>
      <c r="H617" s="5"/>
      <c r="I617" s="5"/>
      <c r="J617" s="5"/>
      <c r="K617" s="316"/>
      <c r="L617" s="316"/>
      <c r="M617" s="316"/>
      <c r="N617" s="316"/>
      <c r="O617" s="316"/>
      <c r="P617" s="316"/>
      <c r="Q617" s="316"/>
      <c r="R617" s="316"/>
      <c r="S617" s="316"/>
      <c r="T617" s="316"/>
      <c r="U617" s="316"/>
      <c r="V617" s="316"/>
      <c r="W617" s="316"/>
      <c r="X617" s="316"/>
      <c r="Y617" s="316"/>
    </row>
    <row r="618" spans="1:25">
      <c r="A618" s="316"/>
      <c r="B618" s="2"/>
      <c r="C618" s="2" t="s">
        <v>2463</v>
      </c>
      <c r="D618" s="2"/>
      <c r="E618" s="382"/>
      <c r="F618" s="382"/>
      <c r="G618" s="5"/>
      <c r="H618" s="5"/>
      <c r="I618" s="5"/>
      <c r="J618" s="5"/>
      <c r="K618" s="316"/>
      <c r="L618" s="316"/>
      <c r="M618" s="316"/>
      <c r="N618" s="316"/>
      <c r="O618" s="316"/>
      <c r="P618" s="316"/>
      <c r="Q618" s="316"/>
      <c r="R618" s="316"/>
      <c r="S618" s="316"/>
      <c r="T618" s="316"/>
      <c r="U618" s="316"/>
      <c r="V618" s="316"/>
      <c r="W618" s="316"/>
      <c r="X618" s="316"/>
      <c r="Y618" s="316"/>
    </row>
    <row r="619" spans="1:25">
      <c r="A619" s="316"/>
      <c r="B619" s="2"/>
      <c r="C619" s="2" t="s">
        <v>2538</v>
      </c>
      <c r="D619" s="2"/>
      <c r="E619" s="382"/>
      <c r="F619" s="382"/>
      <c r="G619" s="5"/>
      <c r="H619" s="5"/>
      <c r="I619" s="5"/>
      <c r="J619" s="5"/>
      <c r="K619" s="316"/>
      <c r="L619" s="316"/>
      <c r="M619" s="316"/>
      <c r="N619" s="316"/>
      <c r="O619" s="316"/>
      <c r="P619" s="316"/>
      <c r="Q619" s="316"/>
      <c r="R619" s="316"/>
      <c r="S619" s="316"/>
      <c r="T619" s="316"/>
      <c r="U619" s="316"/>
      <c r="V619" s="316"/>
      <c r="W619" s="316"/>
      <c r="X619" s="316"/>
      <c r="Y619" s="316"/>
    </row>
    <row r="620" spans="1:25">
      <c r="A620" s="316"/>
      <c r="B620" s="2"/>
      <c r="C620" s="2" t="s">
        <v>2539</v>
      </c>
      <c r="D620" s="2"/>
      <c r="E620" s="382"/>
      <c r="F620" s="382"/>
      <c r="G620" s="5"/>
      <c r="H620" s="5"/>
      <c r="I620" s="5"/>
      <c r="J620" s="5"/>
      <c r="K620" s="316"/>
      <c r="L620" s="316"/>
      <c r="M620" s="316"/>
      <c r="N620" s="316"/>
      <c r="O620" s="316"/>
      <c r="P620" s="316"/>
      <c r="Q620" s="316"/>
      <c r="R620" s="316"/>
      <c r="S620" s="316"/>
      <c r="T620" s="316"/>
      <c r="U620" s="316"/>
      <c r="V620" s="316"/>
      <c r="W620" s="316"/>
      <c r="X620" s="316"/>
      <c r="Y620" s="316"/>
    </row>
    <row r="621" spans="1:25">
      <c r="A621" s="316"/>
      <c r="B621" s="2"/>
      <c r="C621" s="2" t="s">
        <v>2540</v>
      </c>
      <c r="D621" s="2"/>
      <c r="E621" s="382"/>
      <c r="F621" s="382"/>
      <c r="G621" s="5"/>
      <c r="H621" s="5"/>
      <c r="I621" s="5"/>
      <c r="J621" s="5"/>
      <c r="K621" s="316"/>
      <c r="L621" s="316"/>
      <c r="M621" s="316"/>
      <c r="N621" s="316"/>
      <c r="O621" s="316"/>
      <c r="P621" s="316"/>
      <c r="Q621" s="316"/>
      <c r="R621" s="316"/>
      <c r="S621" s="316"/>
      <c r="T621" s="316"/>
      <c r="U621" s="316"/>
      <c r="V621" s="316"/>
      <c r="W621" s="316"/>
      <c r="X621" s="316"/>
      <c r="Y621" s="316"/>
    </row>
    <row r="622" spans="1:25">
      <c r="A622" s="316"/>
      <c r="B622" s="2"/>
      <c r="C622" s="2" t="s">
        <v>2419</v>
      </c>
      <c r="D622" s="2"/>
      <c r="E622" s="382"/>
      <c r="F622" s="382"/>
      <c r="G622" s="5"/>
      <c r="H622" s="5"/>
      <c r="I622" s="5"/>
      <c r="J622" s="5"/>
      <c r="K622" s="316"/>
      <c r="L622" s="316"/>
      <c r="M622" s="316"/>
      <c r="N622" s="316"/>
      <c r="O622" s="316"/>
      <c r="P622" s="316"/>
      <c r="Q622" s="316"/>
      <c r="R622" s="316"/>
      <c r="S622" s="316"/>
      <c r="T622" s="316"/>
      <c r="U622" s="316"/>
      <c r="V622" s="316"/>
      <c r="W622" s="316"/>
      <c r="X622" s="316"/>
      <c r="Y622" s="316"/>
    </row>
    <row r="623" spans="1:25">
      <c r="A623" s="316"/>
      <c r="B623" s="2"/>
      <c r="C623" s="2" t="s">
        <v>1848</v>
      </c>
      <c r="D623" s="2"/>
      <c r="E623" s="382"/>
      <c r="F623" s="382"/>
      <c r="G623" s="5"/>
      <c r="H623" s="5"/>
      <c r="I623" s="5"/>
      <c r="J623" s="5"/>
      <c r="K623" s="316"/>
      <c r="L623" s="316"/>
      <c r="M623" s="316"/>
      <c r="N623" s="316"/>
      <c r="O623" s="316"/>
      <c r="P623" s="316"/>
      <c r="Q623" s="316"/>
      <c r="R623" s="316"/>
      <c r="S623" s="316"/>
      <c r="T623" s="316"/>
      <c r="U623" s="316"/>
      <c r="V623" s="316"/>
      <c r="W623" s="316"/>
      <c r="X623" s="316"/>
      <c r="Y623" s="316"/>
    </row>
    <row r="624" spans="1:25">
      <c r="A624" s="316"/>
      <c r="B624" s="2"/>
      <c r="C624" s="2" t="s">
        <v>1849</v>
      </c>
      <c r="D624" s="2"/>
      <c r="E624" s="382"/>
      <c r="F624" s="382"/>
      <c r="G624" s="5"/>
      <c r="H624" s="5"/>
      <c r="I624" s="5"/>
      <c r="J624" s="5"/>
      <c r="K624" s="316"/>
      <c r="L624" s="316"/>
      <c r="M624" s="316"/>
      <c r="N624" s="316"/>
      <c r="O624" s="316"/>
      <c r="P624" s="316"/>
      <c r="Q624" s="316"/>
      <c r="R624" s="316"/>
      <c r="S624" s="316"/>
      <c r="T624" s="316"/>
      <c r="U624" s="316"/>
      <c r="V624" s="316"/>
      <c r="W624" s="316"/>
      <c r="X624" s="316"/>
      <c r="Y624" s="316"/>
    </row>
    <row r="625" spans="1:25">
      <c r="A625" s="316"/>
      <c r="B625" s="2"/>
      <c r="C625" s="2" t="s">
        <v>2496</v>
      </c>
      <c r="D625" s="2"/>
      <c r="E625" s="382"/>
      <c r="F625" s="382"/>
      <c r="G625" s="5"/>
      <c r="H625" s="5"/>
      <c r="I625" s="5"/>
      <c r="J625" s="5"/>
      <c r="K625" s="316"/>
      <c r="L625" s="316"/>
      <c r="M625" s="316"/>
      <c r="N625" s="316"/>
      <c r="O625" s="316"/>
      <c r="P625" s="316"/>
      <c r="Q625" s="316"/>
      <c r="R625" s="316"/>
      <c r="S625" s="316"/>
      <c r="T625" s="316"/>
      <c r="U625" s="316"/>
      <c r="V625" s="316"/>
      <c r="W625" s="316"/>
      <c r="X625" s="316"/>
      <c r="Y625" s="316"/>
    </row>
    <row r="626" spans="1:25">
      <c r="A626" s="316"/>
      <c r="B626" s="2"/>
      <c r="C626" s="2" t="s">
        <v>1139</v>
      </c>
      <c r="D626" s="2"/>
      <c r="E626" s="382"/>
      <c r="F626" s="382"/>
      <c r="G626" s="5"/>
      <c r="H626" s="5"/>
      <c r="I626" s="5"/>
      <c r="J626" s="5"/>
      <c r="K626" s="316"/>
      <c r="L626" s="316"/>
      <c r="M626" s="316"/>
      <c r="N626" s="316"/>
      <c r="O626" s="316"/>
      <c r="P626" s="316"/>
      <c r="Q626" s="316"/>
      <c r="R626" s="316"/>
      <c r="S626" s="316"/>
      <c r="T626" s="316"/>
      <c r="U626" s="316"/>
      <c r="V626" s="316"/>
      <c r="W626" s="316"/>
      <c r="X626" s="316"/>
      <c r="Y626" s="316"/>
    </row>
    <row r="627" spans="1:25">
      <c r="A627" s="316"/>
      <c r="B627" s="2"/>
      <c r="C627" s="2"/>
      <c r="D627" s="2"/>
      <c r="E627" s="382"/>
      <c r="F627" s="382"/>
      <c r="G627" s="5"/>
      <c r="H627" s="5"/>
      <c r="I627" s="5"/>
      <c r="J627" s="5"/>
      <c r="K627" s="316"/>
      <c r="L627" s="316"/>
      <c r="M627" s="316"/>
      <c r="N627" s="316"/>
      <c r="O627" s="316"/>
      <c r="P627" s="316"/>
      <c r="Q627" s="316"/>
      <c r="R627" s="316"/>
      <c r="S627" s="316"/>
      <c r="T627" s="316"/>
      <c r="U627" s="316"/>
      <c r="V627" s="316"/>
      <c r="W627" s="316"/>
      <c r="X627" s="316"/>
      <c r="Y627" s="316"/>
    </row>
    <row r="628" spans="1:25">
      <c r="A628" s="316"/>
      <c r="B628" s="2"/>
      <c r="C628" s="2"/>
      <c r="D628" s="2"/>
      <c r="E628" s="382"/>
      <c r="F628" s="382"/>
      <c r="G628" s="5"/>
      <c r="H628" s="5"/>
      <c r="I628" s="5"/>
      <c r="J628" s="5"/>
      <c r="K628" s="316"/>
      <c r="L628" s="316"/>
      <c r="M628" s="316"/>
      <c r="N628" s="316"/>
      <c r="O628" s="316"/>
      <c r="P628" s="316"/>
      <c r="Q628" s="316"/>
      <c r="R628" s="316"/>
      <c r="S628" s="316"/>
      <c r="T628" s="316"/>
      <c r="U628" s="316"/>
      <c r="V628" s="316"/>
      <c r="W628" s="316"/>
      <c r="X628" s="316"/>
      <c r="Y628" s="316"/>
    </row>
    <row r="629" spans="1:25" ht="51">
      <c r="A629" s="316"/>
      <c r="B629" s="328" t="s">
        <v>4</v>
      </c>
      <c r="C629" s="329" t="s">
        <v>5</v>
      </c>
      <c r="D629" s="330"/>
      <c r="E629" s="331" t="s">
        <v>1859</v>
      </c>
      <c r="F629" s="332" t="s">
        <v>2541</v>
      </c>
      <c r="G629" s="333"/>
      <c r="H629" s="334" t="s">
        <v>6</v>
      </c>
      <c r="I629" s="335"/>
      <c r="J629" s="331" t="s">
        <v>7763</v>
      </c>
      <c r="K629" s="316"/>
      <c r="L629" s="316"/>
      <c r="M629" s="316"/>
      <c r="N629" s="316"/>
      <c r="O629" s="316"/>
      <c r="P629" s="316"/>
      <c r="Q629" s="316"/>
      <c r="R629" s="316"/>
      <c r="S629" s="316"/>
      <c r="T629" s="316"/>
      <c r="U629" s="316"/>
      <c r="V629" s="316"/>
      <c r="W629" s="316"/>
      <c r="X629" s="316"/>
      <c r="Y629" s="316"/>
    </row>
    <row r="630" spans="1:25" ht="38.25">
      <c r="A630" s="316"/>
      <c r="B630" s="336"/>
      <c r="C630" s="337"/>
      <c r="D630" s="338"/>
      <c r="E630" s="339" t="s">
        <v>2542</v>
      </c>
      <c r="F630" s="339" t="s">
        <v>1134</v>
      </c>
      <c r="G630" s="340" t="s">
        <v>8</v>
      </c>
      <c r="H630" s="339" t="s">
        <v>9</v>
      </c>
      <c r="I630" s="339" t="s">
        <v>10</v>
      </c>
      <c r="J630" s="339"/>
      <c r="K630" s="316"/>
      <c r="L630" s="316"/>
      <c r="M630" s="316"/>
      <c r="N630" s="316"/>
      <c r="O630" s="316"/>
      <c r="P630" s="316"/>
      <c r="Q630" s="316"/>
      <c r="R630" s="316"/>
      <c r="S630" s="316"/>
      <c r="T630" s="316"/>
      <c r="U630" s="316"/>
      <c r="V630" s="316"/>
      <c r="W630" s="316"/>
      <c r="X630" s="316"/>
      <c r="Y630" s="316"/>
    </row>
    <row r="631" spans="1:25" ht="15.75">
      <c r="A631" s="316"/>
      <c r="B631" s="189"/>
      <c r="C631" s="383" t="s">
        <v>2543</v>
      </c>
      <c r="D631" s="341"/>
      <c r="E631" s="342" t="s">
        <v>2544</v>
      </c>
      <c r="F631" s="191"/>
      <c r="G631" s="192"/>
      <c r="H631" s="192"/>
      <c r="I631" s="193"/>
      <c r="J631" s="189"/>
      <c r="K631" s="316"/>
      <c r="L631" s="316"/>
      <c r="M631" s="316"/>
      <c r="N631" s="316"/>
      <c r="O631" s="316"/>
      <c r="P631" s="316"/>
      <c r="Q631" s="316"/>
      <c r="R631" s="316"/>
      <c r="S631" s="316"/>
      <c r="T631" s="316"/>
      <c r="U631" s="316"/>
      <c r="V631" s="316"/>
      <c r="W631" s="316"/>
      <c r="X631" s="316"/>
      <c r="Y631" s="316"/>
    </row>
    <row r="632" spans="1:25">
      <c r="A632" s="316"/>
      <c r="B632" s="343" t="s">
        <v>2545</v>
      </c>
      <c r="C632" s="344" t="s">
        <v>2546</v>
      </c>
      <c r="D632" s="345"/>
      <c r="E632" s="29"/>
      <c r="F632" s="29" t="s">
        <v>1896</v>
      </c>
      <c r="G632" s="29">
        <v>1875</v>
      </c>
      <c r="H632" s="29">
        <v>1190</v>
      </c>
      <c r="I632" s="29">
        <v>2090</v>
      </c>
      <c r="J632" s="346">
        <v>644160</v>
      </c>
      <c r="K632" s="316"/>
      <c r="L632" s="316"/>
      <c r="M632" s="316"/>
      <c r="N632" s="316"/>
      <c r="O632" s="316"/>
      <c r="P632" s="316"/>
      <c r="Q632" s="316"/>
      <c r="R632" s="316"/>
      <c r="S632" s="316"/>
      <c r="T632" s="316"/>
      <c r="U632" s="316"/>
      <c r="V632" s="316"/>
      <c r="W632" s="316"/>
      <c r="X632" s="316"/>
      <c r="Y632" s="316"/>
    </row>
    <row r="633" spans="1:25">
      <c r="A633" s="316"/>
      <c r="B633" s="343" t="s">
        <v>2547</v>
      </c>
      <c r="C633" s="344" t="s">
        <v>2548</v>
      </c>
      <c r="D633" s="345"/>
      <c r="E633" s="29"/>
      <c r="F633" s="29" t="s">
        <v>1896</v>
      </c>
      <c r="G633" s="29">
        <v>2500</v>
      </c>
      <c r="H633" s="29">
        <v>1190</v>
      </c>
      <c r="I633" s="29">
        <v>2090</v>
      </c>
      <c r="J633" s="346">
        <v>836520</v>
      </c>
      <c r="K633" s="316"/>
      <c r="L633" s="316"/>
      <c r="M633" s="316"/>
      <c r="N633" s="316"/>
      <c r="O633" s="316"/>
      <c r="P633" s="316"/>
      <c r="Q633" s="316"/>
      <c r="R633" s="316"/>
      <c r="S633" s="316"/>
      <c r="T633" s="316"/>
      <c r="U633" s="316"/>
      <c r="V633" s="316"/>
      <c r="W633" s="316"/>
      <c r="X633" s="316"/>
      <c r="Y633" s="316"/>
    </row>
    <row r="634" spans="1:25">
      <c r="A634" s="316"/>
      <c r="B634" s="343" t="s">
        <v>2549</v>
      </c>
      <c r="C634" s="344" t="s">
        <v>2550</v>
      </c>
      <c r="D634" s="345"/>
      <c r="E634" s="29" t="s">
        <v>2551</v>
      </c>
      <c r="F634" s="29" t="s">
        <v>1896</v>
      </c>
      <c r="G634" s="29">
        <v>3750</v>
      </c>
      <c r="H634" s="29">
        <v>1190</v>
      </c>
      <c r="I634" s="29">
        <v>2090</v>
      </c>
      <c r="J634" s="346">
        <v>1237920</v>
      </c>
      <c r="K634" s="316"/>
      <c r="L634" s="316"/>
      <c r="M634" s="316"/>
      <c r="N634" s="316"/>
      <c r="O634" s="316"/>
      <c r="P634" s="316"/>
      <c r="Q634" s="316"/>
      <c r="R634" s="316"/>
      <c r="S634" s="316"/>
      <c r="T634" s="316"/>
      <c r="U634" s="316"/>
      <c r="V634" s="316"/>
      <c r="W634" s="316"/>
      <c r="X634" s="316"/>
      <c r="Y634" s="316"/>
    </row>
    <row r="635" spans="1:25">
      <c r="A635" s="316"/>
      <c r="B635" s="316"/>
      <c r="C635" s="316"/>
      <c r="D635" s="316"/>
      <c r="E635" s="316"/>
      <c r="F635" s="316"/>
      <c r="G635" s="317"/>
      <c r="H635" s="317"/>
      <c r="I635" s="317"/>
      <c r="J635" s="318"/>
      <c r="K635" s="316"/>
      <c r="L635" s="316"/>
      <c r="M635" s="316"/>
      <c r="N635" s="316"/>
      <c r="O635" s="316"/>
      <c r="P635" s="316"/>
      <c r="Q635" s="316"/>
      <c r="R635" s="316"/>
      <c r="S635" s="316"/>
      <c r="T635" s="316"/>
      <c r="U635" s="316"/>
      <c r="V635" s="316"/>
      <c r="W635" s="316"/>
      <c r="X635" s="316"/>
      <c r="Y635" s="316"/>
    </row>
    <row r="636" spans="1:25">
      <c r="A636" s="316"/>
      <c r="B636" s="316"/>
      <c r="C636" s="316"/>
      <c r="D636" s="316"/>
      <c r="E636" s="316"/>
      <c r="F636" s="316"/>
      <c r="G636" s="317"/>
      <c r="H636" s="317"/>
      <c r="I636" s="317"/>
      <c r="J636" s="318"/>
      <c r="K636" s="316"/>
      <c r="L636" s="316"/>
      <c r="M636" s="316"/>
      <c r="N636" s="316"/>
      <c r="O636" s="316"/>
      <c r="P636" s="316"/>
      <c r="Q636" s="316"/>
      <c r="R636" s="316"/>
      <c r="S636" s="316"/>
      <c r="T636" s="316"/>
      <c r="U636" s="316"/>
      <c r="V636" s="316"/>
      <c r="W636" s="316"/>
      <c r="X636" s="316"/>
      <c r="Y636" s="316"/>
    </row>
    <row r="637" spans="1:25">
      <c r="A637" s="316"/>
      <c r="B637" s="316"/>
      <c r="C637" s="316"/>
      <c r="D637" s="316"/>
      <c r="E637" s="316"/>
      <c r="F637" s="316"/>
      <c r="G637" s="317"/>
      <c r="H637" s="317"/>
      <c r="I637" s="317"/>
      <c r="J637" s="318"/>
      <c r="K637" s="316"/>
      <c r="L637" s="316"/>
      <c r="M637" s="316"/>
      <c r="N637" s="316"/>
      <c r="O637" s="316"/>
      <c r="P637" s="316"/>
      <c r="Q637" s="316"/>
      <c r="R637" s="316"/>
      <c r="S637" s="316"/>
      <c r="T637" s="316"/>
      <c r="U637" s="316"/>
      <c r="V637" s="316"/>
      <c r="W637" s="316"/>
      <c r="X637" s="316"/>
      <c r="Y637" s="316"/>
    </row>
    <row r="638" spans="1:25">
      <c r="A638" s="316"/>
      <c r="B638" s="316"/>
      <c r="C638" s="316"/>
      <c r="D638" s="316"/>
      <c r="E638" s="316"/>
      <c r="F638" s="316"/>
      <c r="G638" s="317"/>
      <c r="H638" s="317"/>
      <c r="I638" s="317"/>
      <c r="J638" s="318"/>
      <c r="K638" s="316"/>
      <c r="L638" s="316"/>
      <c r="M638" s="316"/>
      <c r="N638" s="316"/>
      <c r="O638" s="316"/>
      <c r="P638" s="316"/>
      <c r="Q638" s="316"/>
      <c r="R638" s="316"/>
      <c r="S638" s="316"/>
      <c r="T638" s="316"/>
      <c r="U638" s="316"/>
      <c r="V638" s="316"/>
      <c r="W638" s="316"/>
      <c r="X638" s="316"/>
      <c r="Y638" s="316"/>
    </row>
    <row r="639" spans="1:25">
      <c r="A639" s="316"/>
      <c r="B639" s="316"/>
      <c r="C639" s="316"/>
      <c r="D639" s="316"/>
      <c r="E639" s="316"/>
      <c r="F639" s="316"/>
      <c r="G639" s="317"/>
      <c r="H639" s="317"/>
      <c r="I639" s="317"/>
      <c r="J639" s="318"/>
      <c r="K639" s="316"/>
      <c r="L639" s="316"/>
      <c r="M639" s="316"/>
      <c r="N639" s="316"/>
      <c r="O639" s="316"/>
      <c r="P639" s="316"/>
      <c r="Q639" s="316"/>
      <c r="R639" s="316"/>
      <c r="S639" s="316"/>
      <c r="T639" s="316"/>
      <c r="U639" s="316"/>
      <c r="V639" s="316"/>
      <c r="W639" s="316"/>
      <c r="X639" s="316"/>
      <c r="Y639" s="316"/>
    </row>
    <row r="640" spans="1:25">
      <c r="A640" s="316"/>
      <c r="B640" s="316"/>
      <c r="C640" s="316"/>
      <c r="D640" s="316"/>
      <c r="E640" s="316"/>
      <c r="F640" s="316"/>
      <c r="G640" s="317"/>
      <c r="H640" s="317"/>
      <c r="I640" s="317"/>
      <c r="J640" s="318"/>
      <c r="K640" s="316"/>
      <c r="L640" s="316"/>
      <c r="M640" s="316"/>
      <c r="N640" s="316"/>
      <c r="O640" s="316"/>
      <c r="P640" s="316"/>
      <c r="Q640" s="316"/>
      <c r="R640" s="316"/>
      <c r="S640" s="316"/>
      <c r="T640" s="316"/>
      <c r="U640" s="316"/>
      <c r="V640" s="316"/>
      <c r="W640" s="316"/>
      <c r="X640" s="316"/>
      <c r="Y640" s="316"/>
    </row>
    <row r="641" spans="1:25">
      <c r="A641" s="316"/>
      <c r="B641" s="316"/>
      <c r="C641" s="316"/>
      <c r="D641" s="316"/>
      <c r="E641" s="316"/>
      <c r="F641" s="316"/>
      <c r="G641" s="317"/>
      <c r="H641" s="317"/>
      <c r="I641" s="317"/>
      <c r="J641" s="318"/>
      <c r="K641" s="316"/>
      <c r="L641" s="316"/>
      <c r="M641" s="316"/>
      <c r="N641" s="316"/>
      <c r="O641" s="316"/>
      <c r="P641" s="316"/>
      <c r="Q641" s="316"/>
      <c r="R641" s="316"/>
      <c r="S641" s="316"/>
      <c r="T641" s="316"/>
      <c r="U641" s="316"/>
      <c r="V641" s="316"/>
      <c r="W641" s="316"/>
      <c r="X641" s="316"/>
      <c r="Y641" s="316"/>
    </row>
    <row r="642" spans="1:25">
      <c r="A642" s="316"/>
      <c r="B642" s="316"/>
      <c r="C642" s="316"/>
      <c r="D642" s="316"/>
      <c r="E642" s="316"/>
      <c r="F642" s="316"/>
      <c r="G642" s="317"/>
      <c r="H642" s="317"/>
      <c r="I642" s="317"/>
      <c r="J642" s="318"/>
      <c r="K642" s="316"/>
      <c r="L642" s="316"/>
      <c r="M642" s="316"/>
      <c r="N642" s="316"/>
      <c r="O642" s="316"/>
      <c r="P642" s="316"/>
      <c r="Q642" s="316"/>
      <c r="R642" s="316"/>
      <c r="S642" s="316"/>
      <c r="T642" s="316"/>
      <c r="U642" s="316"/>
      <c r="V642" s="316"/>
      <c r="W642" s="316"/>
      <c r="X642" s="316"/>
      <c r="Y642" s="316"/>
    </row>
    <row r="643" spans="1:25">
      <c r="A643" s="316"/>
      <c r="B643" s="316"/>
      <c r="C643" s="316"/>
      <c r="D643" s="316"/>
      <c r="E643" s="316"/>
      <c r="F643" s="316"/>
      <c r="G643" s="317"/>
      <c r="H643" s="317"/>
      <c r="I643" s="317"/>
      <c r="J643" s="318"/>
      <c r="K643" s="316"/>
      <c r="L643" s="316"/>
      <c r="M643" s="316"/>
      <c r="N643" s="316"/>
      <c r="O643" s="316"/>
      <c r="P643" s="316"/>
      <c r="Q643" s="316"/>
      <c r="R643" s="316"/>
      <c r="S643" s="316"/>
      <c r="T643" s="316"/>
      <c r="U643" s="316"/>
      <c r="V643" s="316"/>
      <c r="W643" s="316"/>
      <c r="X643" s="316"/>
      <c r="Y643" s="316"/>
    </row>
    <row r="644" spans="1:25">
      <c r="A644" s="316"/>
      <c r="B644" s="316"/>
      <c r="C644" s="316"/>
      <c r="D644" s="316"/>
      <c r="E644" s="316"/>
      <c r="F644" s="316"/>
      <c r="G644" s="317"/>
      <c r="H644" s="317"/>
      <c r="I644" s="317"/>
      <c r="J644" s="318"/>
      <c r="K644" s="316"/>
      <c r="L644" s="316"/>
      <c r="M644" s="316"/>
      <c r="N644" s="316"/>
      <c r="O644" s="316"/>
      <c r="P644" s="316"/>
      <c r="Q644" s="316"/>
      <c r="R644" s="316"/>
      <c r="S644" s="316"/>
      <c r="T644" s="316"/>
      <c r="U644" s="316"/>
      <c r="V644" s="316"/>
      <c r="W644" s="316"/>
      <c r="X644" s="316"/>
      <c r="Y644" s="316"/>
    </row>
  </sheetData>
  <mergeCells count="11">
    <mergeCell ref="B1:G1"/>
    <mergeCell ref="B2:G2"/>
    <mergeCell ref="F312:I312"/>
    <mergeCell ref="F427:I427"/>
    <mergeCell ref="A3:D3"/>
    <mergeCell ref="F76:I76"/>
    <mergeCell ref="F112:I112"/>
    <mergeCell ref="F113:I113"/>
    <mergeCell ref="F114:I114"/>
    <mergeCell ref="F115:I115"/>
    <mergeCell ref="F188:I188"/>
  </mergeCells>
  <hyperlinks>
    <hyperlink ref="B4" location="Содержание!A1" display="К содержанию"/>
  </hyperlinks>
  <pageMargins left="0.75" right="0.75" top="1" bottom="1"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5"/>
  <sheetViews>
    <sheetView showGridLines="0" workbookViewId="0">
      <selection activeCell="A3" sqref="A3"/>
    </sheetView>
  </sheetViews>
  <sheetFormatPr defaultColWidth="14.42578125" defaultRowHeight="15" customHeight="1"/>
  <cols>
    <col min="1" max="1" width="3.7109375" customWidth="1"/>
    <col min="2" max="2" width="17" customWidth="1"/>
    <col min="3" max="3" width="71.140625" customWidth="1"/>
    <col min="4" max="4" width="14.5703125" customWidth="1"/>
    <col min="5" max="5" width="11.5703125" customWidth="1"/>
    <col min="6" max="6" width="9.28515625" customWidth="1"/>
    <col min="7" max="7" width="19.42578125" customWidth="1"/>
    <col min="8" max="8" width="18.42578125" customWidth="1"/>
    <col min="9" max="24" width="9.140625" customWidth="1"/>
  </cols>
  <sheetData>
    <row r="1" spans="1:24" ht="25.5" customHeight="1">
      <c r="A1" s="1168" t="s">
        <v>7780</v>
      </c>
      <c r="B1" s="1168"/>
      <c r="C1" s="1168"/>
      <c r="D1" s="1168"/>
      <c r="E1" s="1168"/>
      <c r="F1" s="1168"/>
      <c r="G1" s="1168"/>
      <c r="H1" s="1168"/>
      <c r="I1" s="177"/>
      <c r="J1" s="177"/>
      <c r="K1" s="177"/>
      <c r="L1" s="177"/>
      <c r="M1" s="177"/>
      <c r="N1" s="177"/>
      <c r="O1" s="177"/>
      <c r="P1" s="177"/>
      <c r="Q1" s="177"/>
      <c r="R1" s="177"/>
      <c r="S1" s="177"/>
      <c r="T1" s="177"/>
      <c r="U1" s="177"/>
      <c r="V1" s="177"/>
      <c r="W1" s="177"/>
      <c r="X1" s="177"/>
    </row>
    <row r="2" spans="1:24" ht="18" customHeight="1">
      <c r="A2" s="1171" t="s">
        <v>7781</v>
      </c>
      <c r="B2" s="1171"/>
      <c r="C2" s="1171"/>
      <c r="D2" s="1171"/>
      <c r="E2" s="1171"/>
      <c r="F2" s="1171"/>
      <c r="G2" s="1171"/>
      <c r="H2" s="1171"/>
      <c r="I2" s="177"/>
      <c r="J2" s="177"/>
      <c r="K2" s="177"/>
      <c r="L2" s="177"/>
      <c r="M2" s="177"/>
      <c r="N2" s="177"/>
      <c r="O2" s="177"/>
      <c r="P2" s="177"/>
      <c r="Q2" s="177"/>
      <c r="R2" s="177"/>
      <c r="S2" s="177"/>
      <c r="T2" s="177"/>
      <c r="U2" s="177"/>
      <c r="V2" s="177"/>
      <c r="W2" s="177"/>
      <c r="X2" s="177"/>
    </row>
    <row r="3" spans="1:24" s="783" customFormat="1" ht="18" customHeight="1">
      <c r="A3" s="261"/>
      <c r="B3" s="259"/>
      <c r="C3" s="177"/>
      <c r="D3" s="258"/>
      <c r="E3" s="259"/>
      <c r="F3" s="259"/>
      <c r="G3" s="75"/>
      <c r="H3" s="181"/>
      <c r="I3" s="177"/>
      <c r="J3" s="177"/>
      <c r="K3" s="177"/>
      <c r="L3" s="177"/>
      <c r="M3" s="177"/>
      <c r="N3" s="177"/>
      <c r="O3" s="177"/>
      <c r="P3" s="177"/>
      <c r="Q3" s="177"/>
      <c r="R3" s="177"/>
      <c r="S3" s="177"/>
      <c r="T3" s="177"/>
      <c r="U3" s="177"/>
      <c r="V3" s="177"/>
      <c r="W3" s="177"/>
      <c r="X3" s="177"/>
    </row>
    <row r="4" spans="1:24" ht="18" customHeight="1">
      <c r="A4" s="261"/>
      <c r="B4" s="1161" t="s">
        <v>7782</v>
      </c>
      <c r="C4" s="177"/>
      <c r="D4" s="258"/>
      <c r="E4" s="259"/>
      <c r="F4" s="259"/>
      <c r="G4" s="75"/>
      <c r="H4" s="181"/>
      <c r="I4" s="177"/>
      <c r="J4" s="177"/>
      <c r="K4" s="177"/>
      <c r="L4" s="177"/>
      <c r="M4" s="177"/>
      <c r="N4" s="177"/>
      <c r="O4" s="177"/>
      <c r="P4" s="177"/>
      <c r="Q4" s="177"/>
      <c r="R4" s="177"/>
      <c r="S4" s="177"/>
      <c r="T4" s="177"/>
      <c r="U4" s="177"/>
      <c r="V4" s="177"/>
      <c r="W4" s="177"/>
      <c r="X4" s="177"/>
    </row>
    <row r="5" spans="1:24" ht="45" customHeight="1">
      <c r="A5" s="261"/>
      <c r="B5" s="185" t="s">
        <v>208</v>
      </c>
      <c r="C5" s="186" t="s">
        <v>5</v>
      </c>
      <c r="D5" s="785" t="s">
        <v>7764</v>
      </c>
      <c r="E5" s="785" t="s">
        <v>7765</v>
      </c>
      <c r="F5" s="186" t="s">
        <v>1554</v>
      </c>
      <c r="G5" s="186" t="s">
        <v>1555</v>
      </c>
      <c r="H5" s="187" t="s">
        <v>7763</v>
      </c>
      <c r="I5" s="177"/>
      <c r="J5" s="177"/>
      <c r="K5" s="177"/>
      <c r="L5" s="177"/>
      <c r="M5" s="177"/>
      <c r="N5" s="177"/>
      <c r="O5" s="177"/>
      <c r="P5" s="177"/>
      <c r="Q5" s="177"/>
      <c r="R5" s="177"/>
      <c r="S5" s="177"/>
      <c r="T5" s="177"/>
      <c r="U5" s="177"/>
      <c r="V5" s="177"/>
      <c r="W5" s="177"/>
      <c r="X5" s="177"/>
    </row>
    <row r="6" spans="1:24" ht="18" customHeight="1">
      <c r="A6" s="261"/>
      <c r="B6" s="192"/>
      <c r="C6" s="189" t="s">
        <v>1556</v>
      </c>
      <c r="D6" s="202"/>
      <c r="E6" s="203"/>
      <c r="F6" s="192"/>
      <c r="G6" s="192"/>
      <c r="H6" s="204"/>
      <c r="I6" s="177"/>
      <c r="J6" s="177"/>
      <c r="K6" s="177"/>
      <c r="L6" s="177"/>
      <c r="M6" s="177"/>
      <c r="N6" s="177"/>
      <c r="O6" s="177"/>
      <c r="P6" s="177"/>
      <c r="Q6" s="177"/>
      <c r="R6" s="177"/>
      <c r="S6" s="177"/>
      <c r="T6" s="177"/>
      <c r="U6" s="177"/>
      <c r="V6" s="177"/>
      <c r="W6" s="177"/>
      <c r="X6" s="177"/>
    </row>
    <row r="7" spans="1:24" ht="18" customHeight="1">
      <c r="A7" s="261"/>
      <c r="B7" s="262" t="s">
        <v>1557</v>
      </c>
      <c r="C7" s="212" t="s">
        <v>1558</v>
      </c>
      <c r="D7" s="263" t="s">
        <v>188</v>
      </c>
      <c r="E7" s="213">
        <v>0.21</v>
      </c>
      <c r="F7" s="264">
        <v>4</v>
      </c>
      <c r="G7" s="265" t="s">
        <v>1559</v>
      </c>
      <c r="H7" s="196">
        <v>65225.060000000005</v>
      </c>
      <c r="I7" s="177"/>
      <c r="J7" s="177"/>
      <c r="K7" s="177"/>
      <c r="L7" s="177"/>
      <c r="M7" s="177"/>
      <c r="N7" s="177"/>
      <c r="O7" s="177"/>
      <c r="P7" s="177"/>
      <c r="Q7" s="177"/>
      <c r="R7" s="177"/>
      <c r="S7" s="177"/>
      <c r="T7" s="177"/>
      <c r="U7" s="177"/>
      <c r="V7" s="177"/>
      <c r="W7" s="177"/>
      <c r="X7" s="177"/>
    </row>
    <row r="8" spans="1:24" ht="18" customHeight="1">
      <c r="A8" s="261"/>
      <c r="B8" s="262" t="s">
        <v>1560</v>
      </c>
      <c r="C8" s="212" t="s">
        <v>1561</v>
      </c>
      <c r="D8" s="213" t="s">
        <v>188</v>
      </c>
      <c r="E8" s="213">
        <v>0.39</v>
      </c>
      <c r="F8" s="265">
        <v>4</v>
      </c>
      <c r="G8" s="265" t="s">
        <v>1562</v>
      </c>
      <c r="H8" s="196">
        <v>68421.150000000009</v>
      </c>
      <c r="I8" s="177"/>
      <c r="J8" s="177"/>
      <c r="K8" s="177"/>
      <c r="L8" s="177"/>
      <c r="M8" s="177"/>
      <c r="N8" s="177"/>
      <c r="O8" s="177"/>
      <c r="P8" s="177"/>
      <c r="Q8" s="177"/>
      <c r="R8" s="177"/>
      <c r="S8" s="177"/>
      <c r="T8" s="177"/>
      <c r="U8" s="177"/>
      <c r="V8" s="177"/>
      <c r="W8" s="177"/>
      <c r="X8" s="177"/>
    </row>
    <row r="9" spans="1:24" ht="18" customHeight="1">
      <c r="A9" s="261"/>
      <c r="B9" s="262" t="s">
        <v>1563</v>
      </c>
      <c r="C9" s="212" t="s">
        <v>1564</v>
      </c>
      <c r="D9" s="213" t="s">
        <v>188</v>
      </c>
      <c r="E9" s="213">
        <v>0.39</v>
      </c>
      <c r="F9" s="266">
        <v>4</v>
      </c>
      <c r="G9" s="266" t="s">
        <v>1565</v>
      </c>
      <c r="H9" s="196">
        <v>74956.710000000006</v>
      </c>
      <c r="I9" s="177"/>
      <c r="J9" s="177"/>
      <c r="K9" s="177"/>
      <c r="L9" s="177"/>
      <c r="M9" s="177"/>
      <c r="N9" s="177"/>
      <c r="O9" s="177"/>
      <c r="P9" s="177"/>
      <c r="Q9" s="177"/>
      <c r="R9" s="177"/>
      <c r="S9" s="177"/>
      <c r="T9" s="177"/>
      <c r="U9" s="177"/>
      <c r="V9" s="177"/>
      <c r="W9" s="177"/>
      <c r="X9" s="177"/>
    </row>
    <row r="10" spans="1:24" ht="18" customHeight="1">
      <c r="A10" s="261"/>
      <c r="B10" s="262" t="s">
        <v>1566</v>
      </c>
      <c r="C10" s="212" t="s">
        <v>1567</v>
      </c>
      <c r="D10" s="267" t="s">
        <v>189</v>
      </c>
      <c r="E10" s="213">
        <v>0.39</v>
      </c>
      <c r="F10" s="268">
        <v>4</v>
      </c>
      <c r="G10" s="269" t="s">
        <v>1562</v>
      </c>
      <c r="H10" s="196">
        <v>84323.49</v>
      </c>
      <c r="I10" s="177"/>
      <c r="J10" s="177"/>
      <c r="K10" s="177"/>
      <c r="L10" s="177"/>
      <c r="M10" s="177"/>
      <c r="N10" s="177"/>
      <c r="O10" s="177"/>
      <c r="P10" s="177"/>
      <c r="Q10" s="177"/>
      <c r="R10" s="177"/>
      <c r="S10" s="177"/>
      <c r="T10" s="177"/>
      <c r="U10" s="177"/>
      <c r="V10" s="177"/>
      <c r="W10" s="177"/>
      <c r="X10" s="177"/>
    </row>
    <row r="11" spans="1:24" ht="18" customHeight="1">
      <c r="A11" s="261"/>
      <c r="B11" s="262" t="s">
        <v>1568</v>
      </c>
      <c r="C11" s="212" t="s">
        <v>1569</v>
      </c>
      <c r="D11" s="267" t="s">
        <v>189</v>
      </c>
      <c r="E11" s="213">
        <v>0.39</v>
      </c>
      <c r="F11" s="268">
        <v>4</v>
      </c>
      <c r="G11" s="269" t="s">
        <v>1565</v>
      </c>
      <c r="H11" s="196">
        <v>92581.75</v>
      </c>
      <c r="I11" s="177"/>
      <c r="J11" s="177"/>
      <c r="K11" s="177"/>
      <c r="L11" s="177"/>
      <c r="M11" s="177"/>
      <c r="N11" s="177"/>
      <c r="O11" s="177"/>
      <c r="P11" s="177"/>
      <c r="Q11" s="177"/>
      <c r="R11" s="177"/>
      <c r="S11" s="177"/>
      <c r="T11" s="177"/>
      <c r="U11" s="177"/>
      <c r="V11" s="177"/>
      <c r="W11" s="177"/>
      <c r="X11" s="177"/>
    </row>
    <row r="12" spans="1:24" ht="18" customHeight="1">
      <c r="A12" s="261"/>
      <c r="B12" s="262" t="s">
        <v>1570</v>
      </c>
      <c r="C12" s="212" t="s">
        <v>1571</v>
      </c>
      <c r="D12" s="213" t="s">
        <v>188</v>
      </c>
      <c r="E12" s="213">
        <v>0.49</v>
      </c>
      <c r="F12" s="268">
        <v>4</v>
      </c>
      <c r="G12" s="269" t="s">
        <v>1572</v>
      </c>
      <c r="H12" s="196">
        <v>76927.650000000009</v>
      </c>
      <c r="I12" s="177"/>
      <c r="J12" s="177"/>
      <c r="K12" s="177"/>
      <c r="L12" s="177"/>
      <c r="M12" s="177"/>
      <c r="N12" s="177"/>
      <c r="O12" s="177"/>
      <c r="P12" s="177"/>
      <c r="Q12" s="177"/>
      <c r="R12" s="177"/>
      <c r="S12" s="177"/>
      <c r="T12" s="177"/>
      <c r="U12" s="177"/>
      <c r="V12" s="177"/>
      <c r="W12" s="177"/>
      <c r="X12" s="177"/>
    </row>
    <row r="13" spans="1:24" ht="18" customHeight="1">
      <c r="A13" s="261"/>
      <c r="B13" s="262" t="s">
        <v>1573</v>
      </c>
      <c r="C13" s="212" t="s">
        <v>1574</v>
      </c>
      <c r="D13" s="213" t="s">
        <v>188</v>
      </c>
      <c r="E13" s="213">
        <v>0.49</v>
      </c>
      <c r="F13" s="268">
        <v>4</v>
      </c>
      <c r="G13" s="269" t="s">
        <v>1575</v>
      </c>
      <c r="H13" s="196">
        <v>75570.89</v>
      </c>
      <c r="I13" s="177"/>
      <c r="J13" s="177"/>
      <c r="K13" s="177"/>
      <c r="L13" s="177"/>
      <c r="M13" s="177"/>
      <c r="N13" s="177"/>
      <c r="O13" s="177"/>
      <c r="P13" s="177"/>
      <c r="Q13" s="177"/>
      <c r="R13" s="177"/>
      <c r="S13" s="177"/>
      <c r="T13" s="177"/>
      <c r="U13" s="177"/>
      <c r="V13" s="177"/>
      <c r="W13" s="177"/>
      <c r="X13" s="177"/>
    </row>
    <row r="14" spans="1:24" ht="18" customHeight="1">
      <c r="A14" s="261"/>
      <c r="B14" s="262" t="s">
        <v>1576</v>
      </c>
      <c r="C14" s="212" t="s">
        <v>1577</v>
      </c>
      <c r="D14" s="270" t="s">
        <v>188</v>
      </c>
      <c r="E14" s="213">
        <v>0.57999999999999996</v>
      </c>
      <c r="F14" s="271">
        <v>6</v>
      </c>
      <c r="G14" s="265" t="s">
        <v>1578</v>
      </c>
      <c r="H14" s="196">
        <v>99991.5</v>
      </c>
      <c r="I14" s="177"/>
      <c r="J14" s="177"/>
      <c r="K14" s="177"/>
      <c r="L14" s="177"/>
      <c r="M14" s="177"/>
      <c r="N14" s="177"/>
      <c r="O14" s="177"/>
      <c r="P14" s="177"/>
      <c r="Q14" s="177"/>
      <c r="R14" s="177"/>
      <c r="S14" s="177"/>
      <c r="T14" s="177"/>
      <c r="U14" s="177"/>
      <c r="V14" s="177"/>
      <c r="W14" s="177"/>
      <c r="X14" s="177"/>
    </row>
    <row r="15" spans="1:24" ht="18" customHeight="1">
      <c r="A15" s="261"/>
      <c r="B15" s="262" t="s">
        <v>1579</v>
      </c>
      <c r="C15" s="212" t="s">
        <v>1580</v>
      </c>
      <c r="D15" s="272" t="s">
        <v>1581</v>
      </c>
      <c r="E15" s="213">
        <v>0.57999999999999996</v>
      </c>
      <c r="F15" s="273">
        <v>6</v>
      </c>
      <c r="G15" s="265" t="s">
        <v>1578</v>
      </c>
      <c r="H15" s="196">
        <v>117437.85</v>
      </c>
      <c r="I15" s="177"/>
      <c r="J15" s="177"/>
      <c r="K15" s="177"/>
      <c r="L15" s="177"/>
      <c r="M15" s="177"/>
      <c r="N15" s="177"/>
      <c r="O15" s="177"/>
      <c r="P15" s="177"/>
      <c r="Q15" s="177"/>
      <c r="R15" s="177"/>
      <c r="S15" s="177"/>
      <c r="T15" s="177"/>
      <c r="U15" s="177"/>
      <c r="V15" s="177"/>
      <c r="W15" s="177"/>
      <c r="X15" s="177"/>
    </row>
    <row r="16" spans="1:24" ht="18" customHeight="1">
      <c r="A16" s="261"/>
      <c r="B16" s="262" t="s">
        <v>1582</v>
      </c>
      <c r="C16" s="212" t="s">
        <v>1583</v>
      </c>
      <c r="D16" s="221" t="s">
        <v>188</v>
      </c>
      <c r="E16" s="221">
        <v>0.5</v>
      </c>
      <c r="F16" s="274">
        <v>4</v>
      </c>
      <c r="G16" s="221" t="s">
        <v>1584</v>
      </c>
      <c r="H16" s="196">
        <v>72927.990000000005</v>
      </c>
      <c r="I16" s="177"/>
      <c r="J16" s="177"/>
      <c r="K16" s="177"/>
      <c r="L16" s="177"/>
      <c r="M16" s="177"/>
      <c r="N16" s="177"/>
      <c r="O16" s="177"/>
      <c r="P16" s="177"/>
      <c r="Q16" s="177"/>
      <c r="R16" s="177"/>
      <c r="S16" s="177"/>
      <c r="T16" s="177"/>
      <c r="U16" s="177"/>
      <c r="V16" s="177"/>
      <c r="W16" s="177"/>
      <c r="X16" s="177"/>
    </row>
    <row r="17" spans="1:24" ht="18" customHeight="1">
      <c r="A17" s="261"/>
      <c r="B17" s="262" t="s">
        <v>1585</v>
      </c>
      <c r="C17" s="212" t="s">
        <v>1586</v>
      </c>
      <c r="D17" s="267" t="s">
        <v>189</v>
      </c>
      <c r="E17" s="213">
        <v>0.5</v>
      </c>
      <c r="F17" s="275">
        <v>4</v>
      </c>
      <c r="G17" s="270" t="s">
        <v>1584</v>
      </c>
      <c r="H17" s="196">
        <v>96934.510000000009</v>
      </c>
      <c r="I17" s="177"/>
      <c r="J17" s="177"/>
      <c r="K17" s="177"/>
      <c r="L17" s="177"/>
      <c r="M17" s="177"/>
      <c r="N17" s="177"/>
      <c r="O17" s="177"/>
      <c r="P17" s="177"/>
      <c r="Q17" s="177"/>
      <c r="R17" s="177"/>
      <c r="S17" s="177"/>
      <c r="T17" s="177"/>
      <c r="U17" s="177"/>
      <c r="V17" s="177"/>
      <c r="W17" s="177"/>
      <c r="X17" s="177"/>
    </row>
    <row r="18" spans="1:24" ht="18" customHeight="1">
      <c r="A18" s="261"/>
      <c r="B18" s="262" t="s">
        <v>1587</v>
      </c>
      <c r="C18" s="212" t="s">
        <v>1588</v>
      </c>
      <c r="D18" s="276" t="s">
        <v>1589</v>
      </c>
      <c r="E18" s="213">
        <v>0.5</v>
      </c>
      <c r="F18" s="215">
        <v>5</v>
      </c>
      <c r="G18" s="213" t="s">
        <v>1590</v>
      </c>
      <c r="H18" s="196">
        <v>125352.64000000001</v>
      </c>
      <c r="I18" s="177"/>
      <c r="J18" s="177"/>
      <c r="K18" s="177"/>
      <c r="L18" s="177"/>
      <c r="M18" s="177"/>
      <c r="N18" s="177"/>
      <c r="O18" s="177"/>
      <c r="P18" s="177"/>
      <c r="Q18" s="177"/>
      <c r="R18" s="177"/>
      <c r="S18" s="177"/>
      <c r="T18" s="177"/>
      <c r="U18" s="177"/>
      <c r="V18" s="177"/>
      <c r="W18" s="177"/>
      <c r="X18" s="177"/>
    </row>
    <row r="19" spans="1:24" ht="18" customHeight="1">
      <c r="A19" s="261"/>
      <c r="B19" s="262" t="s">
        <v>1591</v>
      </c>
      <c r="C19" s="212" t="s">
        <v>1592</v>
      </c>
      <c r="D19" s="276" t="s">
        <v>1589</v>
      </c>
      <c r="E19" s="213">
        <v>0.56000000000000005</v>
      </c>
      <c r="F19" s="215">
        <v>6</v>
      </c>
      <c r="G19" s="213" t="s">
        <v>1593</v>
      </c>
      <c r="H19" s="196">
        <v>143808</v>
      </c>
      <c r="I19" s="177"/>
      <c r="J19" s="177"/>
      <c r="K19" s="177"/>
      <c r="L19" s="177"/>
      <c r="M19" s="177"/>
      <c r="N19" s="177"/>
      <c r="O19" s="177"/>
      <c r="P19" s="177"/>
      <c r="Q19" s="177"/>
      <c r="R19" s="177"/>
      <c r="S19" s="177"/>
      <c r="T19" s="177"/>
      <c r="U19" s="177"/>
      <c r="V19" s="177"/>
      <c r="W19" s="177"/>
      <c r="X19" s="177"/>
    </row>
    <row r="20" spans="1:24" ht="18" customHeight="1">
      <c r="A20" s="261"/>
      <c r="B20" s="262" t="s">
        <v>1594</v>
      </c>
      <c r="C20" s="212" t="s">
        <v>1595</v>
      </c>
      <c r="D20" s="276" t="s">
        <v>1589</v>
      </c>
      <c r="E20" s="213">
        <v>0.5</v>
      </c>
      <c r="F20" s="215">
        <v>5</v>
      </c>
      <c r="G20" s="213" t="s">
        <v>1590</v>
      </c>
      <c r="H20" s="196">
        <v>144853.39000000001</v>
      </c>
      <c r="I20" s="177"/>
      <c r="J20" s="177"/>
      <c r="K20" s="177"/>
      <c r="L20" s="177"/>
      <c r="M20" s="177"/>
      <c r="N20" s="177"/>
      <c r="O20" s="177"/>
      <c r="P20" s="177"/>
      <c r="Q20" s="177"/>
      <c r="R20" s="177"/>
      <c r="S20" s="177"/>
      <c r="T20" s="177"/>
      <c r="U20" s="177"/>
      <c r="V20" s="177"/>
      <c r="W20" s="177"/>
      <c r="X20" s="177"/>
    </row>
    <row r="21" spans="1:24" ht="18" customHeight="1">
      <c r="A21" s="261"/>
      <c r="B21" s="262" t="s">
        <v>1596</v>
      </c>
      <c r="C21" s="212" t="s">
        <v>1597</v>
      </c>
      <c r="D21" s="276" t="s">
        <v>1589</v>
      </c>
      <c r="E21" s="213">
        <v>0.5</v>
      </c>
      <c r="F21" s="215">
        <v>5</v>
      </c>
      <c r="G21" s="213" t="s">
        <v>1590</v>
      </c>
      <c r="H21" s="196">
        <v>144853.39000000001</v>
      </c>
      <c r="I21" s="177"/>
      <c r="J21" s="177"/>
      <c r="K21" s="177"/>
      <c r="L21" s="177"/>
      <c r="M21" s="177"/>
      <c r="N21" s="177"/>
      <c r="O21" s="177"/>
      <c r="P21" s="177"/>
      <c r="Q21" s="177"/>
      <c r="R21" s="177"/>
      <c r="S21" s="177"/>
      <c r="T21" s="177"/>
      <c r="U21" s="177"/>
      <c r="V21" s="177"/>
      <c r="W21" s="177"/>
      <c r="X21" s="177"/>
    </row>
    <row r="22" spans="1:24" ht="18" customHeight="1">
      <c r="A22" s="261"/>
      <c r="B22" s="262" t="s">
        <v>1598</v>
      </c>
      <c r="C22" s="212" t="s">
        <v>1599</v>
      </c>
      <c r="D22" s="270" t="s">
        <v>188</v>
      </c>
      <c r="E22" s="213">
        <v>0.7</v>
      </c>
      <c r="F22" s="215">
        <v>4</v>
      </c>
      <c r="G22" s="276" t="s">
        <v>1600</v>
      </c>
      <c r="H22" s="196">
        <v>88759.71</v>
      </c>
      <c r="I22" s="177"/>
      <c r="J22" s="177"/>
      <c r="K22" s="177"/>
      <c r="L22" s="177"/>
      <c r="M22" s="177"/>
      <c r="N22" s="177"/>
      <c r="O22" s="177"/>
      <c r="P22" s="177"/>
      <c r="Q22" s="177"/>
      <c r="R22" s="177"/>
      <c r="S22" s="177"/>
      <c r="T22" s="177"/>
      <c r="U22" s="177"/>
      <c r="V22" s="177"/>
      <c r="W22" s="177"/>
      <c r="X22" s="177"/>
    </row>
    <row r="23" spans="1:24" ht="18" customHeight="1">
      <c r="A23" s="261"/>
      <c r="B23" s="262" t="s">
        <v>1601</v>
      </c>
      <c r="C23" s="212" t="s">
        <v>1602</v>
      </c>
      <c r="D23" s="276" t="s">
        <v>189</v>
      </c>
      <c r="E23" s="213">
        <v>0.7</v>
      </c>
      <c r="F23" s="215">
        <v>4</v>
      </c>
      <c r="G23" s="276" t="s">
        <v>1600</v>
      </c>
      <c r="H23" s="196">
        <v>103683</v>
      </c>
      <c r="I23" s="177"/>
      <c r="J23" s="177"/>
      <c r="K23" s="177"/>
      <c r="L23" s="177"/>
      <c r="M23" s="177"/>
      <c r="N23" s="177"/>
      <c r="O23" s="177"/>
      <c r="P23" s="177"/>
      <c r="Q23" s="177"/>
      <c r="R23" s="177"/>
      <c r="S23" s="177"/>
      <c r="T23" s="177"/>
      <c r="U23" s="177"/>
      <c r="V23" s="177"/>
      <c r="W23" s="177"/>
      <c r="X23" s="177"/>
    </row>
    <row r="24" spans="1:24" ht="18" customHeight="1">
      <c r="A24" s="261"/>
      <c r="B24" s="262" t="s">
        <v>1603</v>
      </c>
      <c r="C24" s="212" t="s">
        <v>1604</v>
      </c>
      <c r="D24" s="270" t="s">
        <v>188</v>
      </c>
      <c r="E24" s="213">
        <v>1.1200000000000001</v>
      </c>
      <c r="F24" s="215">
        <v>8</v>
      </c>
      <c r="G24" s="270" t="s">
        <v>1605</v>
      </c>
      <c r="H24" s="196">
        <v>118086.27</v>
      </c>
      <c r="I24" s="177"/>
      <c r="J24" s="177"/>
      <c r="K24" s="177"/>
      <c r="L24" s="177"/>
      <c r="M24" s="177"/>
      <c r="N24" s="177"/>
      <c r="O24" s="177"/>
      <c r="P24" s="177"/>
      <c r="Q24" s="177"/>
      <c r="R24" s="177"/>
      <c r="S24" s="177"/>
      <c r="T24" s="177"/>
      <c r="U24" s="177"/>
      <c r="V24" s="177"/>
      <c r="W24" s="177"/>
      <c r="X24" s="177"/>
    </row>
    <row r="25" spans="1:24" ht="18" customHeight="1">
      <c r="A25" s="261"/>
      <c r="B25" s="262" t="s">
        <v>1606</v>
      </c>
      <c r="C25" s="212" t="s">
        <v>1607</v>
      </c>
      <c r="D25" s="270" t="s">
        <v>188</v>
      </c>
      <c r="E25" s="213">
        <v>1.1200000000000001</v>
      </c>
      <c r="F25" s="215">
        <v>8</v>
      </c>
      <c r="G25" s="270" t="s">
        <v>1605</v>
      </c>
      <c r="H25" s="196">
        <v>118605.22</v>
      </c>
      <c r="I25" s="177"/>
      <c r="J25" s="177"/>
      <c r="K25" s="177"/>
      <c r="L25" s="177"/>
      <c r="M25" s="177"/>
      <c r="N25" s="177"/>
      <c r="O25" s="177"/>
      <c r="P25" s="177"/>
      <c r="Q25" s="177"/>
      <c r="R25" s="177"/>
      <c r="S25" s="177"/>
      <c r="T25" s="177"/>
      <c r="U25" s="177"/>
      <c r="V25" s="177"/>
      <c r="W25" s="177"/>
      <c r="X25" s="177"/>
    </row>
    <row r="26" spans="1:24" ht="18" customHeight="1">
      <c r="A26" s="261"/>
      <c r="B26" s="262" t="s">
        <v>1608</v>
      </c>
      <c r="C26" s="212" t="s">
        <v>1609</v>
      </c>
      <c r="D26" s="270" t="s">
        <v>188</v>
      </c>
      <c r="E26" s="213">
        <v>1.1200000000000001</v>
      </c>
      <c r="F26" s="215">
        <v>8</v>
      </c>
      <c r="G26" s="270" t="s">
        <v>1605</v>
      </c>
      <c r="H26" s="196">
        <v>144558.07</v>
      </c>
      <c r="I26" s="177"/>
      <c r="J26" s="177"/>
      <c r="K26" s="177"/>
      <c r="L26" s="177"/>
      <c r="M26" s="177"/>
      <c r="N26" s="177"/>
      <c r="O26" s="177"/>
      <c r="P26" s="177"/>
      <c r="Q26" s="177"/>
      <c r="R26" s="177"/>
      <c r="S26" s="177"/>
      <c r="T26" s="177"/>
      <c r="U26" s="177"/>
      <c r="V26" s="177"/>
      <c r="W26" s="177"/>
      <c r="X26" s="177"/>
    </row>
    <row r="27" spans="1:24" ht="18" customHeight="1">
      <c r="A27" s="261"/>
      <c r="B27" s="262" t="s">
        <v>1610</v>
      </c>
      <c r="C27" s="212" t="s">
        <v>1611</v>
      </c>
      <c r="D27" s="270" t="s">
        <v>188</v>
      </c>
      <c r="E27" s="213">
        <v>1.1399999999999999</v>
      </c>
      <c r="F27" s="215">
        <v>8</v>
      </c>
      <c r="G27" s="270" t="s">
        <v>1612</v>
      </c>
      <c r="H27" s="196">
        <v>149619.17000000001</v>
      </c>
      <c r="I27" s="177"/>
      <c r="J27" s="177"/>
      <c r="K27" s="177"/>
      <c r="L27" s="177"/>
      <c r="M27" s="177"/>
      <c r="N27" s="177"/>
      <c r="O27" s="177"/>
      <c r="P27" s="177"/>
      <c r="Q27" s="177"/>
      <c r="R27" s="177"/>
      <c r="S27" s="177"/>
      <c r="T27" s="177"/>
      <c r="U27" s="177"/>
      <c r="V27" s="177"/>
      <c r="W27" s="177"/>
      <c r="X27" s="177"/>
    </row>
    <row r="28" spans="1:24" ht="18" customHeight="1">
      <c r="A28" s="261"/>
      <c r="B28" s="262" t="s">
        <v>1613</v>
      </c>
      <c r="C28" s="212" t="s">
        <v>1614</v>
      </c>
      <c r="D28" s="276" t="s">
        <v>189</v>
      </c>
      <c r="E28" s="213">
        <v>1.1200000000000001</v>
      </c>
      <c r="F28" s="215">
        <v>8</v>
      </c>
      <c r="G28" s="270" t="s">
        <v>1605</v>
      </c>
      <c r="H28" s="196">
        <v>135993.79</v>
      </c>
      <c r="I28" s="177"/>
      <c r="J28" s="177"/>
      <c r="K28" s="177"/>
      <c r="L28" s="177"/>
      <c r="M28" s="177"/>
      <c r="N28" s="177"/>
      <c r="O28" s="177"/>
      <c r="P28" s="177"/>
      <c r="Q28" s="177"/>
      <c r="R28" s="177"/>
      <c r="S28" s="177"/>
      <c r="T28" s="177"/>
      <c r="U28" s="177"/>
      <c r="V28" s="177"/>
      <c r="W28" s="177"/>
      <c r="X28" s="177"/>
    </row>
    <row r="29" spans="1:24" ht="18" customHeight="1">
      <c r="A29" s="261"/>
      <c r="B29" s="262" t="s">
        <v>1615</v>
      </c>
      <c r="C29" s="212" t="s">
        <v>1616</v>
      </c>
      <c r="D29" s="276" t="s">
        <v>189</v>
      </c>
      <c r="E29" s="213">
        <v>1.1200000000000001</v>
      </c>
      <c r="F29" s="215">
        <v>8</v>
      </c>
      <c r="G29" s="270" t="s">
        <v>1605</v>
      </c>
      <c r="H29" s="196">
        <v>149619.17000000001</v>
      </c>
      <c r="I29" s="177"/>
      <c r="J29" s="177"/>
      <c r="K29" s="177"/>
      <c r="L29" s="177"/>
      <c r="M29" s="177"/>
      <c r="N29" s="177"/>
      <c r="O29" s="177"/>
      <c r="P29" s="177"/>
      <c r="Q29" s="177"/>
      <c r="R29" s="177"/>
      <c r="S29" s="177"/>
      <c r="T29" s="177"/>
      <c r="U29" s="177"/>
      <c r="V29" s="177"/>
      <c r="W29" s="177"/>
      <c r="X29" s="177"/>
    </row>
    <row r="30" spans="1:24" ht="18" customHeight="1">
      <c r="A30" s="261"/>
      <c r="B30" s="262" t="s">
        <v>1617</v>
      </c>
      <c r="C30" s="212" t="s">
        <v>1618</v>
      </c>
      <c r="D30" s="270" t="s">
        <v>188</v>
      </c>
      <c r="E30" s="213">
        <v>1.5</v>
      </c>
      <c r="F30" s="215">
        <v>8</v>
      </c>
      <c r="G30" s="213" t="s">
        <v>1619</v>
      </c>
      <c r="H30" s="196">
        <v>134695.88</v>
      </c>
      <c r="I30" s="177"/>
      <c r="J30" s="177"/>
      <c r="K30" s="177"/>
      <c r="L30" s="177"/>
      <c r="M30" s="177"/>
      <c r="N30" s="177"/>
      <c r="O30" s="177"/>
      <c r="P30" s="177"/>
      <c r="Q30" s="177"/>
      <c r="R30" s="177"/>
      <c r="S30" s="177"/>
      <c r="T30" s="177"/>
      <c r="U30" s="177"/>
      <c r="V30" s="177"/>
      <c r="W30" s="177"/>
      <c r="X30" s="177"/>
    </row>
    <row r="31" spans="1:24" ht="18" customHeight="1">
      <c r="A31" s="261"/>
      <c r="B31" s="262" t="s">
        <v>1620</v>
      </c>
      <c r="C31" s="212" t="s">
        <v>1621</v>
      </c>
      <c r="D31" s="270" t="s">
        <v>188</v>
      </c>
      <c r="E31" s="213">
        <v>1.5</v>
      </c>
      <c r="F31" s="215">
        <v>8</v>
      </c>
      <c r="G31" s="213" t="s">
        <v>1619</v>
      </c>
      <c r="H31" s="196">
        <v>139886.45000000001</v>
      </c>
      <c r="I31" s="177"/>
      <c r="J31" s="177"/>
      <c r="K31" s="177"/>
      <c r="L31" s="177"/>
      <c r="M31" s="177"/>
      <c r="N31" s="177"/>
      <c r="O31" s="177"/>
      <c r="P31" s="177"/>
      <c r="Q31" s="177"/>
      <c r="R31" s="177"/>
      <c r="S31" s="177"/>
      <c r="T31" s="177"/>
      <c r="U31" s="177"/>
      <c r="V31" s="177"/>
      <c r="W31" s="177"/>
      <c r="X31" s="177"/>
    </row>
    <row r="32" spans="1:24" ht="18" customHeight="1">
      <c r="A32" s="261"/>
      <c r="B32" s="262" t="s">
        <v>1622</v>
      </c>
      <c r="C32" s="212" t="s">
        <v>1623</v>
      </c>
      <c r="D32" s="270" t="s">
        <v>188</v>
      </c>
      <c r="E32" s="213">
        <v>1.5</v>
      </c>
      <c r="F32" s="215">
        <v>8</v>
      </c>
      <c r="G32" s="213" t="s">
        <v>1619</v>
      </c>
      <c r="H32" s="196">
        <v>163892.97</v>
      </c>
      <c r="I32" s="177"/>
      <c r="J32" s="177"/>
      <c r="K32" s="177"/>
      <c r="L32" s="177"/>
      <c r="M32" s="177"/>
      <c r="N32" s="177"/>
      <c r="O32" s="177"/>
      <c r="P32" s="177"/>
      <c r="Q32" s="177"/>
      <c r="R32" s="177"/>
      <c r="S32" s="177"/>
      <c r="T32" s="177"/>
      <c r="U32" s="177"/>
      <c r="V32" s="177"/>
      <c r="W32" s="177"/>
      <c r="X32" s="177"/>
    </row>
    <row r="33" spans="1:24" ht="18" customHeight="1">
      <c r="A33" s="261"/>
      <c r="B33" s="262" t="s">
        <v>1624</v>
      </c>
      <c r="C33" s="212" t="s">
        <v>1625</v>
      </c>
      <c r="D33" s="276" t="s">
        <v>189</v>
      </c>
      <c r="E33" s="213">
        <v>1.5</v>
      </c>
      <c r="F33" s="215">
        <v>8</v>
      </c>
      <c r="G33" s="213" t="s">
        <v>1619</v>
      </c>
      <c r="H33" s="196">
        <v>146633.87</v>
      </c>
      <c r="I33" s="177"/>
      <c r="J33" s="177"/>
      <c r="K33" s="177"/>
      <c r="L33" s="177"/>
      <c r="M33" s="177"/>
      <c r="N33" s="177"/>
      <c r="O33" s="177"/>
      <c r="P33" s="177"/>
      <c r="Q33" s="177"/>
      <c r="R33" s="177"/>
      <c r="S33" s="177"/>
      <c r="T33" s="177"/>
      <c r="U33" s="177"/>
      <c r="V33" s="177"/>
      <c r="W33" s="177"/>
      <c r="X33" s="177"/>
    </row>
    <row r="34" spans="1:24" ht="18" customHeight="1">
      <c r="A34" s="261"/>
      <c r="B34" s="262" t="s">
        <v>1626</v>
      </c>
      <c r="C34" s="212" t="s">
        <v>1627</v>
      </c>
      <c r="D34" s="276" t="s">
        <v>189</v>
      </c>
      <c r="E34" s="213">
        <v>1.5</v>
      </c>
      <c r="F34" s="215">
        <v>8</v>
      </c>
      <c r="G34" s="213" t="s">
        <v>1619</v>
      </c>
      <c r="H34" s="196">
        <v>153901.31</v>
      </c>
      <c r="I34" s="177"/>
      <c r="J34" s="177"/>
      <c r="K34" s="177"/>
      <c r="L34" s="177"/>
      <c r="M34" s="177"/>
      <c r="N34" s="177"/>
      <c r="O34" s="177"/>
      <c r="P34" s="177"/>
      <c r="Q34" s="177"/>
      <c r="R34" s="177"/>
      <c r="S34" s="177"/>
      <c r="T34" s="177"/>
      <c r="U34" s="177"/>
      <c r="V34" s="177"/>
      <c r="W34" s="177"/>
      <c r="X34" s="177"/>
    </row>
    <row r="35" spans="1:24" ht="18" customHeight="1">
      <c r="A35" s="261"/>
      <c r="B35" s="216"/>
      <c r="C35" s="189" t="s">
        <v>1628</v>
      </c>
      <c r="D35" s="202"/>
      <c r="E35" s="203"/>
      <c r="F35" s="192"/>
      <c r="G35" s="192"/>
      <c r="H35" s="204"/>
      <c r="I35" s="177"/>
      <c r="J35" s="177"/>
      <c r="K35" s="177"/>
      <c r="L35" s="177"/>
      <c r="M35" s="177"/>
      <c r="N35" s="177"/>
      <c r="O35" s="177"/>
      <c r="P35" s="177"/>
      <c r="Q35" s="177"/>
      <c r="R35" s="177"/>
      <c r="S35" s="177"/>
      <c r="T35" s="177"/>
      <c r="U35" s="177"/>
      <c r="V35" s="177"/>
      <c r="W35" s="177"/>
      <c r="X35" s="177"/>
    </row>
    <row r="36" spans="1:24" ht="18" customHeight="1">
      <c r="A36" s="261"/>
      <c r="B36" s="262" t="s">
        <v>1629</v>
      </c>
      <c r="C36" s="277" t="s">
        <v>1630</v>
      </c>
      <c r="D36" s="278" t="s">
        <v>188</v>
      </c>
      <c r="E36" s="221">
        <v>0.39</v>
      </c>
      <c r="F36" s="266">
        <v>4</v>
      </c>
      <c r="G36" s="273" t="s">
        <v>1562</v>
      </c>
      <c r="H36" s="196">
        <v>77730.150000000009</v>
      </c>
      <c r="I36" s="177"/>
      <c r="J36" s="177"/>
      <c r="K36" s="177"/>
      <c r="L36" s="177"/>
      <c r="M36" s="177"/>
      <c r="N36" s="177"/>
      <c r="O36" s="177"/>
      <c r="P36" s="177"/>
      <c r="Q36" s="177"/>
      <c r="R36" s="177"/>
      <c r="S36" s="177"/>
      <c r="T36" s="177"/>
      <c r="U36" s="177"/>
      <c r="V36" s="177"/>
      <c r="W36" s="177"/>
      <c r="X36" s="177"/>
    </row>
    <row r="37" spans="1:24" ht="18" customHeight="1">
      <c r="A37" s="261"/>
      <c r="B37" s="262" t="s">
        <v>1631</v>
      </c>
      <c r="C37" s="277" t="s">
        <v>1632</v>
      </c>
      <c r="D37" s="279" t="s">
        <v>189</v>
      </c>
      <c r="E37" s="213">
        <v>0.39</v>
      </c>
      <c r="F37" s="266">
        <v>4</v>
      </c>
      <c r="G37" s="268" t="s">
        <v>1562</v>
      </c>
      <c r="H37" s="196">
        <v>86813.38</v>
      </c>
      <c r="I37" s="177"/>
      <c r="J37" s="177"/>
      <c r="K37" s="177"/>
      <c r="L37" s="177"/>
      <c r="M37" s="177"/>
      <c r="N37" s="177"/>
      <c r="O37" s="177"/>
      <c r="P37" s="177"/>
      <c r="Q37" s="177"/>
      <c r="R37" s="177"/>
      <c r="S37" s="177"/>
      <c r="T37" s="177"/>
      <c r="U37" s="177"/>
      <c r="V37" s="177"/>
      <c r="W37" s="177"/>
      <c r="X37" s="177"/>
    </row>
    <row r="38" spans="1:24" ht="18" customHeight="1">
      <c r="A38" s="261"/>
      <c r="B38" s="262" t="s">
        <v>1633</v>
      </c>
      <c r="C38" s="277" t="s">
        <v>1634</v>
      </c>
      <c r="D38" s="278" t="s">
        <v>188</v>
      </c>
      <c r="E38" s="221">
        <v>0.5</v>
      </c>
      <c r="F38" s="215">
        <v>4</v>
      </c>
      <c r="G38" s="280" t="s">
        <v>1584</v>
      </c>
      <c r="H38" s="196">
        <v>75134.33</v>
      </c>
      <c r="I38" s="177"/>
      <c r="J38" s="177"/>
      <c r="K38" s="177"/>
      <c r="L38" s="177"/>
      <c r="M38" s="177"/>
      <c r="N38" s="177"/>
      <c r="O38" s="177"/>
      <c r="P38" s="177"/>
      <c r="Q38" s="177"/>
      <c r="R38" s="177"/>
      <c r="S38" s="177"/>
      <c r="T38" s="177"/>
      <c r="U38" s="177"/>
      <c r="V38" s="177"/>
      <c r="W38" s="177"/>
      <c r="X38" s="177"/>
    </row>
    <row r="39" spans="1:24" ht="18" customHeight="1">
      <c r="A39" s="261"/>
      <c r="B39" s="262" t="s">
        <v>1635</v>
      </c>
      <c r="C39" s="277" t="s">
        <v>1636</v>
      </c>
      <c r="D39" s="281" t="s">
        <v>188</v>
      </c>
      <c r="E39" s="213">
        <v>0.5</v>
      </c>
      <c r="F39" s="215">
        <v>4</v>
      </c>
      <c r="G39" s="280" t="s">
        <v>1584</v>
      </c>
      <c r="H39" s="196">
        <v>94209.22</v>
      </c>
      <c r="I39" s="177"/>
      <c r="J39" s="177"/>
      <c r="K39" s="177"/>
      <c r="L39" s="177"/>
      <c r="M39" s="177"/>
      <c r="N39" s="177"/>
      <c r="O39" s="177"/>
      <c r="P39" s="177"/>
      <c r="Q39" s="177"/>
      <c r="R39" s="177"/>
      <c r="S39" s="177"/>
      <c r="T39" s="177"/>
      <c r="U39" s="177"/>
      <c r="V39" s="177"/>
      <c r="W39" s="177"/>
      <c r="X39" s="177"/>
    </row>
    <row r="40" spans="1:24" ht="18" customHeight="1">
      <c r="A40" s="261"/>
      <c r="B40" s="262" t="s">
        <v>1637</v>
      </c>
      <c r="C40" s="277" t="s">
        <v>1638</v>
      </c>
      <c r="D40" s="279" t="s">
        <v>189</v>
      </c>
      <c r="E40" s="213">
        <v>0.5</v>
      </c>
      <c r="F40" s="275">
        <v>4</v>
      </c>
      <c r="G40" s="270" t="s">
        <v>1584</v>
      </c>
      <c r="H40" s="196">
        <v>92652.37000000001</v>
      </c>
      <c r="I40" s="177"/>
      <c r="J40" s="177"/>
      <c r="K40" s="177"/>
      <c r="L40" s="177"/>
      <c r="M40" s="177"/>
      <c r="N40" s="177"/>
      <c r="O40" s="177"/>
      <c r="P40" s="177"/>
      <c r="Q40" s="177"/>
      <c r="R40" s="177"/>
      <c r="S40" s="177"/>
      <c r="T40" s="177"/>
      <c r="U40" s="177"/>
      <c r="V40" s="177"/>
      <c r="W40" s="177"/>
      <c r="X40" s="177"/>
    </row>
    <row r="41" spans="1:24" ht="18" customHeight="1">
      <c r="A41" s="261"/>
      <c r="B41" s="262" t="s">
        <v>1639</v>
      </c>
      <c r="C41" s="277" t="s">
        <v>1640</v>
      </c>
      <c r="D41" s="282" t="s">
        <v>189</v>
      </c>
      <c r="E41" s="213">
        <v>0.5</v>
      </c>
      <c r="F41" s="215">
        <v>4</v>
      </c>
      <c r="G41" s="270" t="s">
        <v>1584</v>
      </c>
      <c r="H41" s="196">
        <v>99659.8</v>
      </c>
      <c r="I41" s="177"/>
      <c r="J41" s="177"/>
      <c r="K41" s="177"/>
      <c r="L41" s="177"/>
      <c r="M41" s="177"/>
      <c r="N41" s="177"/>
      <c r="O41" s="177"/>
      <c r="P41" s="177"/>
      <c r="Q41" s="177"/>
      <c r="R41" s="177"/>
      <c r="S41" s="177"/>
      <c r="T41" s="177"/>
      <c r="U41" s="177"/>
      <c r="V41" s="177"/>
      <c r="W41" s="177"/>
      <c r="X41" s="177"/>
    </row>
    <row r="42" spans="1:24" ht="18" customHeight="1">
      <c r="A42" s="261"/>
      <c r="B42" s="262" t="s">
        <v>1641</v>
      </c>
      <c r="C42" s="277" t="s">
        <v>1642</v>
      </c>
      <c r="D42" s="282" t="s">
        <v>1643</v>
      </c>
      <c r="E42" s="213">
        <v>0.5</v>
      </c>
      <c r="F42" s="215">
        <v>4</v>
      </c>
      <c r="G42" s="213" t="s">
        <v>1644</v>
      </c>
      <c r="H42" s="196">
        <v>96286.090000000011</v>
      </c>
      <c r="I42" s="177"/>
      <c r="J42" s="177"/>
      <c r="K42" s="177"/>
      <c r="L42" s="177"/>
      <c r="M42" s="177"/>
      <c r="N42" s="177"/>
      <c r="O42" s="177"/>
      <c r="P42" s="177"/>
      <c r="Q42" s="177"/>
      <c r="R42" s="177"/>
      <c r="S42" s="177"/>
      <c r="T42" s="177"/>
      <c r="U42" s="177"/>
      <c r="V42" s="177"/>
      <c r="W42" s="177"/>
      <c r="X42" s="177"/>
    </row>
    <row r="43" spans="1:24" ht="18" customHeight="1">
      <c r="A43" s="261"/>
      <c r="B43" s="262" t="s">
        <v>1645</v>
      </c>
      <c r="C43" s="277" t="s">
        <v>1646</v>
      </c>
      <c r="D43" s="282" t="s">
        <v>1643</v>
      </c>
      <c r="E43" s="213">
        <v>0.5</v>
      </c>
      <c r="F43" s="215">
        <v>4</v>
      </c>
      <c r="G43" s="213" t="s">
        <v>1644</v>
      </c>
      <c r="H43" s="196">
        <v>132490.61000000002</v>
      </c>
      <c r="I43" s="177"/>
      <c r="J43" s="177"/>
      <c r="K43" s="177"/>
      <c r="L43" s="177"/>
      <c r="M43" s="177"/>
      <c r="N43" s="177"/>
      <c r="O43" s="177"/>
      <c r="P43" s="177"/>
      <c r="Q43" s="177"/>
      <c r="R43" s="177"/>
      <c r="S43" s="177"/>
      <c r="T43" s="177"/>
      <c r="U43" s="177"/>
      <c r="V43" s="177"/>
      <c r="W43" s="177"/>
      <c r="X43" s="177"/>
    </row>
    <row r="44" spans="1:24" ht="18" customHeight="1">
      <c r="A44" s="261"/>
      <c r="B44" s="262" t="s">
        <v>1647</v>
      </c>
      <c r="C44" s="277" t="s">
        <v>1648</v>
      </c>
      <c r="D44" s="281" t="s">
        <v>188</v>
      </c>
      <c r="E44" s="213">
        <v>0.7</v>
      </c>
      <c r="F44" s="215">
        <v>4</v>
      </c>
      <c r="G44" s="282" t="s">
        <v>1600</v>
      </c>
      <c r="H44" s="196">
        <v>98492.430000000008</v>
      </c>
      <c r="I44" s="177"/>
      <c r="J44" s="177"/>
      <c r="K44" s="177"/>
      <c r="L44" s="177"/>
      <c r="M44" s="177"/>
      <c r="N44" s="177"/>
      <c r="O44" s="177"/>
      <c r="P44" s="177"/>
      <c r="Q44" s="177"/>
      <c r="R44" s="177"/>
      <c r="S44" s="177"/>
      <c r="T44" s="177"/>
      <c r="U44" s="177"/>
      <c r="V44" s="177"/>
      <c r="W44" s="177"/>
      <c r="X44" s="177"/>
    </row>
    <row r="45" spans="1:24" ht="18" customHeight="1">
      <c r="A45" s="261"/>
      <c r="B45" s="262" t="s">
        <v>1649</v>
      </c>
      <c r="C45" s="277" t="s">
        <v>1650</v>
      </c>
      <c r="D45" s="281" t="s">
        <v>188</v>
      </c>
      <c r="E45" s="213">
        <v>0.7</v>
      </c>
      <c r="F45" s="215">
        <v>4</v>
      </c>
      <c r="G45" s="282" t="s">
        <v>1600</v>
      </c>
      <c r="H45" s="196">
        <v>126002.13</v>
      </c>
      <c r="I45" s="177"/>
      <c r="J45" s="177"/>
      <c r="K45" s="177"/>
      <c r="L45" s="177"/>
      <c r="M45" s="177"/>
      <c r="N45" s="177"/>
      <c r="O45" s="177"/>
      <c r="P45" s="177"/>
      <c r="Q45" s="177"/>
      <c r="R45" s="177"/>
      <c r="S45" s="177"/>
      <c r="T45" s="177"/>
      <c r="U45" s="177"/>
      <c r="V45" s="177"/>
      <c r="W45" s="177"/>
      <c r="X45" s="177"/>
    </row>
    <row r="46" spans="1:24" ht="18" customHeight="1">
      <c r="A46" s="261"/>
      <c r="B46" s="262" t="s">
        <v>1651</v>
      </c>
      <c r="C46" s="277" t="s">
        <v>1652</v>
      </c>
      <c r="D46" s="282" t="s">
        <v>189</v>
      </c>
      <c r="E46" s="213">
        <v>0.7</v>
      </c>
      <c r="F46" s="215">
        <v>4</v>
      </c>
      <c r="G46" s="276" t="s">
        <v>1600</v>
      </c>
      <c r="H46" s="196">
        <v>116664.24</v>
      </c>
      <c r="I46" s="177"/>
      <c r="J46" s="177"/>
      <c r="K46" s="177"/>
      <c r="L46" s="177"/>
      <c r="M46" s="177"/>
      <c r="N46" s="177"/>
      <c r="O46" s="177"/>
      <c r="P46" s="177"/>
      <c r="Q46" s="177"/>
      <c r="R46" s="177"/>
      <c r="S46" s="177"/>
      <c r="T46" s="177"/>
      <c r="U46" s="177"/>
      <c r="V46" s="177"/>
      <c r="W46" s="177"/>
      <c r="X46" s="177"/>
    </row>
    <row r="47" spans="1:24" ht="18" customHeight="1">
      <c r="A47" s="261"/>
      <c r="B47" s="262" t="s">
        <v>1653</v>
      </c>
      <c r="C47" s="277" t="s">
        <v>1654</v>
      </c>
      <c r="D47" s="282" t="s">
        <v>189</v>
      </c>
      <c r="E47" s="213">
        <v>0.7</v>
      </c>
      <c r="F47" s="215">
        <v>4</v>
      </c>
      <c r="G47" s="276" t="s">
        <v>1600</v>
      </c>
      <c r="H47" s="196">
        <v>138848.55000000002</v>
      </c>
      <c r="I47" s="177"/>
      <c r="J47" s="177"/>
      <c r="K47" s="177"/>
      <c r="L47" s="177"/>
      <c r="M47" s="177"/>
      <c r="N47" s="177"/>
      <c r="O47" s="177"/>
      <c r="P47" s="177"/>
      <c r="Q47" s="177"/>
      <c r="R47" s="177"/>
      <c r="S47" s="177"/>
      <c r="T47" s="177"/>
      <c r="U47" s="177"/>
      <c r="V47" s="177"/>
      <c r="W47" s="177"/>
      <c r="X47" s="177"/>
    </row>
    <row r="48" spans="1:24" ht="18" customHeight="1">
      <c r="A48" s="261"/>
      <c r="B48" s="262" t="s">
        <v>1655</v>
      </c>
      <c r="C48" s="277" t="s">
        <v>1656</v>
      </c>
      <c r="D48" s="282" t="s">
        <v>1643</v>
      </c>
      <c r="E48" s="213">
        <v>0.7</v>
      </c>
      <c r="F48" s="215">
        <v>4</v>
      </c>
      <c r="G48" s="213" t="s">
        <v>1657</v>
      </c>
      <c r="H48" s="196">
        <v>132879.02000000002</v>
      </c>
      <c r="I48" s="177"/>
      <c r="J48" s="177"/>
      <c r="K48" s="177"/>
      <c r="L48" s="177"/>
      <c r="M48" s="177"/>
      <c r="N48" s="177"/>
      <c r="O48" s="177"/>
      <c r="P48" s="177"/>
      <c r="Q48" s="177"/>
      <c r="R48" s="177"/>
      <c r="S48" s="177"/>
      <c r="T48" s="177"/>
      <c r="U48" s="177"/>
      <c r="V48" s="177"/>
      <c r="W48" s="177"/>
      <c r="X48" s="177"/>
    </row>
    <row r="49" spans="1:24" ht="18" customHeight="1">
      <c r="A49" s="261"/>
      <c r="B49" s="262" t="s">
        <v>1658</v>
      </c>
      <c r="C49" s="277" t="s">
        <v>1659</v>
      </c>
      <c r="D49" s="282" t="s">
        <v>1643</v>
      </c>
      <c r="E49" s="213">
        <v>0.7</v>
      </c>
      <c r="F49" s="215">
        <v>4</v>
      </c>
      <c r="G49" s="213" t="s">
        <v>1657</v>
      </c>
      <c r="H49" s="196">
        <v>151954.98000000001</v>
      </c>
      <c r="I49" s="177"/>
      <c r="J49" s="177"/>
      <c r="K49" s="177"/>
      <c r="L49" s="177"/>
      <c r="M49" s="177"/>
      <c r="N49" s="177"/>
      <c r="O49" s="177"/>
      <c r="P49" s="177"/>
      <c r="Q49" s="177"/>
      <c r="R49" s="177"/>
      <c r="S49" s="177"/>
      <c r="T49" s="177"/>
      <c r="U49" s="177"/>
      <c r="V49" s="177"/>
      <c r="W49" s="177"/>
      <c r="X49" s="177"/>
    </row>
    <row r="50" spans="1:24" ht="18" customHeight="1">
      <c r="A50" s="261"/>
      <c r="B50" s="262" t="s">
        <v>1660</v>
      </c>
      <c r="C50" s="277" t="s">
        <v>1661</v>
      </c>
      <c r="D50" s="281" t="s">
        <v>188</v>
      </c>
      <c r="E50" s="213">
        <v>1.1200000000000001</v>
      </c>
      <c r="F50" s="215">
        <v>8</v>
      </c>
      <c r="G50" s="281" t="s">
        <v>1605</v>
      </c>
      <c r="H50" s="196">
        <v>116139.94</v>
      </c>
      <c r="I50" s="177"/>
      <c r="J50" s="177"/>
      <c r="K50" s="177"/>
      <c r="L50" s="177"/>
      <c r="M50" s="177"/>
      <c r="N50" s="177"/>
      <c r="O50" s="177"/>
      <c r="P50" s="177"/>
      <c r="Q50" s="177"/>
      <c r="R50" s="177"/>
      <c r="S50" s="177"/>
      <c r="T50" s="177"/>
      <c r="U50" s="177"/>
      <c r="V50" s="177"/>
      <c r="W50" s="177"/>
      <c r="X50" s="177"/>
    </row>
    <row r="51" spans="1:24" ht="18" customHeight="1">
      <c r="A51" s="261"/>
      <c r="B51" s="262" t="s">
        <v>1662</v>
      </c>
      <c r="C51" s="277" t="s">
        <v>1663</v>
      </c>
      <c r="D51" s="281" t="s">
        <v>188</v>
      </c>
      <c r="E51" s="213">
        <v>1.1200000000000001</v>
      </c>
      <c r="F51" s="274">
        <v>8</v>
      </c>
      <c r="G51" s="270" t="s">
        <v>1605</v>
      </c>
      <c r="H51" s="196">
        <v>139238.03</v>
      </c>
      <c r="I51" s="177"/>
      <c r="J51" s="177"/>
      <c r="K51" s="177"/>
      <c r="L51" s="177"/>
      <c r="M51" s="177"/>
      <c r="N51" s="177"/>
      <c r="O51" s="177"/>
      <c r="P51" s="177"/>
      <c r="Q51" s="177"/>
      <c r="R51" s="177"/>
      <c r="S51" s="177"/>
      <c r="T51" s="177"/>
      <c r="U51" s="177"/>
      <c r="V51" s="177"/>
      <c r="W51" s="177"/>
      <c r="X51" s="177"/>
    </row>
    <row r="52" spans="1:24" ht="18" customHeight="1">
      <c r="A52" s="261"/>
      <c r="B52" s="262" t="s">
        <v>1664</v>
      </c>
      <c r="C52" s="277" t="s">
        <v>1665</v>
      </c>
      <c r="D52" s="282" t="s">
        <v>189</v>
      </c>
      <c r="E52" s="213">
        <v>1.1200000000000001</v>
      </c>
      <c r="F52" s="215">
        <v>8</v>
      </c>
      <c r="G52" s="270" t="s">
        <v>1605</v>
      </c>
      <c r="H52" s="196">
        <v>134826.42000000001</v>
      </c>
      <c r="I52" s="177"/>
      <c r="J52" s="177"/>
      <c r="K52" s="177"/>
      <c r="L52" s="177"/>
      <c r="M52" s="177"/>
      <c r="N52" s="177"/>
      <c r="O52" s="177"/>
      <c r="P52" s="177"/>
      <c r="Q52" s="177"/>
      <c r="R52" s="177"/>
      <c r="S52" s="177"/>
      <c r="T52" s="177"/>
      <c r="U52" s="177"/>
      <c r="V52" s="177"/>
      <c r="W52" s="177"/>
      <c r="X52" s="177"/>
    </row>
    <row r="53" spans="1:24" ht="18" customHeight="1">
      <c r="A53" s="261"/>
      <c r="B53" s="262" t="s">
        <v>1666</v>
      </c>
      <c r="C53" s="277" t="s">
        <v>1667</v>
      </c>
      <c r="D53" s="282" t="s">
        <v>189</v>
      </c>
      <c r="E53" s="213">
        <v>1.1200000000000001</v>
      </c>
      <c r="F53" s="215">
        <v>8</v>
      </c>
      <c r="G53" s="270" t="s">
        <v>1605</v>
      </c>
      <c r="H53" s="196">
        <v>169602.49000000002</v>
      </c>
      <c r="I53" s="177"/>
      <c r="J53" s="177"/>
      <c r="K53" s="177"/>
      <c r="L53" s="177"/>
      <c r="M53" s="177"/>
      <c r="N53" s="177"/>
      <c r="O53" s="177"/>
      <c r="P53" s="177"/>
      <c r="Q53" s="177"/>
      <c r="R53" s="177"/>
      <c r="S53" s="177"/>
      <c r="T53" s="177"/>
      <c r="U53" s="177"/>
      <c r="V53" s="177"/>
      <c r="W53" s="177"/>
      <c r="X53" s="177"/>
    </row>
    <row r="54" spans="1:24" ht="18" customHeight="1">
      <c r="A54" s="261"/>
      <c r="B54" s="262" t="s">
        <v>1668</v>
      </c>
      <c r="C54" s="277" t="s">
        <v>1669</v>
      </c>
      <c r="D54" s="282" t="s">
        <v>1643</v>
      </c>
      <c r="E54" s="213">
        <v>1.1200000000000001</v>
      </c>
      <c r="F54" s="215">
        <v>8</v>
      </c>
      <c r="G54" s="270" t="s">
        <v>1670</v>
      </c>
      <c r="H54" s="196">
        <v>165709.83000000002</v>
      </c>
      <c r="I54" s="177"/>
      <c r="J54" s="177"/>
      <c r="K54" s="177"/>
      <c r="L54" s="177"/>
      <c r="M54" s="177"/>
      <c r="N54" s="177"/>
      <c r="O54" s="177"/>
      <c r="P54" s="177"/>
      <c r="Q54" s="177"/>
      <c r="R54" s="177"/>
      <c r="S54" s="177"/>
      <c r="T54" s="177"/>
      <c r="U54" s="177"/>
      <c r="V54" s="177"/>
      <c r="W54" s="177"/>
      <c r="X54" s="177"/>
    </row>
    <row r="55" spans="1:24" ht="18" customHeight="1">
      <c r="A55" s="261"/>
      <c r="B55" s="262" t="s">
        <v>1671</v>
      </c>
      <c r="C55" s="277" t="s">
        <v>1672</v>
      </c>
      <c r="D55" s="282" t="s">
        <v>1643</v>
      </c>
      <c r="E55" s="213">
        <v>1.1200000000000001</v>
      </c>
      <c r="F55" s="215">
        <v>8</v>
      </c>
      <c r="G55" s="270" t="s">
        <v>1670</v>
      </c>
      <c r="H55" s="196">
        <v>201265.93000000002</v>
      </c>
      <c r="I55" s="177"/>
      <c r="J55" s="177"/>
      <c r="K55" s="177"/>
      <c r="L55" s="177"/>
      <c r="M55" s="177"/>
      <c r="N55" s="177"/>
      <c r="O55" s="177"/>
      <c r="P55" s="177"/>
      <c r="Q55" s="177"/>
      <c r="R55" s="177"/>
      <c r="S55" s="177"/>
      <c r="T55" s="177"/>
      <c r="U55" s="177"/>
      <c r="V55" s="177"/>
      <c r="W55" s="177"/>
      <c r="X55" s="177"/>
    </row>
    <row r="56" spans="1:24" ht="18" customHeight="1">
      <c r="A56" s="261"/>
      <c r="B56" s="262" t="s">
        <v>1673</v>
      </c>
      <c r="C56" s="277" t="s">
        <v>1674</v>
      </c>
      <c r="D56" s="281" t="s">
        <v>188</v>
      </c>
      <c r="E56" s="213">
        <v>1.5</v>
      </c>
      <c r="F56" s="215">
        <v>8</v>
      </c>
      <c r="G56" s="213" t="s">
        <v>1619</v>
      </c>
      <c r="H56" s="196">
        <v>140145.39000000001</v>
      </c>
      <c r="I56" s="177"/>
      <c r="J56" s="177"/>
      <c r="K56" s="177"/>
      <c r="L56" s="177"/>
      <c r="M56" s="177"/>
      <c r="N56" s="177"/>
      <c r="O56" s="177"/>
      <c r="P56" s="177"/>
      <c r="Q56" s="177"/>
      <c r="R56" s="177"/>
      <c r="S56" s="177"/>
      <c r="T56" s="177"/>
      <c r="U56" s="177"/>
      <c r="V56" s="177"/>
      <c r="W56" s="177"/>
      <c r="X56" s="177"/>
    </row>
    <row r="57" spans="1:24" ht="18" customHeight="1">
      <c r="A57" s="261"/>
      <c r="B57" s="262" t="s">
        <v>1675</v>
      </c>
      <c r="C57" s="277" t="s">
        <v>1676</v>
      </c>
      <c r="D57" s="281" t="s">
        <v>188</v>
      </c>
      <c r="E57" s="213">
        <v>1.5</v>
      </c>
      <c r="F57" s="215">
        <v>8</v>
      </c>
      <c r="G57" s="213" t="s">
        <v>1619</v>
      </c>
      <c r="H57" s="196">
        <v>167786.7</v>
      </c>
      <c r="I57" s="177"/>
      <c r="J57" s="177"/>
      <c r="K57" s="177"/>
      <c r="L57" s="177"/>
      <c r="M57" s="177"/>
      <c r="N57" s="177"/>
      <c r="O57" s="177"/>
      <c r="P57" s="177"/>
      <c r="Q57" s="177"/>
      <c r="R57" s="177"/>
      <c r="S57" s="177"/>
      <c r="T57" s="177"/>
      <c r="U57" s="177"/>
      <c r="V57" s="177"/>
      <c r="W57" s="177"/>
      <c r="X57" s="177"/>
    </row>
    <row r="58" spans="1:24" ht="18" customHeight="1">
      <c r="A58" s="261"/>
      <c r="B58" s="262" t="s">
        <v>1677</v>
      </c>
      <c r="C58" s="277" t="s">
        <v>1678</v>
      </c>
      <c r="D58" s="282" t="s">
        <v>189</v>
      </c>
      <c r="E58" s="213">
        <v>1.5</v>
      </c>
      <c r="F58" s="215">
        <v>8</v>
      </c>
      <c r="G58" s="213" t="s">
        <v>1619</v>
      </c>
      <c r="H58" s="196">
        <v>163503.49000000002</v>
      </c>
      <c r="I58" s="177"/>
      <c r="J58" s="177"/>
      <c r="K58" s="177"/>
      <c r="L58" s="177"/>
      <c r="M58" s="177"/>
      <c r="N58" s="177"/>
      <c r="O58" s="177"/>
      <c r="P58" s="177"/>
      <c r="Q58" s="177"/>
      <c r="R58" s="177"/>
      <c r="S58" s="177"/>
      <c r="T58" s="177"/>
      <c r="U58" s="177"/>
      <c r="V58" s="177"/>
      <c r="W58" s="177"/>
      <c r="X58" s="177"/>
    </row>
    <row r="59" spans="1:24" ht="18" customHeight="1">
      <c r="A59" s="261"/>
      <c r="B59" s="262" t="s">
        <v>1679</v>
      </c>
      <c r="C59" s="277" t="s">
        <v>1680</v>
      </c>
      <c r="D59" s="282" t="s">
        <v>189</v>
      </c>
      <c r="E59" s="213">
        <v>1.5</v>
      </c>
      <c r="F59" s="215">
        <v>8</v>
      </c>
      <c r="G59" s="213" t="s">
        <v>1619</v>
      </c>
      <c r="H59" s="196">
        <v>190364.77000000002</v>
      </c>
      <c r="I59" s="177"/>
      <c r="J59" s="177"/>
      <c r="K59" s="177"/>
      <c r="L59" s="177"/>
      <c r="M59" s="177"/>
      <c r="N59" s="177"/>
      <c r="O59" s="177"/>
      <c r="P59" s="177"/>
      <c r="Q59" s="177"/>
      <c r="R59" s="177"/>
      <c r="S59" s="177"/>
      <c r="T59" s="177"/>
      <c r="U59" s="177"/>
      <c r="V59" s="177"/>
      <c r="W59" s="177"/>
      <c r="X59" s="177"/>
    </row>
    <row r="60" spans="1:24" ht="18" customHeight="1">
      <c r="A60" s="261"/>
      <c r="B60" s="262" t="s">
        <v>1681</v>
      </c>
      <c r="C60" s="277" t="s">
        <v>1682</v>
      </c>
      <c r="D60" s="282" t="s">
        <v>1643</v>
      </c>
      <c r="E60" s="213">
        <v>1.5</v>
      </c>
      <c r="F60" s="215">
        <v>8</v>
      </c>
      <c r="G60" s="270" t="s">
        <v>1683</v>
      </c>
      <c r="H60" s="196">
        <v>192441.64</v>
      </c>
      <c r="I60" s="177"/>
      <c r="J60" s="177"/>
      <c r="K60" s="177"/>
      <c r="L60" s="177"/>
      <c r="M60" s="177"/>
      <c r="N60" s="177"/>
      <c r="O60" s="177"/>
      <c r="P60" s="177"/>
      <c r="Q60" s="177"/>
      <c r="R60" s="177"/>
      <c r="S60" s="177"/>
      <c r="T60" s="177"/>
      <c r="U60" s="177"/>
      <c r="V60" s="177"/>
      <c r="W60" s="177"/>
      <c r="X60" s="177"/>
    </row>
    <row r="61" spans="1:24" ht="18" customHeight="1">
      <c r="A61" s="261"/>
      <c r="B61" s="262" t="s">
        <v>1684</v>
      </c>
      <c r="C61" s="277" t="s">
        <v>1685</v>
      </c>
      <c r="D61" s="283" t="s">
        <v>1643</v>
      </c>
      <c r="E61" s="284">
        <v>1.5</v>
      </c>
      <c r="F61" s="285">
        <v>8</v>
      </c>
      <c r="G61" s="286" t="s">
        <v>1683</v>
      </c>
      <c r="H61" s="196">
        <v>215539.73</v>
      </c>
      <c r="I61" s="177"/>
      <c r="J61" s="177"/>
      <c r="K61" s="177"/>
      <c r="L61" s="177"/>
      <c r="M61" s="177"/>
      <c r="N61" s="177"/>
      <c r="O61" s="177"/>
      <c r="P61" s="177"/>
      <c r="Q61" s="177"/>
      <c r="R61" s="177"/>
      <c r="S61" s="177"/>
      <c r="T61" s="177"/>
      <c r="U61" s="177"/>
      <c r="V61" s="177"/>
      <c r="W61" s="177"/>
      <c r="X61" s="177"/>
    </row>
    <row r="62" spans="1:24" ht="18" customHeight="1">
      <c r="A62" s="261"/>
      <c r="B62" s="287"/>
      <c r="C62" s="189" t="s">
        <v>1686</v>
      </c>
      <c r="D62" s="288"/>
      <c r="E62" s="288"/>
      <c r="F62" s="288"/>
      <c r="G62" s="288"/>
      <c r="H62" s="289"/>
      <c r="I62" s="177"/>
      <c r="J62" s="177"/>
      <c r="K62" s="177"/>
      <c r="L62" s="177"/>
      <c r="M62" s="177"/>
      <c r="N62" s="177"/>
      <c r="O62" s="177"/>
      <c r="P62" s="177"/>
      <c r="Q62" s="177"/>
      <c r="R62" s="177"/>
      <c r="S62" s="177"/>
      <c r="T62" s="177"/>
      <c r="U62" s="177"/>
      <c r="V62" s="177"/>
      <c r="W62" s="177"/>
      <c r="X62" s="177"/>
    </row>
    <row r="63" spans="1:24" ht="18" customHeight="1">
      <c r="A63" s="261"/>
      <c r="B63" s="262" t="s">
        <v>1687</v>
      </c>
      <c r="C63" s="212" t="s">
        <v>1688</v>
      </c>
      <c r="D63" s="213" t="s">
        <v>188</v>
      </c>
      <c r="E63" s="213">
        <v>0.5</v>
      </c>
      <c r="F63" s="265">
        <v>4</v>
      </c>
      <c r="G63" s="290" t="s">
        <v>1689</v>
      </c>
      <c r="H63" s="274">
        <v>72927.990000000005</v>
      </c>
      <c r="I63" s="177"/>
      <c r="J63" s="177"/>
      <c r="K63" s="177"/>
      <c r="L63" s="177"/>
      <c r="M63" s="177"/>
      <c r="N63" s="177"/>
      <c r="O63" s="177"/>
      <c r="P63" s="177"/>
      <c r="Q63" s="177"/>
      <c r="R63" s="177"/>
      <c r="S63" s="177"/>
      <c r="T63" s="177"/>
      <c r="U63" s="177"/>
      <c r="V63" s="177"/>
      <c r="W63" s="177"/>
      <c r="X63" s="177"/>
    </row>
    <row r="64" spans="1:24" ht="18" customHeight="1">
      <c r="A64" s="261"/>
      <c r="B64" s="262" t="s">
        <v>1690</v>
      </c>
      <c r="C64" s="212" t="s">
        <v>1691</v>
      </c>
      <c r="D64" s="213" t="s">
        <v>188</v>
      </c>
      <c r="E64" s="213">
        <v>1.1200000000000001</v>
      </c>
      <c r="F64" s="265">
        <v>8</v>
      </c>
      <c r="G64" s="291" t="s">
        <v>1692</v>
      </c>
      <c r="H64" s="274">
        <v>118086.27</v>
      </c>
      <c r="I64" s="177"/>
      <c r="J64" s="177"/>
      <c r="K64" s="177"/>
      <c r="L64" s="177"/>
      <c r="M64" s="177"/>
      <c r="N64" s="177"/>
      <c r="O64" s="177"/>
      <c r="P64" s="177"/>
      <c r="Q64" s="177"/>
      <c r="R64" s="177"/>
      <c r="S64" s="177"/>
      <c r="T64" s="177"/>
      <c r="U64" s="177"/>
      <c r="V64" s="177"/>
      <c r="W64" s="177"/>
      <c r="X64" s="177"/>
    </row>
    <row r="65" spans="1:24" ht="18" customHeight="1">
      <c r="A65" s="261"/>
      <c r="B65" s="262" t="s">
        <v>1693</v>
      </c>
      <c r="C65" s="212" t="s">
        <v>1694</v>
      </c>
      <c r="D65" s="213" t="s">
        <v>188</v>
      </c>
      <c r="E65" s="213">
        <v>1.1200000000000001</v>
      </c>
      <c r="F65" s="265">
        <v>8</v>
      </c>
      <c r="G65" s="291" t="s">
        <v>1692</v>
      </c>
      <c r="H65" s="274">
        <v>118605.22</v>
      </c>
      <c r="I65" s="177"/>
      <c r="J65" s="177"/>
      <c r="K65" s="177"/>
      <c r="L65" s="177"/>
      <c r="M65" s="177"/>
      <c r="N65" s="177"/>
      <c r="O65" s="177"/>
      <c r="P65" s="177"/>
      <c r="Q65" s="177"/>
      <c r="R65" s="177"/>
      <c r="S65" s="177"/>
      <c r="T65" s="177"/>
      <c r="U65" s="177"/>
      <c r="V65" s="177"/>
      <c r="W65" s="177"/>
      <c r="X65" s="177"/>
    </row>
    <row r="66" spans="1:24" ht="18" customHeight="1">
      <c r="A66" s="261"/>
      <c r="B66" s="262" t="s">
        <v>1695</v>
      </c>
      <c r="C66" s="212" t="s">
        <v>1696</v>
      </c>
      <c r="D66" s="213" t="s">
        <v>188</v>
      </c>
      <c r="E66" s="213">
        <v>1.1200000000000001</v>
      </c>
      <c r="F66" s="265">
        <v>8</v>
      </c>
      <c r="G66" s="291" t="s">
        <v>1692</v>
      </c>
      <c r="H66" s="274">
        <v>139626.44</v>
      </c>
      <c r="I66" s="177"/>
      <c r="J66" s="177"/>
      <c r="K66" s="177"/>
      <c r="L66" s="177"/>
      <c r="M66" s="177"/>
      <c r="N66" s="177"/>
      <c r="O66" s="177"/>
      <c r="P66" s="177"/>
      <c r="Q66" s="177"/>
      <c r="R66" s="177"/>
      <c r="S66" s="177"/>
      <c r="T66" s="177"/>
      <c r="U66" s="177"/>
      <c r="V66" s="177"/>
      <c r="W66" s="177"/>
      <c r="X66" s="177"/>
    </row>
    <row r="67" spans="1:24" ht="18" customHeight="1">
      <c r="A67" s="261"/>
      <c r="B67" s="262" t="s">
        <v>1697</v>
      </c>
      <c r="C67" s="212" t="s">
        <v>1698</v>
      </c>
      <c r="D67" s="276" t="s">
        <v>189</v>
      </c>
      <c r="E67" s="213">
        <v>1.1200000000000001</v>
      </c>
      <c r="F67" s="265">
        <v>8</v>
      </c>
      <c r="G67" s="291" t="s">
        <v>1692</v>
      </c>
      <c r="H67" s="274">
        <v>135993.79</v>
      </c>
      <c r="I67" s="177"/>
      <c r="J67" s="177"/>
      <c r="K67" s="177"/>
      <c r="L67" s="177"/>
      <c r="M67" s="177"/>
      <c r="N67" s="177"/>
      <c r="O67" s="177"/>
      <c r="P67" s="177"/>
      <c r="Q67" s="177"/>
      <c r="R67" s="177"/>
      <c r="S67" s="177"/>
      <c r="T67" s="177"/>
      <c r="U67" s="177"/>
      <c r="V67" s="177"/>
      <c r="W67" s="177"/>
      <c r="X67" s="177"/>
    </row>
    <row r="68" spans="1:24" ht="18" customHeight="1">
      <c r="A68" s="261"/>
      <c r="B68" s="262" t="s">
        <v>1699</v>
      </c>
      <c r="C68" s="212" t="s">
        <v>1700</v>
      </c>
      <c r="D68" s="276" t="s">
        <v>189</v>
      </c>
      <c r="E68" s="213">
        <v>1.1200000000000001</v>
      </c>
      <c r="F68" s="265">
        <v>8</v>
      </c>
      <c r="G68" s="291" t="s">
        <v>1692</v>
      </c>
      <c r="H68" s="274">
        <v>175960.43000000002</v>
      </c>
      <c r="I68" s="177"/>
      <c r="J68" s="177"/>
      <c r="K68" s="177"/>
      <c r="L68" s="177"/>
      <c r="M68" s="177"/>
      <c r="N68" s="177"/>
      <c r="O68" s="177"/>
      <c r="P68" s="177"/>
      <c r="Q68" s="177"/>
      <c r="R68" s="177"/>
      <c r="S68" s="177"/>
      <c r="T68" s="177"/>
      <c r="U68" s="177"/>
      <c r="V68" s="177"/>
      <c r="W68" s="177"/>
      <c r="X68" s="177"/>
    </row>
    <row r="69" spans="1:24" ht="18" customHeight="1">
      <c r="A69" s="261"/>
      <c r="B69" s="262" t="s">
        <v>1701</v>
      </c>
      <c r="C69" s="212" t="s">
        <v>1702</v>
      </c>
      <c r="D69" s="213" t="s">
        <v>188</v>
      </c>
      <c r="E69" s="213">
        <v>1.5</v>
      </c>
      <c r="F69" s="215">
        <v>8</v>
      </c>
      <c r="G69" s="291" t="s">
        <v>1703</v>
      </c>
      <c r="H69" s="274">
        <v>134695.88</v>
      </c>
      <c r="I69" s="177"/>
      <c r="J69" s="177"/>
      <c r="K69" s="177"/>
      <c r="L69" s="177"/>
      <c r="M69" s="177"/>
      <c r="N69" s="177"/>
      <c r="O69" s="177"/>
      <c r="P69" s="177"/>
      <c r="Q69" s="177"/>
      <c r="R69" s="177"/>
      <c r="S69" s="177"/>
      <c r="T69" s="177"/>
      <c r="U69" s="177"/>
      <c r="V69" s="177"/>
      <c r="W69" s="177"/>
      <c r="X69" s="177"/>
    </row>
    <row r="70" spans="1:24" ht="18" customHeight="1">
      <c r="A70" s="261"/>
      <c r="B70" s="262" t="s">
        <v>1704</v>
      </c>
      <c r="C70" s="212" t="s">
        <v>1705</v>
      </c>
      <c r="D70" s="213" t="s">
        <v>188</v>
      </c>
      <c r="E70" s="213">
        <v>1.5</v>
      </c>
      <c r="F70" s="215">
        <v>8</v>
      </c>
      <c r="G70" s="291" t="s">
        <v>1703</v>
      </c>
      <c r="H70" s="274">
        <v>166228.78</v>
      </c>
      <c r="I70" s="177"/>
      <c r="J70" s="177"/>
      <c r="K70" s="177"/>
      <c r="L70" s="177"/>
      <c r="M70" s="177"/>
      <c r="N70" s="177"/>
      <c r="O70" s="177"/>
      <c r="P70" s="177"/>
      <c r="Q70" s="177"/>
      <c r="R70" s="177"/>
      <c r="S70" s="177"/>
      <c r="T70" s="177"/>
      <c r="U70" s="177"/>
      <c r="V70" s="177"/>
      <c r="W70" s="177"/>
      <c r="X70" s="177"/>
    </row>
    <row r="71" spans="1:24" ht="18" customHeight="1">
      <c r="A71" s="261"/>
      <c r="B71" s="262" t="s">
        <v>1706</v>
      </c>
      <c r="C71" s="212" t="s">
        <v>1707</v>
      </c>
      <c r="D71" s="276" t="s">
        <v>189</v>
      </c>
      <c r="E71" s="213">
        <v>1.5</v>
      </c>
      <c r="F71" s="265">
        <v>8</v>
      </c>
      <c r="G71" s="291" t="s">
        <v>1703</v>
      </c>
      <c r="H71" s="274">
        <v>146633.87</v>
      </c>
      <c r="I71" s="177"/>
      <c r="J71" s="177"/>
      <c r="K71" s="177"/>
      <c r="L71" s="177"/>
      <c r="M71" s="177"/>
      <c r="N71" s="177"/>
      <c r="O71" s="177"/>
      <c r="P71" s="177"/>
      <c r="Q71" s="177"/>
      <c r="R71" s="177"/>
      <c r="S71" s="177"/>
      <c r="T71" s="177"/>
      <c r="U71" s="177"/>
      <c r="V71" s="177"/>
      <c r="W71" s="177"/>
      <c r="X71" s="177"/>
    </row>
    <row r="72" spans="1:24" ht="18" customHeight="1">
      <c r="A72" s="261"/>
      <c r="B72" s="262" t="s">
        <v>1708</v>
      </c>
      <c r="C72" s="212" t="s">
        <v>1709</v>
      </c>
      <c r="D72" s="276" t="s">
        <v>189</v>
      </c>
      <c r="E72" s="213">
        <v>1.5</v>
      </c>
      <c r="F72" s="265">
        <v>8</v>
      </c>
      <c r="G72" s="291" t="s">
        <v>1703</v>
      </c>
      <c r="H72" s="274">
        <v>189975.29</v>
      </c>
      <c r="I72" s="177"/>
      <c r="J72" s="177"/>
      <c r="K72" s="177"/>
      <c r="L72" s="177"/>
      <c r="M72" s="177"/>
      <c r="N72" s="177"/>
      <c r="O72" s="177"/>
      <c r="P72" s="177"/>
      <c r="Q72" s="177"/>
      <c r="R72" s="177"/>
      <c r="S72" s="177"/>
      <c r="T72" s="177"/>
      <c r="U72" s="177"/>
      <c r="V72" s="177"/>
      <c r="W72" s="177"/>
      <c r="X72" s="177"/>
    </row>
    <row r="73" spans="1:24" ht="18" customHeight="1">
      <c r="A73" s="261"/>
      <c r="B73" s="287"/>
      <c r="C73" s="189" t="s">
        <v>1710</v>
      </c>
      <c r="D73" s="288"/>
      <c r="E73" s="288"/>
      <c r="F73" s="288"/>
      <c r="G73" s="288"/>
      <c r="H73" s="289"/>
      <c r="I73" s="177"/>
      <c r="J73" s="177"/>
      <c r="K73" s="177"/>
      <c r="L73" s="177"/>
      <c r="M73" s="177"/>
      <c r="N73" s="177"/>
      <c r="O73" s="177"/>
      <c r="P73" s="177"/>
      <c r="Q73" s="177"/>
      <c r="R73" s="177"/>
      <c r="S73" s="177"/>
      <c r="T73" s="177"/>
      <c r="U73" s="177"/>
      <c r="V73" s="177"/>
      <c r="W73" s="177"/>
      <c r="X73" s="177"/>
    </row>
    <row r="74" spans="1:24" ht="18" customHeight="1">
      <c r="A74" s="261"/>
      <c r="B74" s="262" t="s">
        <v>1711</v>
      </c>
      <c r="C74" s="292" t="s">
        <v>1712</v>
      </c>
      <c r="D74" s="213" t="s">
        <v>188</v>
      </c>
      <c r="E74" s="213">
        <v>0.5</v>
      </c>
      <c r="F74" s="265">
        <v>4</v>
      </c>
      <c r="G74" s="290" t="s">
        <v>1689</v>
      </c>
      <c r="H74" s="274">
        <v>75134.33</v>
      </c>
      <c r="I74" s="177"/>
      <c r="J74" s="177"/>
      <c r="K74" s="177"/>
      <c r="L74" s="177"/>
      <c r="M74" s="177"/>
      <c r="N74" s="177"/>
      <c r="O74" s="177"/>
      <c r="P74" s="177"/>
      <c r="Q74" s="177"/>
      <c r="R74" s="177"/>
      <c r="S74" s="177"/>
      <c r="T74" s="177"/>
      <c r="U74" s="177"/>
      <c r="V74" s="177"/>
      <c r="W74" s="177"/>
      <c r="X74" s="177"/>
    </row>
    <row r="75" spans="1:24" ht="18" customHeight="1">
      <c r="A75" s="261"/>
      <c r="B75" s="262" t="s">
        <v>1713</v>
      </c>
      <c r="C75" s="212" t="s">
        <v>1714</v>
      </c>
      <c r="D75" s="276" t="s">
        <v>1643</v>
      </c>
      <c r="E75" s="213">
        <v>0.5</v>
      </c>
      <c r="F75" s="265">
        <v>4</v>
      </c>
      <c r="G75" s="290" t="s">
        <v>1715</v>
      </c>
      <c r="H75" s="274">
        <v>96286.090000000011</v>
      </c>
      <c r="I75" s="177"/>
      <c r="J75" s="177"/>
      <c r="K75" s="177"/>
      <c r="L75" s="177"/>
      <c r="M75" s="177"/>
      <c r="N75" s="177"/>
      <c r="O75" s="177"/>
      <c r="P75" s="177"/>
      <c r="Q75" s="177"/>
      <c r="R75" s="177"/>
      <c r="S75" s="177"/>
      <c r="T75" s="177"/>
      <c r="U75" s="177"/>
      <c r="V75" s="177"/>
      <c r="W75" s="177"/>
      <c r="X75" s="177"/>
    </row>
    <row r="76" spans="1:24" ht="18" customHeight="1">
      <c r="A76" s="261"/>
      <c r="B76" s="262" t="s">
        <v>1716</v>
      </c>
      <c r="C76" s="212" t="s">
        <v>1717</v>
      </c>
      <c r="D76" s="213" t="s">
        <v>188</v>
      </c>
      <c r="E76" s="213">
        <v>0.7</v>
      </c>
      <c r="F76" s="265">
        <v>4</v>
      </c>
      <c r="G76" s="291" t="s">
        <v>1718</v>
      </c>
      <c r="H76" s="274">
        <v>98492.430000000008</v>
      </c>
      <c r="I76" s="177"/>
      <c r="J76" s="177"/>
      <c r="K76" s="177"/>
      <c r="L76" s="177"/>
      <c r="M76" s="177"/>
      <c r="N76" s="177"/>
      <c r="O76" s="177"/>
      <c r="P76" s="177"/>
      <c r="Q76" s="177"/>
      <c r="R76" s="177"/>
      <c r="S76" s="177"/>
      <c r="T76" s="177"/>
      <c r="U76" s="177"/>
      <c r="V76" s="177"/>
      <c r="W76" s="177"/>
      <c r="X76" s="177"/>
    </row>
    <row r="77" spans="1:24" ht="18" customHeight="1">
      <c r="A77" s="261"/>
      <c r="B77" s="262" t="s">
        <v>1719</v>
      </c>
      <c r="C77" s="212" t="s">
        <v>1720</v>
      </c>
      <c r="D77" s="276" t="s">
        <v>189</v>
      </c>
      <c r="E77" s="213">
        <v>0.7</v>
      </c>
      <c r="F77" s="265">
        <v>4</v>
      </c>
      <c r="G77" s="291" t="s">
        <v>1721</v>
      </c>
      <c r="H77" s="274">
        <v>116664.24</v>
      </c>
      <c r="I77" s="177"/>
      <c r="J77" s="177"/>
      <c r="K77" s="177"/>
      <c r="L77" s="177"/>
      <c r="M77" s="177"/>
      <c r="N77" s="177"/>
      <c r="O77" s="177"/>
      <c r="P77" s="177"/>
      <c r="Q77" s="177"/>
      <c r="R77" s="177"/>
      <c r="S77" s="177"/>
      <c r="T77" s="177"/>
      <c r="U77" s="177"/>
      <c r="V77" s="177"/>
      <c r="W77" s="177"/>
      <c r="X77" s="177"/>
    </row>
    <row r="78" spans="1:24" ht="18" customHeight="1">
      <c r="A78" s="261"/>
      <c r="B78" s="262" t="s">
        <v>1722</v>
      </c>
      <c r="C78" s="212" t="s">
        <v>1723</v>
      </c>
      <c r="D78" s="276" t="s">
        <v>189</v>
      </c>
      <c r="E78" s="213">
        <v>0.7</v>
      </c>
      <c r="F78" s="265">
        <v>4</v>
      </c>
      <c r="G78" s="291" t="s">
        <v>1721</v>
      </c>
      <c r="H78" s="274">
        <v>138848.55000000002</v>
      </c>
      <c r="I78" s="177"/>
      <c r="J78" s="177"/>
      <c r="K78" s="177"/>
      <c r="L78" s="177"/>
      <c r="M78" s="177"/>
      <c r="N78" s="177"/>
      <c r="O78" s="177"/>
      <c r="P78" s="177"/>
      <c r="Q78" s="177"/>
      <c r="R78" s="177"/>
      <c r="S78" s="177"/>
      <c r="T78" s="177"/>
      <c r="U78" s="177"/>
      <c r="V78" s="177"/>
      <c r="W78" s="177"/>
      <c r="X78" s="177"/>
    </row>
    <row r="79" spans="1:24" ht="18" customHeight="1">
      <c r="A79" s="261"/>
      <c r="B79" s="262" t="s">
        <v>1724</v>
      </c>
      <c r="C79" s="212" t="s">
        <v>1725</v>
      </c>
      <c r="D79" s="276" t="s">
        <v>1643</v>
      </c>
      <c r="E79" s="213">
        <v>0.7</v>
      </c>
      <c r="F79" s="265">
        <v>4</v>
      </c>
      <c r="G79" s="290" t="s">
        <v>1726</v>
      </c>
      <c r="H79" s="274">
        <v>132879.02000000002</v>
      </c>
      <c r="I79" s="177"/>
      <c r="J79" s="177"/>
      <c r="K79" s="177"/>
      <c r="L79" s="177"/>
      <c r="M79" s="177"/>
      <c r="N79" s="177"/>
      <c r="O79" s="177"/>
      <c r="P79" s="177"/>
      <c r="Q79" s="177"/>
      <c r="R79" s="177"/>
      <c r="S79" s="177"/>
      <c r="T79" s="177"/>
      <c r="U79" s="177"/>
      <c r="V79" s="177"/>
      <c r="W79" s="177"/>
      <c r="X79" s="177"/>
    </row>
    <row r="80" spans="1:24" ht="18" customHeight="1">
      <c r="A80" s="261"/>
      <c r="B80" s="262" t="s">
        <v>1727</v>
      </c>
      <c r="C80" s="212" t="s">
        <v>1728</v>
      </c>
      <c r="D80" s="213" t="s">
        <v>188</v>
      </c>
      <c r="E80" s="213">
        <v>1.1200000000000001</v>
      </c>
      <c r="F80" s="215">
        <v>8</v>
      </c>
      <c r="G80" s="291" t="s">
        <v>1692</v>
      </c>
      <c r="H80" s="274">
        <v>116139.94</v>
      </c>
      <c r="I80" s="177"/>
      <c r="J80" s="177"/>
      <c r="K80" s="177"/>
      <c r="L80" s="177"/>
      <c r="M80" s="177"/>
      <c r="N80" s="177"/>
      <c r="O80" s="177"/>
      <c r="P80" s="177"/>
      <c r="Q80" s="177"/>
      <c r="R80" s="177"/>
      <c r="S80" s="177"/>
      <c r="T80" s="177"/>
      <c r="U80" s="177"/>
      <c r="V80" s="177"/>
      <c r="W80" s="177"/>
      <c r="X80" s="177"/>
    </row>
    <row r="81" spans="1:24" ht="18" customHeight="1">
      <c r="A81" s="261"/>
      <c r="B81" s="262" t="s">
        <v>1729</v>
      </c>
      <c r="C81" s="212" t="s">
        <v>1730</v>
      </c>
      <c r="D81" s="276" t="s">
        <v>189</v>
      </c>
      <c r="E81" s="213">
        <v>1.1200000000000001</v>
      </c>
      <c r="F81" s="265">
        <v>8</v>
      </c>
      <c r="G81" s="291" t="s">
        <v>1692</v>
      </c>
      <c r="H81" s="274">
        <v>134826.42000000001</v>
      </c>
      <c r="I81" s="177"/>
      <c r="J81" s="177"/>
      <c r="K81" s="177"/>
      <c r="L81" s="177"/>
      <c r="M81" s="177"/>
      <c r="N81" s="177"/>
      <c r="O81" s="177"/>
      <c r="P81" s="177"/>
      <c r="Q81" s="177"/>
      <c r="R81" s="177"/>
      <c r="S81" s="177"/>
      <c r="T81" s="177"/>
      <c r="U81" s="177"/>
      <c r="V81" s="177"/>
      <c r="W81" s="177"/>
      <c r="X81" s="177"/>
    </row>
    <row r="82" spans="1:24" ht="18" customHeight="1">
      <c r="A82" s="261"/>
      <c r="B82" s="262" t="s">
        <v>1731</v>
      </c>
      <c r="C82" s="212" t="s">
        <v>1732</v>
      </c>
      <c r="D82" s="276" t="s">
        <v>189</v>
      </c>
      <c r="E82" s="213">
        <v>1.1200000000000001</v>
      </c>
      <c r="F82" s="265">
        <v>8</v>
      </c>
      <c r="G82" s="291" t="s">
        <v>1692</v>
      </c>
      <c r="H82" s="274">
        <v>169602.49000000002</v>
      </c>
      <c r="I82" s="177"/>
      <c r="J82" s="177"/>
      <c r="K82" s="177"/>
      <c r="L82" s="177"/>
      <c r="M82" s="177"/>
      <c r="N82" s="177"/>
      <c r="O82" s="177"/>
      <c r="P82" s="177"/>
      <c r="Q82" s="177"/>
      <c r="R82" s="177"/>
      <c r="S82" s="177"/>
      <c r="T82" s="177"/>
      <c r="U82" s="177"/>
      <c r="V82" s="177"/>
      <c r="W82" s="177"/>
      <c r="X82" s="177"/>
    </row>
    <row r="83" spans="1:24" ht="18" customHeight="1">
      <c r="A83" s="261"/>
      <c r="B83" s="262" t="s">
        <v>1733</v>
      </c>
      <c r="C83" s="212" t="s">
        <v>1734</v>
      </c>
      <c r="D83" s="276" t="s">
        <v>1643</v>
      </c>
      <c r="E83" s="213">
        <v>1.1200000000000001</v>
      </c>
      <c r="F83" s="265">
        <v>8</v>
      </c>
      <c r="G83" s="291" t="s">
        <v>1735</v>
      </c>
      <c r="H83" s="274">
        <v>165709.83000000002</v>
      </c>
      <c r="I83" s="177"/>
      <c r="J83" s="177"/>
      <c r="K83" s="177"/>
      <c r="L83" s="177"/>
      <c r="M83" s="177"/>
      <c r="N83" s="177"/>
      <c r="O83" s="177"/>
      <c r="P83" s="177"/>
      <c r="Q83" s="177"/>
      <c r="R83" s="177"/>
      <c r="S83" s="177"/>
      <c r="T83" s="177"/>
      <c r="U83" s="177"/>
      <c r="V83" s="177"/>
      <c r="W83" s="177"/>
      <c r="X83" s="177"/>
    </row>
    <row r="84" spans="1:24" ht="18" customHeight="1">
      <c r="A84" s="261"/>
      <c r="B84" s="262" t="s">
        <v>1736</v>
      </c>
      <c r="C84" s="212" t="s">
        <v>1737</v>
      </c>
      <c r="D84" s="213" t="s">
        <v>188</v>
      </c>
      <c r="E84" s="213">
        <v>1.5</v>
      </c>
      <c r="F84" s="215">
        <v>8</v>
      </c>
      <c r="G84" s="291" t="s">
        <v>1703</v>
      </c>
      <c r="H84" s="274">
        <v>140145.39000000001</v>
      </c>
      <c r="I84" s="177"/>
      <c r="J84" s="177"/>
      <c r="K84" s="177"/>
      <c r="L84" s="177"/>
      <c r="M84" s="177"/>
      <c r="N84" s="177"/>
      <c r="O84" s="177"/>
      <c r="P84" s="177"/>
      <c r="Q84" s="177"/>
      <c r="R84" s="177"/>
      <c r="S84" s="177"/>
      <c r="T84" s="177"/>
      <c r="U84" s="177"/>
      <c r="V84" s="177"/>
      <c r="W84" s="177"/>
      <c r="X84" s="177"/>
    </row>
    <row r="85" spans="1:24" ht="18" customHeight="1">
      <c r="A85" s="261"/>
      <c r="B85" s="262" t="s">
        <v>1738</v>
      </c>
      <c r="C85" s="212" t="s">
        <v>1739</v>
      </c>
      <c r="D85" s="276" t="s">
        <v>189</v>
      </c>
      <c r="E85" s="213">
        <v>1.5</v>
      </c>
      <c r="F85" s="265">
        <v>8</v>
      </c>
      <c r="G85" s="291" t="s">
        <v>1703</v>
      </c>
      <c r="H85" s="274">
        <v>163503.49000000002</v>
      </c>
      <c r="I85" s="177"/>
      <c r="J85" s="177"/>
      <c r="K85" s="177"/>
      <c r="L85" s="177"/>
      <c r="M85" s="177"/>
      <c r="N85" s="177"/>
      <c r="O85" s="177"/>
      <c r="P85" s="177"/>
      <c r="Q85" s="177"/>
      <c r="R85" s="177"/>
      <c r="S85" s="177"/>
      <c r="T85" s="177"/>
      <c r="U85" s="177"/>
      <c r="V85" s="177"/>
      <c r="W85" s="177"/>
      <c r="X85" s="177"/>
    </row>
    <row r="86" spans="1:24" ht="18" customHeight="1">
      <c r="A86" s="261"/>
      <c r="B86" s="262" t="s">
        <v>1740</v>
      </c>
      <c r="C86" s="212" t="s">
        <v>1741</v>
      </c>
      <c r="D86" s="276" t="s">
        <v>189</v>
      </c>
      <c r="E86" s="213">
        <v>1.5</v>
      </c>
      <c r="F86" s="265">
        <v>8</v>
      </c>
      <c r="G86" s="291" t="s">
        <v>1703</v>
      </c>
      <c r="H86" s="274">
        <v>190364.77000000002</v>
      </c>
      <c r="I86" s="177"/>
      <c r="J86" s="177"/>
      <c r="K86" s="177"/>
      <c r="L86" s="177"/>
      <c r="M86" s="177"/>
      <c r="N86" s="177"/>
      <c r="O86" s="177"/>
      <c r="P86" s="177"/>
      <c r="Q86" s="177"/>
      <c r="R86" s="177"/>
      <c r="S86" s="177"/>
      <c r="T86" s="177"/>
      <c r="U86" s="177"/>
      <c r="V86" s="177"/>
      <c r="W86" s="177"/>
      <c r="X86" s="177"/>
    </row>
    <row r="87" spans="1:24" ht="18" customHeight="1">
      <c r="A87" s="261"/>
      <c r="B87" s="262" t="s">
        <v>1742</v>
      </c>
      <c r="C87" s="212" t="s">
        <v>1743</v>
      </c>
      <c r="D87" s="276" t="s">
        <v>1643</v>
      </c>
      <c r="E87" s="213">
        <v>1.5</v>
      </c>
      <c r="F87" s="265">
        <v>8</v>
      </c>
      <c r="G87" s="291" t="s">
        <v>1744</v>
      </c>
      <c r="H87" s="274">
        <v>192441.64</v>
      </c>
      <c r="I87" s="177"/>
      <c r="J87" s="177"/>
      <c r="K87" s="177"/>
      <c r="L87" s="177"/>
      <c r="M87" s="177"/>
      <c r="N87" s="177"/>
      <c r="O87" s="177"/>
      <c r="P87" s="177"/>
      <c r="Q87" s="177"/>
      <c r="R87" s="177"/>
      <c r="S87" s="177"/>
      <c r="T87" s="177"/>
      <c r="U87" s="177"/>
      <c r="V87" s="177"/>
      <c r="W87" s="177"/>
      <c r="X87" s="177"/>
    </row>
    <row r="88" spans="1:24" ht="18" customHeight="1">
      <c r="A88" s="261"/>
      <c r="B88" s="262" t="s">
        <v>1745</v>
      </c>
      <c r="C88" s="212" t="s">
        <v>1746</v>
      </c>
      <c r="D88" s="276" t="s">
        <v>1643</v>
      </c>
      <c r="E88" s="213">
        <v>1.5</v>
      </c>
      <c r="F88" s="265">
        <v>8</v>
      </c>
      <c r="G88" s="291" t="s">
        <v>1744</v>
      </c>
      <c r="H88" s="274">
        <v>215539.73</v>
      </c>
      <c r="I88" s="177"/>
      <c r="J88" s="177"/>
      <c r="K88" s="177"/>
      <c r="L88" s="177"/>
      <c r="M88" s="177"/>
      <c r="N88" s="177"/>
      <c r="O88" s="177"/>
      <c r="P88" s="177"/>
      <c r="Q88" s="177"/>
      <c r="R88" s="177"/>
      <c r="S88" s="177"/>
      <c r="T88" s="177"/>
      <c r="U88" s="177"/>
      <c r="V88" s="177"/>
      <c r="W88" s="177"/>
      <c r="X88" s="177"/>
    </row>
    <row r="89" spans="1:24" ht="18" customHeight="1">
      <c r="A89" s="261"/>
      <c r="B89" s="293"/>
      <c r="C89" s="189" t="s">
        <v>1747</v>
      </c>
      <c r="D89" s="203"/>
      <c r="E89" s="203"/>
      <c r="F89" s="204"/>
      <c r="G89" s="203"/>
      <c r="H89" s="204"/>
      <c r="I89" s="177"/>
      <c r="J89" s="177"/>
      <c r="K89" s="177"/>
      <c r="L89" s="177"/>
      <c r="M89" s="177"/>
      <c r="N89" s="177"/>
      <c r="O89" s="177"/>
      <c r="P89" s="177"/>
      <c r="Q89" s="177"/>
      <c r="R89" s="177"/>
      <c r="S89" s="177"/>
      <c r="T89" s="177"/>
      <c r="U89" s="177"/>
      <c r="V89" s="177"/>
      <c r="W89" s="177"/>
      <c r="X89" s="177"/>
    </row>
    <row r="90" spans="1:24" ht="18" customHeight="1">
      <c r="A90" s="261"/>
      <c r="B90" s="294" t="s">
        <v>1748</v>
      </c>
      <c r="C90" s="295" t="s">
        <v>1749</v>
      </c>
      <c r="D90" s="198" t="s">
        <v>189</v>
      </c>
      <c r="E90" s="31">
        <v>0.06</v>
      </c>
      <c r="F90" s="196">
        <v>3</v>
      </c>
      <c r="G90" s="195" t="s">
        <v>1750</v>
      </c>
      <c r="H90" s="196">
        <v>53203.61</v>
      </c>
      <c r="I90" s="177"/>
      <c r="J90" s="177"/>
      <c r="K90" s="177"/>
      <c r="L90" s="177"/>
      <c r="M90" s="177"/>
      <c r="N90" s="177"/>
      <c r="O90" s="177"/>
      <c r="P90" s="177"/>
      <c r="Q90" s="177"/>
      <c r="R90" s="177"/>
      <c r="S90" s="177"/>
      <c r="T90" s="177"/>
      <c r="U90" s="177"/>
      <c r="V90" s="177"/>
      <c r="W90" s="177"/>
      <c r="X90" s="177"/>
    </row>
    <row r="91" spans="1:24" ht="18" customHeight="1">
      <c r="A91" s="261"/>
      <c r="B91" s="294" t="s">
        <v>1751</v>
      </c>
      <c r="C91" s="295" t="s">
        <v>1752</v>
      </c>
      <c r="D91" s="198" t="s">
        <v>189</v>
      </c>
      <c r="E91" s="31">
        <v>0.06</v>
      </c>
      <c r="F91" s="196">
        <v>3</v>
      </c>
      <c r="G91" s="195" t="s">
        <v>1753</v>
      </c>
      <c r="H91" s="196">
        <v>54761.530000000006</v>
      </c>
      <c r="I91" s="177"/>
      <c r="J91" s="177"/>
      <c r="K91" s="177"/>
      <c r="L91" s="177"/>
      <c r="M91" s="177"/>
      <c r="N91" s="177"/>
      <c r="O91" s="177"/>
      <c r="P91" s="177"/>
      <c r="Q91" s="177"/>
      <c r="R91" s="177"/>
      <c r="S91" s="177"/>
      <c r="T91" s="177"/>
      <c r="U91" s="177"/>
      <c r="V91" s="177"/>
      <c r="W91" s="177"/>
      <c r="X91" s="177"/>
    </row>
    <row r="92" spans="1:24" ht="18" customHeight="1">
      <c r="A92" s="261"/>
      <c r="B92" s="294" t="s">
        <v>1754</v>
      </c>
      <c r="C92" s="295" t="s">
        <v>1755</v>
      </c>
      <c r="D92" s="198" t="s">
        <v>189</v>
      </c>
      <c r="E92" s="31">
        <v>0.1</v>
      </c>
      <c r="F92" s="196">
        <v>4</v>
      </c>
      <c r="G92" s="195" t="s">
        <v>1756</v>
      </c>
      <c r="H92" s="196">
        <v>61248.94</v>
      </c>
      <c r="I92" s="177"/>
      <c r="J92" s="177"/>
      <c r="K92" s="177"/>
      <c r="L92" s="177"/>
      <c r="M92" s="177"/>
      <c r="N92" s="177"/>
      <c r="O92" s="177"/>
      <c r="P92" s="177"/>
      <c r="Q92" s="177"/>
      <c r="R92" s="177"/>
      <c r="S92" s="177"/>
      <c r="T92" s="177"/>
      <c r="U92" s="177"/>
      <c r="V92" s="177"/>
      <c r="W92" s="177"/>
      <c r="X92" s="177"/>
    </row>
    <row r="93" spans="1:24" ht="18" customHeight="1">
      <c r="A93" s="261"/>
      <c r="B93" s="294" t="s">
        <v>1757</v>
      </c>
      <c r="C93" s="295" t="s">
        <v>1758</v>
      </c>
      <c r="D93" s="198" t="s">
        <v>189</v>
      </c>
      <c r="E93" s="31">
        <v>0.1</v>
      </c>
      <c r="F93" s="196">
        <v>4</v>
      </c>
      <c r="G93" s="195" t="s">
        <v>1756</v>
      </c>
      <c r="H93" s="196">
        <v>61508.950000000004</v>
      </c>
      <c r="I93" s="177"/>
      <c r="J93" s="177"/>
      <c r="K93" s="177"/>
      <c r="L93" s="177"/>
      <c r="M93" s="177"/>
      <c r="N93" s="177"/>
      <c r="O93" s="177"/>
      <c r="P93" s="177"/>
      <c r="Q93" s="177"/>
      <c r="R93" s="177"/>
      <c r="S93" s="177"/>
      <c r="T93" s="177"/>
      <c r="U93" s="177"/>
      <c r="V93" s="177"/>
      <c r="W93" s="177"/>
      <c r="X93" s="177"/>
    </row>
    <row r="94" spans="1:24" ht="18" customHeight="1">
      <c r="A94" s="261"/>
      <c r="B94" s="294" t="s">
        <v>1759</v>
      </c>
      <c r="C94" s="295" t="s">
        <v>1760</v>
      </c>
      <c r="D94" s="198" t="s">
        <v>189</v>
      </c>
      <c r="E94" s="31">
        <v>0.1</v>
      </c>
      <c r="F94" s="196">
        <v>4</v>
      </c>
      <c r="G94" s="195" t="s">
        <v>1761</v>
      </c>
      <c r="H94" s="196">
        <v>62417.380000000005</v>
      </c>
      <c r="I94" s="177"/>
      <c r="J94" s="177"/>
      <c r="K94" s="177"/>
      <c r="L94" s="177"/>
      <c r="M94" s="177"/>
      <c r="N94" s="177"/>
      <c r="O94" s="177"/>
      <c r="P94" s="177"/>
      <c r="Q94" s="177"/>
      <c r="R94" s="177"/>
      <c r="S94" s="177"/>
      <c r="T94" s="177"/>
      <c r="U94" s="177"/>
      <c r="V94" s="177"/>
      <c r="W94" s="177"/>
      <c r="X94" s="177"/>
    </row>
    <row r="95" spans="1:24" ht="18" customHeight="1">
      <c r="A95" s="261"/>
      <c r="B95" s="294" t="s">
        <v>1762</v>
      </c>
      <c r="C95" s="295" t="s">
        <v>1763</v>
      </c>
      <c r="D95" s="198" t="s">
        <v>189</v>
      </c>
      <c r="E95" s="31">
        <v>0.15</v>
      </c>
      <c r="F95" s="196">
        <v>4</v>
      </c>
      <c r="G95" s="195" t="s">
        <v>1764</v>
      </c>
      <c r="H95" s="196">
        <v>66830.06</v>
      </c>
      <c r="I95" s="177"/>
      <c r="J95" s="177"/>
      <c r="K95" s="177"/>
      <c r="L95" s="177"/>
      <c r="M95" s="177"/>
      <c r="N95" s="177"/>
      <c r="O95" s="177"/>
      <c r="P95" s="177"/>
      <c r="Q95" s="177"/>
      <c r="R95" s="177"/>
      <c r="S95" s="177"/>
      <c r="T95" s="177"/>
      <c r="U95" s="177"/>
      <c r="V95" s="177"/>
      <c r="W95" s="177"/>
      <c r="X95" s="177"/>
    </row>
    <row r="96" spans="1:24" ht="18" customHeight="1">
      <c r="A96" s="261"/>
      <c r="B96" s="294" t="s">
        <v>1765</v>
      </c>
      <c r="C96" s="295" t="s">
        <v>1766</v>
      </c>
      <c r="D96" s="198" t="s">
        <v>189</v>
      </c>
      <c r="E96" s="31">
        <v>0.15</v>
      </c>
      <c r="F96" s="196">
        <v>4</v>
      </c>
      <c r="G96" s="195" t="s">
        <v>1764</v>
      </c>
      <c r="H96" s="196">
        <v>67089</v>
      </c>
      <c r="I96" s="177"/>
      <c r="J96" s="177"/>
      <c r="K96" s="177"/>
      <c r="L96" s="177"/>
      <c r="M96" s="177"/>
      <c r="N96" s="177"/>
      <c r="O96" s="177"/>
      <c r="P96" s="177"/>
      <c r="Q96" s="177"/>
      <c r="R96" s="177"/>
      <c r="S96" s="177"/>
      <c r="T96" s="177"/>
      <c r="U96" s="177"/>
      <c r="V96" s="177"/>
      <c r="W96" s="177"/>
      <c r="X96" s="177"/>
    </row>
    <row r="97" spans="1:24" ht="18" customHeight="1">
      <c r="A97" s="261"/>
      <c r="B97" s="294" t="s">
        <v>1767</v>
      </c>
      <c r="C97" s="295" t="s">
        <v>1768</v>
      </c>
      <c r="D97" s="198" t="s">
        <v>189</v>
      </c>
      <c r="E97" s="31">
        <v>0.15</v>
      </c>
      <c r="F97" s="196">
        <v>4</v>
      </c>
      <c r="G97" s="195" t="s">
        <v>1769</v>
      </c>
      <c r="H97" s="196">
        <v>71630.080000000002</v>
      </c>
      <c r="I97" s="177"/>
      <c r="J97" s="177"/>
      <c r="K97" s="177"/>
      <c r="L97" s="177"/>
      <c r="M97" s="177"/>
      <c r="N97" s="177"/>
      <c r="O97" s="177"/>
      <c r="P97" s="177"/>
      <c r="Q97" s="177"/>
      <c r="R97" s="177"/>
      <c r="S97" s="177"/>
      <c r="T97" s="177"/>
      <c r="U97" s="177"/>
      <c r="V97" s="177"/>
      <c r="W97" s="177"/>
      <c r="X97" s="177"/>
    </row>
    <row r="98" spans="1:24" ht="18" customHeight="1">
      <c r="A98" s="261"/>
      <c r="B98" s="294" t="s">
        <v>1770</v>
      </c>
      <c r="C98" s="295" t="s">
        <v>1771</v>
      </c>
      <c r="D98" s="198" t="s">
        <v>1772</v>
      </c>
      <c r="E98" s="31">
        <v>0.06</v>
      </c>
      <c r="F98" s="196">
        <v>3</v>
      </c>
      <c r="G98" s="195" t="s">
        <v>1773</v>
      </c>
      <c r="H98" s="196">
        <v>76042.760000000009</v>
      </c>
      <c r="I98" s="177"/>
      <c r="J98" s="177"/>
      <c r="K98" s="177"/>
      <c r="L98" s="177"/>
      <c r="M98" s="177"/>
      <c r="N98" s="177"/>
      <c r="O98" s="177"/>
      <c r="P98" s="177"/>
      <c r="Q98" s="177"/>
      <c r="R98" s="177"/>
      <c r="S98" s="177"/>
      <c r="T98" s="177"/>
      <c r="U98" s="177"/>
      <c r="V98" s="177"/>
      <c r="W98" s="177"/>
      <c r="X98" s="177"/>
    </row>
    <row r="99" spans="1:24" ht="18" customHeight="1">
      <c r="A99" s="261"/>
      <c r="B99" s="293"/>
      <c r="C99" s="189" t="s">
        <v>1747</v>
      </c>
      <c r="D99" s="203"/>
      <c r="E99" s="203"/>
      <c r="F99" s="204"/>
      <c r="G99" s="203"/>
      <c r="H99" s="204"/>
      <c r="I99" s="177"/>
      <c r="J99" s="177"/>
      <c r="K99" s="177"/>
      <c r="L99" s="177"/>
      <c r="M99" s="177"/>
      <c r="N99" s="177"/>
      <c r="O99" s="177"/>
      <c r="P99" s="177"/>
      <c r="Q99" s="177"/>
      <c r="R99" s="177"/>
      <c r="S99" s="177"/>
      <c r="T99" s="177"/>
      <c r="U99" s="177"/>
      <c r="V99" s="177"/>
      <c r="W99" s="177"/>
      <c r="X99" s="177"/>
    </row>
    <row r="100" spans="1:24" ht="18" customHeight="1">
      <c r="A100" s="261"/>
      <c r="B100" s="262" t="s">
        <v>1774</v>
      </c>
      <c r="C100" s="295" t="s">
        <v>1775</v>
      </c>
      <c r="D100" s="195" t="s">
        <v>188</v>
      </c>
      <c r="E100" s="195">
        <v>0.87</v>
      </c>
      <c r="F100" s="196">
        <v>8</v>
      </c>
      <c r="G100" s="195" t="s">
        <v>1776</v>
      </c>
      <c r="H100" s="196">
        <v>127558.98000000001</v>
      </c>
      <c r="I100" s="177"/>
      <c r="J100" s="177"/>
      <c r="K100" s="177"/>
      <c r="L100" s="177"/>
      <c r="M100" s="177"/>
      <c r="N100" s="177"/>
      <c r="O100" s="177"/>
      <c r="P100" s="177"/>
      <c r="Q100" s="177"/>
      <c r="R100" s="177"/>
      <c r="S100" s="177"/>
      <c r="T100" s="177"/>
      <c r="U100" s="177"/>
      <c r="V100" s="177"/>
      <c r="W100" s="177"/>
      <c r="X100" s="177"/>
    </row>
    <row r="101" spans="1:24" ht="18" customHeight="1">
      <c r="A101" s="261"/>
      <c r="B101" s="262" t="s">
        <v>1777</v>
      </c>
      <c r="C101" s="295" t="s">
        <v>1778</v>
      </c>
      <c r="D101" s="195" t="s">
        <v>188</v>
      </c>
      <c r="E101" s="195">
        <v>0.87</v>
      </c>
      <c r="F101" s="196">
        <v>8</v>
      </c>
      <c r="G101" s="195" t="s">
        <v>1779</v>
      </c>
      <c r="H101" s="196">
        <v>119254.71</v>
      </c>
      <c r="I101" s="177"/>
      <c r="J101" s="177"/>
      <c r="K101" s="177"/>
      <c r="L101" s="177"/>
      <c r="M101" s="177"/>
      <c r="N101" s="177"/>
      <c r="O101" s="177"/>
      <c r="P101" s="177"/>
      <c r="Q101" s="177"/>
      <c r="R101" s="177"/>
      <c r="S101" s="177"/>
      <c r="T101" s="177"/>
      <c r="U101" s="177"/>
      <c r="V101" s="177"/>
      <c r="W101" s="177"/>
      <c r="X101" s="177"/>
    </row>
    <row r="102" spans="1:24" ht="18" customHeight="1">
      <c r="A102" s="261"/>
      <c r="B102" s="262" t="s">
        <v>1780</v>
      </c>
      <c r="C102" s="295" t="s">
        <v>1781</v>
      </c>
      <c r="D102" s="195" t="s">
        <v>188</v>
      </c>
      <c r="E102" s="195">
        <v>0.87</v>
      </c>
      <c r="F102" s="196">
        <v>8</v>
      </c>
      <c r="G102" s="195" t="s">
        <v>1779</v>
      </c>
      <c r="H102" s="196">
        <v>123666.32</v>
      </c>
      <c r="I102" s="177"/>
      <c r="J102" s="177"/>
      <c r="K102" s="177"/>
      <c r="L102" s="177"/>
      <c r="M102" s="177"/>
      <c r="N102" s="177"/>
      <c r="O102" s="177"/>
      <c r="P102" s="177"/>
      <c r="Q102" s="177"/>
      <c r="R102" s="177"/>
      <c r="S102" s="177"/>
      <c r="T102" s="177"/>
      <c r="U102" s="177"/>
      <c r="V102" s="177"/>
      <c r="W102" s="177"/>
      <c r="X102" s="177"/>
    </row>
    <row r="103" spans="1:24" ht="18" customHeight="1">
      <c r="A103" s="261"/>
      <c r="B103" s="262" t="s">
        <v>1782</v>
      </c>
      <c r="C103" s="295" t="s">
        <v>1783</v>
      </c>
      <c r="D103" s="195" t="s">
        <v>188</v>
      </c>
      <c r="E103" s="195">
        <v>0.87</v>
      </c>
      <c r="F103" s="196">
        <v>8</v>
      </c>
      <c r="G103" s="195" t="s">
        <v>1779</v>
      </c>
      <c r="H103" s="196">
        <v>126781.09000000001</v>
      </c>
      <c r="I103" s="177"/>
      <c r="J103" s="177"/>
      <c r="K103" s="177"/>
      <c r="L103" s="177"/>
      <c r="M103" s="177"/>
      <c r="N103" s="177"/>
      <c r="O103" s="177"/>
      <c r="P103" s="177"/>
      <c r="Q103" s="177"/>
      <c r="R103" s="177"/>
      <c r="S103" s="177"/>
      <c r="T103" s="177"/>
      <c r="U103" s="177"/>
      <c r="V103" s="177"/>
      <c r="W103" s="177"/>
      <c r="X103" s="177"/>
    </row>
    <row r="104" spans="1:24" ht="18" customHeight="1">
      <c r="A104" s="261"/>
      <c r="B104" s="262" t="s">
        <v>1784</v>
      </c>
      <c r="C104" s="295" t="s">
        <v>1785</v>
      </c>
      <c r="D104" s="198" t="s">
        <v>189</v>
      </c>
      <c r="E104" s="31">
        <v>0.87</v>
      </c>
      <c r="F104" s="196">
        <v>8</v>
      </c>
      <c r="G104" s="195" t="s">
        <v>1779</v>
      </c>
      <c r="H104" s="196">
        <v>136252.73000000001</v>
      </c>
      <c r="I104" s="177"/>
      <c r="J104" s="177"/>
      <c r="K104" s="177"/>
      <c r="L104" s="177"/>
      <c r="M104" s="177"/>
      <c r="N104" s="177"/>
      <c r="O104" s="177"/>
      <c r="P104" s="177"/>
      <c r="Q104" s="177"/>
      <c r="R104" s="177"/>
      <c r="S104" s="177"/>
      <c r="T104" s="177"/>
      <c r="U104" s="177"/>
      <c r="V104" s="177"/>
      <c r="W104" s="177"/>
      <c r="X104" s="177"/>
    </row>
    <row r="105" spans="1:24" ht="18" customHeight="1">
      <c r="A105" s="261"/>
      <c r="B105" s="262" t="s">
        <v>1786</v>
      </c>
      <c r="C105" s="295" t="s">
        <v>1787</v>
      </c>
      <c r="D105" s="198" t="s">
        <v>189</v>
      </c>
      <c r="E105" s="31">
        <v>0.87</v>
      </c>
      <c r="F105" s="196">
        <v>8</v>
      </c>
      <c r="G105" s="195" t="s">
        <v>1776</v>
      </c>
      <c r="H105" s="196">
        <v>143909.65</v>
      </c>
      <c r="I105" s="177"/>
      <c r="J105" s="177"/>
      <c r="K105" s="177"/>
      <c r="L105" s="177"/>
      <c r="M105" s="177"/>
      <c r="N105" s="177"/>
      <c r="O105" s="177"/>
      <c r="P105" s="177"/>
      <c r="Q105" s="177"/>
      <c r="R105" s="177"/>
      <c r="S105" s="177"/>
      <c r="T105" s="177"/>
      <c r="U105" s="177"/>
      <c r="V105" s="177"/>
      <c r="W105" s="177"/>
      <c r="X105" s="177"/>
    </row>
    <row r="106" spans="1:24" ht="18" customHeight="1">
      <c r="A106" s="261"/>
      <c r="B106" s="262" t="s">
        <v>1788</v>
      </c>
      <c r="C106" s="295" t="s">
        <v>1789</v>
      </c>
      <c r="D106" s="198" t="s">
        <v>189</v>
      </c>
      <c r="E106" s="31">
        <v>0.87</v>
      </c>
      <c r="F106" s="196">
        <v>8</v>
      </c>
      <c r="G106" s="195" t="s">
        <v>1779</v>
      </c>
      <c r="H106" s="196">
        <v>145077.02000000002</v>
      </c>
      <c r="I106" s="177"/>
      <c r="J106" s="177"/>
      <c r="K106" s="177"/>
      <c r="L106" s="177"/>
      <c r="M106" s="177"/>
      <c r="N106" s="177"/>
      <c r="O106" s="177"/>
      <c r="P106" s="177"/>
      <c r="Q106" s="177"/>
      <c r="R106" s="177"/>
      <c r="S106" s="177"/>
      <c r="T106" s="177"/>
      <c r="U106" s="177"/>
      <c r="V106" s="177"/>
      <c r="W106" s="177"/>
      <c r="X106" s="177"/>
    </row>
    <row r="107" spans="1:24" ht="18" customHeight="1">
      <c r="A107" s="261"/>
      <c r="B107" s="293"/>
      <c r="C107" s="189" t="s">
        <v>1790</v>
      </c>
      <c r="D107" s="203"/>
      <c r="E107" s="203"/>
      <c r="F107" s="204"/>
      <c r="G107" s="203"/>
      <c r="H107" s="204"/>
      <c r="I107" s="177"/>
      <c r="J107" s="177"/>
      <c r="K107" s="177"/>
      <c r="L107" s="177"/>
      <c r="M107" s="177"/>
      <c r="N107" s="177"/>
      <c r="O107" s="177"/>
      <c r="P107" s="177"/>
      <c r="Q107" s="177"/>
      <c r="R107" s="177"/>
      <c r="S107" s="177"/>
      <c r="T107" s="177"/>
      <c r="U107" s="177"/>
      <c r="V107" s="177"/>
      <c r="W107" s="177"/>
      <c r="X107" s="177"/>
    </row>
    <row r="108" spans="1:24" ht="18" customHeight="1">
      <c r="A108" s="261"/>
      <c r="B108" s="262" t="s">
        <v>1791</v>
      </c>
      <c r="C108" s="296" t="s">
        <v>1792</v>
      </c>
      <c r="D108" s="195" t="s">
        <v>188</v>
      </c>
      <c r="E108" s="195">
        <v>0.4</v>
      </c>
      <c r="F108" s="196">
        <v>4</v>
      </c>
      <c r="G108" s="198" t="s">
        <v>1793</v>
      </c>
      <c r="H108" s="223">
        <v>127539.72</v>
      </c>
      <c r="I108" s="177"/>
      <c r="J108" s="177"/>
      <c r="K108" s="177"/>
      <c r="L108" s="177"/>
      <c r="M108" s="177"/>
      <c r="N108" s="177"/>
      <c r="O108" s="177"/>
      <c r="P108" s="177"/>
      <c r="Q108" s="177"/>
      <c r="R108" s="177"/>
      <c r="S108" s="177"/>
      <c r="T108" s="177"/>
      <c r="U108" s="177"/>
      <c r="V108" s="177"/>
      <c r="W108" s="177"/>
      <c r="X108" s="177"/>
    </row>
    <row r="109" spans="1:24" ht="18" customHeight="1">
      <c r="A109" s="261"/>
      <c r="B109" s="262" t="s">
        <v>1794</v>
      </c>
      <c r="C109" s="297" t="s">
        <v>1795</v>
      </c>
      <c r="D109" s="195" t="s">
        <v>188</v>
      </c>
      <c r="E109" s="298">
        <v>0.8</v>
      </c>
      <c r="F109" s="299">
        <v>8</v>
      </c>
      <c r="G109" s="300" t="s">
        <v>1796</v>
      </c>
      <c r="H109" s="223">
        <v>183029.92</v>
      </c>
      <c r="I109" s="177"/>
      <c r="J109" s="177"/>
      <c r="K109" s="177"/>
      <c r="L109" s="177"/>
      <c r="M109" s="177"/>
      <c r="N109" s="177"/>
      <c r="O109" s="177"/>
      <c r="P109" s="177"/>
      <c r="Q109" s="177"/>
      <c r="R109" s="177"/>
      <c r="S109" s="177"/>
      <c r="T109" s="177"/>
      <c r="U109" s="177"/>
      <c r="V109" s="177"/>
      <c r="W109" s="177"/>
      <c r="X109" s="177"/>
    </row>
    <row r="110" spans="1:24" ht="18" customHeight="1">
      <c r="A110" s="261"/>
      <c r="B110" s="293"/>
      <c r="C110" s="189" t="s">
        <v>1797</v>
      </c>
      <c r="D110" s="203"/>
      <c r="E110" s="203"/>
      <c r="F110" s="204"/>
      <c r="G110" s="203"/>
      <c r="H110" s="204"/>
      <c r="I110" s="177"/>
      <c r="J110" s="177"/>
      <c r="K110" s="177"/>
      <c r="L110" s="177"/>
      <c r="M110" s="177"/>
      <c r="N110" s="177"/>
      <c r="O110" s="177"/>
      <c r="P110" s="177"/>
      <c r="Q110" s="177"/>
      <c r="R110" s="177"/>
      <c r="S110" s="177"/>
      <c r="T110" s="177"/>
      <c r="U110" s="177"/>
      <c r="V110" s="177"/>
      <c r="W110" s="177"/>
      <c r="X110" s="177"/>
    </row>
    <row r="111" spans="1:24" ht="18" customHeight="1">
      <c r="A111" s="261"/>
      <c r="B111" s="262" t="s">
        <v>1798</v>
      </c>
      <c r="C111" s="301" t="s">
        <v>1799</v>
      </c>
      <c r="D111" s="195" t="s">
        <v>188</v>
      </c>
      <c r="E111" s="195">
        <v>1.5</v>
      </c>
      <c r="F111" s="29">
        <v>8</v>
      </c>
      <c r="G111" s="29" t="s">
        <v>1800</v>
      </c>
      <c r="H111" s="196">
        <v>188714.83000000002</v>
      </c>
      <c r="I111" s="177"/>
      <c r="J111" s="177"/>
      <c r="K111" s="177"/>
      <c r="L111" s="177"/>
      <c r="M111" s="177"/>
      <c r="N111" s="177"/>
      <c r="O111" s="177"/>
      <c r="P111" s="177"/>
      <c r="Q111" s="177"/>
      <c r="R111" s="177"/>
      <c r="S111" s="177"/>
      <c r="T111" s="177"/>
      <c r="U111" s="177"/>
      <c r="V111" s="177"/>
      <c r="W111" s="177"/>
      <c r="X111" s="177"/>
    </row>
    <row r="112" spans="1:24" ht="18" customHeight="1">
      <c r="A112" s="261"/>
      <c r="B112" s="293"/>
      <c r="C112" s="302" t="s">
        <v>1801</v>
      </c>
      <c r="D112" s="203"/>
      <c r="E112" s="203"/>
      <c r="F112" s="204"/>
      <c r="G112" s="203"/>
      <c r="H112" s="204"/>
      <c r="I112" s="177"/>
      <c r="J112" s="177"/>
      <c r="K112" s="177"/>
      <c r="L112" s="177"/>
      <c r="M112" s="177"/>
      <c r="N112" s="177"/>
      <c r="O112" s="177"/>
      <c r="P112" s="177"/>
      <c r="Q112" s="177"/>
      <c r="R112" s="177"/>
      <c r="S112" s="177"/>
      <c r="T112" s="177"/>
      <c r="U112" s="177"/>
      <c r="V112" s="177"/>
      <c r="W112" s="177"/>
      <c r="X112" s="177"/>
    </row>
    <row r="113" spans="1:24" ht="18" customHeight="1">
      <c r="A113" s="261"/>
      <c r="B113" s="262" t="s">
        <v>1802</v>
      </c>
      <c r="C113" s="303" t="s">
        <v>1803</v>
      </c>
      <c r="D113" s="221"/>
      <c r="E113" s="221"/>
      <c r="F113" s="274"/>
      <c r="G113" s="221"/>
      <c r="H113" s="274">
        <v>2000.9</v>
      </c>
      <c r="I113" s="177"/>
      <c r="J113" s="177"/>
      <c r="K113" s="177"/>
      <c r="L113" s="177"/>
      <c r="M113" s="177"/>
      <c r="N113" s="177"/>
      <c r="O113" s="177"/>
      <c r="P113" s="177"/>
      <c r="Q113" s="177"/>
      <c r="R113" s="177"/>
      <c r="S113" s="177"/>
      <c r="T113" s="177"/>
      <c r="U113" s="177"/>
      <c r="V113" s="177"/>
      <c r="W113" s="177"/>
      <c r="X113" s="177"/>
    </row>
    <row r="114" spans="1:24" ht="18" customHeight="1">
      <c r="A114" s="261"/>
      <c r="B114" s="262" t="s">
        <v>1804</v>
      </c>
      <c r="C114" s="304" t="s">
        <v>1805</v>
      </c>
      <c r="D114" s="213"/>
      <c r="E114" s="213"/>
      <c r="F114" s="215"/>
      <c r="G114" s="213"/>
      <c r="H114" s="215">
        <v>1412.4</v>
      </c>
      <c r="I114" s="177"/>
      <c r="J114" s="177"/>
      <c r="K114" s="177"/>
      <c r="L114" s="177"/>
      <c r="M114" s="177"/>
      <c r="N114" s="177"/>
      <c r="O114" s="177"/>
      <c r="P114" s="177"/>
      <c r="Q114" s="177"/>
      <c r="R114" s="177"/>
      <c r="S114" s="177"/>
      <c r="T114" s="177"/>
      <c r="U114" s="177"/>
      <c r="V114" s="177"/>
      <c r="W114" s="177"/>
      <c r="X114" s="177"/>
    </row>
    <row r="115" spans="1:24" ht="18" customHeight="1">
      <c r="A115" s="261"/>
      <c r="B115" s="262" t="s">
        <v>1806</v>
      </c>
      <c r="C115" s="304" t="s">
        <v>1807</v>
      </c>
      <c r="D115" s="213"/>
      <c r="E115" s="213"/>
      <c r="F115" s="215"/>
      <c r="G115" s="213"/>
      <c r="H115" s="215">
        <v>1476.6000000000001</v>
      </c>
      <c r="I115" s="177"/>
      <c r="J115" s="177"/>
      <c r="K115" s="177"/>
      <c r="L115" s="177"/>
      <c r="M115" s="177"/>
      <c r="N115" s="177"/>
      <c r="O115" s="177"/>
      <c r="P115" s="177"/>
      <c r="Q115" s="177"/>
      <c r="R115" s="177"/>
      <c r="S115" s="177"/>
      <c r="T115" s="177"/>
      <c r="U115" s="177"/>
      <c r="V115" s="177"/>
      <c r="W115" s="177"/>
      <c r="X115" s="177"/>
    </row>
    <row r="116" spans="1:24" ht="18" customHeight="1">
      <c r="A116" s="261"/>
      <c r="B116" s="262" t="s">
        <v>1806</v>
      </c>
      <c r="C116" s="305" t="s">
        <v>1808</v>
      </c>
      <c r="D116" s="301"/>
      <c r="E116" s="301"/>
      <c r="F116" s="301"/>
      <c r="G116" s="301"/>
      <c r="H116" s="215">
        <v>1476.6000000000001</v>
      </c>
      <c r="I116" s="177"/>
      <c r="J116" s="177"/>
      <c r="K116" s="177"/>
      <c r="L116" s="177"/>
      <c r="M116" s="177"/>
      <c r="N116" s="177"/>
      <c r="O116" s="177"/>
      <c r="P116" s="177"/>
      <c r="Q116" s="177"/>
      <c r="R116" s="177"/>
      <c r="S116" s="177"/>
      <c r="T116" s="177"/>
      <c r="U116" s="177"/>
      <c r="V116" s="177"/>
      <c r="W116" s="177"/>
      <c r="X116" s="177"/>
    </row>
    <row r="117" spans="1:24" ht="18" customHeight="1">
      <c r="A117" s="261"/>
      <c r="B117" s="262" t="s">
        <v>1809</v>
      </c>
      <c r="C117" s="306" t="s">
        <v>1810</v>
      </c>
      <c r="D117" s="307"/>
      <c r="E117" s="307"/>
      <c r="F117" s="307"/>
      <c r="G117" s="307"/>
      <c r="H117" s="215">
        <v>1808.3000000000002</v>
      </c>
      <c r="I117" s="177"/>
      <c r="J117" s="177"/>
      <c r="K117" s="177"/>
      <c r="L117" s="177"/>
      <c r="M117" s="177"/>
      <c r="N117" s="177"/>
      <c r="O117" s="177"/>
      <c r="P117" s="177"/>
      <c r="Q117" s="177"/>
      <c r="R117" s="177"/>
      <c r="S117" s="177"/>
      <c r="T117" s="177"/>
      <c r="U117" s="177"/>
      <c r="V117" s="177"/>
      <c r="W117" s="177"/>
      <c r="X117" s="177"/>
    </row>
    <row r="118" spans="1:24" ht="18" customHeight="1">
      <c r="A118" s="261"/>
      <c r="B118" s="262" t="s">
        <v>1811</v>
      </c>
      <c r="C118" s="308" t="s">
        <v>1812</v>
      </c>
      <c r="D118" s="309"/>
      <c r="E118" s="309"/>
      <c r="F118" s="309"/>
      <c r="G118" s="309"/>
      <c r="H118" s="215">
        <v>8581.4</v>
      </c>
      <c r="I118" s="177"/>
      <c r="J118" s="177"/>
      <c r="K118" s="177"/>
      <c r="L118" s="177"/>
      <c r="M118" s="177"/>
      <c r="N118" s="177"/>
      <c r="O118" s="177"/>
      <c r="P118" s="177"/>
      <c r="Q118" s="177"/>
      <c r="R118" s="177"/>
      <c r="S118" s="177"/>
      <c r="T118" s="177"/>
      <c r="U118" s="177"/>
      <c r="V118" s="177"/>
      <c r="W118" s="177"/>
      <c r="X118" s="177"/>
    </row>
    <row r="119" spans="1:24" ht="18" customHeight="1">
      <c r="A119" s="261"/>
      <c r="B119" s="262" t="s">
        <v>1813</v>
      </c>
      <c r="C119" s="308" t="s">
        <v>1814</v>
      </c>
      <c r="D119" s="309"/>
      <c r="E119" s="309"/>
      <c r="F119" s="309"/>
      <c r="G119" s="309"/>
      <c r="H119" s="285">
        <v>10892.6</v>
      </c>
      <c r="I119" s="177"/>
      <c r="J119" s="177"/>
      <c r="K119" s="177"/>
      <c r="L119" s="177"/>
      <c r="M119" s="177"/>
      <c r="N119" s="177"/>
      <c r="O119" s="177"/>
      <c r="P119" s="177"/>
      <c r="Q119" s="177"/>
      <c r="R119" s="177"/>
      <c r="S119" s="177"/>
      <c r="T119" s="177"/>
      <c r="U119" s="177"/>
      <c r="V119" s="177"/>
      <c r="W119" s="177"/>
      <c r="X119" s="177"/>
    </row>
    <row r="120" spans="1:24" ht="18" customHeight="1">
      <c r="A120" s="261"/>
      <c r="B120" s="310"/>
      <c r="C120" s="311" t="s">
        <v>1815</v>
      </c>
      <c r="D120" s="312"/>
      <c r="E120" s="312"/>
      <c r="F120" s="312"/>
      <c r="G120" s="312"/>
      <c r="H120" s="313"/>
      <c r="I120" s="177"/>
      <c r="J120" s="177"/>
      <c r="K120" s="177"/>
      <c r="L120" s="177"/>
      <c r="M120" s="177"/>
      <c r="N120" s="177"/>
      <c r="O120" s="177"/>
      <c r="P120" s="177"/>
      <c r="Q120" s="177"/>
      <c r="R120" s="177"/>
      <c r="S120" s="177"/>
      <c r="T120" s="177"/>
      <c r="U120" s="177"/>
      <c r="V120" s="177"/>
      <c r="W120" s="177"/>
      <c r="X120" s="177"/>
    </row>
    <row r="121" spans="1:24" ht="18" customHeight="1">
      <c r="A121" s="261"/>
      <c r="B121" s="262" t="s">
        <v>1816</v>
      </c>
      <c r="C121" s="304" t="s">
        <v>1817</v>
      </c>
      <c r="D121" s="213"/>
      <c r="E121" s="213"/>
      <c r="F121" s="215"/>
      <c r="G121" s="213"/>
      <c r="H121" s="215">
        <v>3830.6000000000004</v>
      </c>
      <c r="I121" s="177"/>
      <c r="J121" s="177"/>
      <c r="K121" s="177"/>
      <c r="L121" s="177"/>
      <c r="M121" s="177"/>
      <c r="N121" s="177"/>
      <c r="O121" s="177"/>
      <c r="P121" s="177"/>
      <c r="Q121" s="177"/>
      <c r="R121" s="177"/>
      <c r="S121" s="177"/>
      <c r="T121" s="177"/>
      <c r="U121" s="177"/>
      <c r="V121" s="177"/>
      <c r="W121" s="177"/>
      <c r="X121" s="177"/>
    </row>
    <row r="122" spans="1:24" ht="18" customHeight="1">
      <c r="A122" s="261"/>
      <c r="B122" s="262" t="s">
        <v>1818</v>
      </c>
      <c r="C122" s="304" t="s">
        <v>1819</v>
      </c>
      <c r="D122" s="301"/>
      <c r="E122" s="301"/>
      <c r="F122" s="301"/>
      <c r="G122" s="301"/>
      <c r="H122" s="215">
        <v>5606.8</v>
      </c>
      <c r="I122" s="177"/>
      <c r="J122" s="177"/>
      <c r="K122" s="177"/>
      <c r="L122" s="177"/>
      <c r="M122" s="177"/>
      <c r="N122" s="177"/>
      <c r="O122" s="177"/>
      <c r="P122" s="177"/>
      <c r="Q122" s="177"/>
      <c r="R122" s="177"/>
      <c r="S122" s="177"/>
      <c r="T122" s="177"/>
      <c r="U122" s="177"/>
      <c r="V122" s="177"/>
      <c r="W122" s="177"/>
      <c r="X122" s="177"/>
    </row>
    <row r="123" spans="1:24" ht="18" customHeight="1">
      <c r="A123" s="261"/>
      <c r="B123" s="262" t="s">
        <v>1820</v>
      </c>
      <c r="C123" s="304" t="s">
        <v>1821</v>
      </c>
      <c r="D123" s="301"/>
      <c r="E123" s="301"/>
      <c r="F123" s="301"/>
      <c r="G123" s="301"/>
      <c r="H123" s="215">
        <v>3199.3</v>
      </c>
      <c r="I123" s="177"/>
      <c r="J123" s="177"/>
      <c r="K123" s="177"/>
      <c r="L123" s="177"/>
      <c r="M123" s="177"/>
      <c r="N123" s="177"/>
      <c r="O123" s="177"/>
      <c r="P123" s="177"/>
      <c r="Q123" s="177"/>
      <c r="R123" s="177"/>
      <c r="S123" s="177"/>
      <c r="T123" s="177"/>
      <c r="U123" s="177"/>
      <c r="V123" s="177"/>
      <c r="W123" s="177"/>
      <c r="X123" s="177"/>
    </row>
    <row r="124" spans="1:24" ht="18" customHeight="1">
      <c r="A124" s="261"/>
      <c r="B124" s="262" t="s">
        <v>1822</v>
      </c>
      <c r="C124" s="304" t="s">
        <v>1823</v>
      </c>
      <c r="D124" s="301"/>
      <c r="E124" s="301"/>
      <c r="F124" s="301"/>
      <c r="G124" s="301"/>
      <c r="H124" s="215">
        <v>3274.2000000000003</v>
      </c>
      <c r="I124" s="177"/>
      <c r="J124" s="177"/>
      <c r="K124" s="177"/>
      <c r="L124" s="177"/>
      <c r="M124" s="177"/>
      <c r="N124" s="177"/>
      <c r="O124" s="177"/>
      <c r="P124" s="177"/>
      <c r="Q124" s="177"/>
      <c r="R124" s="177"/>
      <c r="S124" s="177"/>
      <c r="T124" s="177"/>
      <c r="U124" s="177"/>
      <c r="V124" s="177"/>
      <c r="W124" s="177"/>
      <c r="X124" s="177"/>
    </row>
    <row r="125" spans="1:24" ht="18" customHeight="1">
      <c r="A125" s="261"/>
      <c r="B125" s="262" t="s">
        <v>1824</v>
      </c>
      <c r="C125" s="304" t="s">
        <v>1825</v>
      </c>
      <c r="D125" s="301"/>
      <c r="E125" s="301"/>
      <c r="F125" s="301"/>
      <c r="G125" s="301"/>
      <c r="H125" s="215">
        <v>2846.2000000000003</v>
      </c>
      <c r="I125" s="177"/>
      <c r="J125" s="177"/>
      <c r="K125" s="177"/>
      <c r="L125" s="177"/>
      <c r="M125" s="177"/>
      <c r="N125" s="177"/>
      <c r="O125" s="177"/>
      <c r="P125" s="177"/>
      <c r="Q125" s="177"/>
      <c r="R125" s="177"/>
      <c r="S125" s="177"/>
      <c r="T125" s="177"/>
      <c r="U125" s="177"/>
      <c r="V125" s="177"/>
      <c r="W125" s="177"/>
      <c r="X125" s="177"/>
    </row>
    <row r="126" spans="1:24" ht="18" customHeight="1">
      <c r="A126" s="261"/>
      <c r="B126" s="262" t="s">
        <v>1826</v>
      </c>
      <c r="C126" s="314" t="s">
        <v>1827</v>
      </c>
      <c r="D126" s="221"/>
      <c r="E126" s="221"/>
      <c r="F126" s="274"/>
      <c r="G126" s="221"/>
      <c r="H126" s="274">
        <v>5328.6</v>
      </c>
      <c r="I126" s="177"/>
      <c r="J126" s="177"/>
      <c r="K126" s="177"/>
      <c r="L126" s="177"/>
      <c r="M126" s="177"/>
      <c r="N126" s="177"/>
      <c r="O126" s="177"/>
      <c r="P126" s="177"/>
      <c r="Q126" s="177"/>
      <c r="R126" s="177"/>
      <c r="S126" s="177"/>
      <c r="T126" s="177"/>
      <c r="U126" s="177"/>
      <c r="V126" s="177"/>
      <c r="W126" s="177"/>
      <c r="X126" s="177"/>
    </row>
    <row r="127" spans="1:24" ht="18" customHeight="1">
      <c r="A127" s="261"/>
      <c r="B127" s="262" t="s">
        <v>1828</v>
      </c>
      <c r="C127" s="6" t="s">
        <v>1829</v>
      </c>
      <c r="D127" s="6"/>
      <c r="E127" s="6"/>
      <c r="F127" s="6"/>
      <c r="G127" s="6" t="s">
        <v>201</v>
      </c>
      <c r="H127" s="215">
        <v>32.1</v>
      </c>
      <c r="I127" s="177"/>
      <c r="J127" s="177"/>
      <c r="K127" s="177"/>
      <c r="L127" s="177"/>
      <c r="M127" s="177"/>
      <c r="N127" s="177"/>
      <c r="O127" s="177"/>
      <c r="P127" s="177"/>
      <c r="Q127" s="177"/>
      <c r="R127" s="177"/>
      <c r="S127" s="177"/>
      <c r="T127" s="177"/>
      <c r="U127" s="177"/>
      <c r="V127" s="177"/>
      <c r="W127" s="177"/>
      <c r="X127" s="177"/>
    </row>
    <row r="128" spans="1:24" ht="18" customHeight="1">
      <c r="A128" s="261"/>
      <c r="B128" s="293"/>
      <c r="C128" s="315" t="s">
        <v>1830</v>
      </c>
      <c r="D128" s="203"/>
      <c r="E128" s="203"/>
      <c r="F128" s="204"/>
      <c r="G128" s="203"/>
      <c r="H128" s="204"/>
      <c r="I128" s="177"/>
      <c r="J128" s="177"/>
      <c r="K128" s="177"/>
      <c r="L128" s="177"/>
      <c r="M128" s="177"/>
      <c r="N128" s="177"/>
      <c r="O128" s="177"/>
      <c r="P128" s="177"/>
      <c r="Q128" s="177"/>
      <c r="R128" s="177"/>
      <c r="S128" s="177"/>
      <c r="T128" s="177"/>
      <c r="U128" s="177"/>
      <c r="V128" s="177"/>
      <c r="W128" s="177"/>
      <c r="X128" s="177"/>
    </row>
    <row r="129" spans="1:24" ht="18" customHeight="1">
      <c r="A129" s="261"/>
      <c r="B129" s="262" t="s">
        <v>1831</v>
      </c>
      <c r="C129" s="304" t="s">
        <v>1832</v>
      </c>
      <c r="D129" s="6"/>
      <c r="E129" s="6"/>
      <c r="F129" s="6"/>
      <c r="G129" s="6"/>
      <c r="H129" s="222">
        <v>2814.1000000000004</v>
      </c>
      <c r="I129" s="177"/>
      <c r="J129" s="177"/>
      <c r="K129" s="177"/>
      <c r="L129" s="177"/>
      <c r="M129" s="177"/>
      <c r="N129" s="177"/>
      <c r="O129" s="177"/>
      <c r="P129" s="177"/>
      <c r="Q129" s="177"/>
      <c r="R129" s="177"/>
      <c r="S129" s="177"/>
      <c r="T129" s="177"/>
      <c r="U129" s="177"/>
      <c r="V129" s="177"/>
      <c r="W129" s="177"/>
      <c r="X129" s="177"/>
    </row>
    <row r="130" spans="1:24" ht="18" customHeight="1">
      <c r="A130" s="261"/>
      <c r="B130" s="262" t="s">
        <v>1833</v>
      </c>
      <c r="C130" s="304" t="s">
        <v>1834</v>
      </c>
      <c r="D130" s="6"/>
      <c r="E130" s="6"/>
      <c r="F130" s="6"/>
      <c r="G130" s="6"/>
      <c r="H130" s="222">
        <v>2899.7000000000003</v>
      </c>
      <c r="I130" s="177"/>
      <c r="J130" s="177"/>
      <c r="K130" s="177"/>
      <c r="L130" s="177"/>
      <c r="M130" s="177"/>
      <c r="N130" s="177"/>
      <c r="O130" s="177"/>
      <c r="P130" s="177"/>
      <c r="Q130" s="177"/>
      <c r="R130" s="177"/>
      <c r="S130" s="177"/>
      <c r="T130" s="177"/>
      <c r="U130" s="177"/>
      <c r="V130" s="177"/>
      <c r="W130" s="177"/>
      <c r="X130" s="177"/>
    </row>
    <row r="131" spans="1:24" ht="30.75" customHeight="1">
      <c r="A131" s="261"/>
      <c r="B131" s="262" t="s">
        <v>1835</v>
      </c>
      <c r="C131" s="95" t="s">
        <v>1836</v>
      </c>
      <c r="D131" s="6"/>
      <c r="E131" s="6"/>
      <c r="F131" s="6"/>
      <c r="G131" s="6"/>
      <c r="H131" s="222">
        <v>2086.5</v>
      </c>
      <c r="I131" s="177"/>
      <c r="J131" s="177"/>
      <c r="K131" s="177"/>
      <c r="L131" s="177"/>
      <c r="M131" s="177"/>
      <c r="N131" s="177"/>
      <c r="O131" s="177"/>
      <c r="P131" s="177"/>
      <c r="Q131" s="177"/>
      <c r="R131" s="177"/>
      <c r="S131" s="177"/>
      <c r="T131" s="177"/>
      <c r="U131" s="177"/>
      <c r="V131" s="177"/>
      <c r="W131" s="177"/>
      <c r="X131" s="177"/>
    </row>
    <row r="132" spans="1:24" ht="18" customHeight="1">
      <c r="A132" s="261"/>
      <c r="B132" s="262" t="s">
        <v>1837</v>
      </c>
      <c r="C132" s="6" t="s">
        <v>1838</v>
      </c>
      <c r="D132" s="6"/>
      <c r="E132" s="6"/>
      <c r="F132" s="6"/>
      <c r="G132" s="6"/>
      <c r="H132" s="222">
        <v>1733.4</v>
      </c>
      <c r="I132" s="177"/>
      <c r="J132" s="177"/>
      <c r="K132" s="177"/>
      <c r="L132" s="177"/>
      <c r="M132" s="177"/>
      <c r="N132" s="177"/>
      <c r="O132" s="177"/>
      <c r="P132" s="177"/>
      <c r="Q132" s="177"/>
      <c r="R132" s="177"/>
      <c r="S132" s="177"/>
      <c r="T132" s="177"/>
      <c r="U132" s="177"/>
      <c r="V132" s="177"/>
      <c r="W132" s="177"/>
      <c r="X132" s="177"/>
    </row>
    <row r="133" spans="1:24" ht="18" customHeight="1">
      <c r="A133" s="261"/>
      <c r="B133" s="262" t="s">
        <v>1828</v>
      </c>
      <c r="C133" s="6" t="s">
        <v>1829</v>
      </c>
      <c r="D133" s="6"/>
      <c r="E133" s="6"/>
      <c r="F133" s="6"/>
      <c r="G133" s="6" t="s">
        <v>201</v>
      </c>
      <c r="H133" s="222">
        <v>32.1</v>
      </c>
      <c r="I133" s="177"/>
      <c r="J133" s="177"/>
      <c r="K133" s="177"/>
      <c r="L133" s="177"/>
      <c r="M133" s="177"/>
      <c r="N133" s="177"/>
      <c r="O133" s="177"/>
      <c r="P133" s="177"/>
      <c r="Q133" s="177"/>
      <c r="R133" s="177"/>
      <c r="S133" s="177"/>
      <c r="T133" s="177"/>
      <c r="U133" s="177"/>
      <c r="V133" s="177"/>
      <c r="W133" s="177"/>
      <c r="X133" s="177"/>
    </row>
    <row r="134" spans="1:24" ht="18" customHeight="1">
      <c r="A134" s="261"/>
      <c r="B134" s="259"/>
      <c r="C134" s="177"/>
      <c r="D134" s="258"/>
      <c r="E134" s="259"/>
      <c r="F134" s="259"/>
      <c r="G134" s="75"/>
      <c r="H134" s="181"/>
      <c r="I134" s="177"/>
      <c r="J134" s="177"/>
      <c r="K134" s="177"/>
      <c r="L134" s="177"/>
      <c r="M134" s="177"/>
      <c r="N134" s="177"/>
      <c r="O134" s="177"/>
      <c r="P134" s="177"/>
      <c r="Q134" s="177"/>
      <c r="R134" s="177"/>
      <c r="S134" s="177"/>
      <c r="T134" s="177"/>
      <c r="U134" s="177"/>
      <c r="V134" s="177"/>
      <c r="W134" s="177"/>
      <c r="X134" s="177"/>
    </row>
    <row r="135" spans="1:24" ht="18" customHeight="1">
      <c r="A135" s="261"/>
      <c r="B135" s="259"/>
      <c r="C135" s="177"/>
      <c r="D135" s="258"/>
      <c r="E135" s="259"/>
      <c r="F135" s="259"/>
      <c r="G135" s="75"/>
      <c r="H135" s="181"/>
      <c r="I135" s="177"/>
      <c r="J135" s="177"/>
      <c r="K135" s="177"/>
      <c r="L135" s="177"/>
      <c r="M135" s="177"/>
      <c r="N135" s="177"/>
      <c r="O135" s="177"/>
      <c r="P135" s="177"/>
      <c r="Q135" s="177"/>
      <c r="R135" s="177"/>
      <c r="S135" s="177"/>
      <c r="T135" s="177"/>
      <c r="U135" s="177"/>
      <c r="V135" s="177"/>
      <c r="W135" s="177"/>
      <c r="X135" s="177"/>
    </row>
  </sheetData>
  <mergeCells count="2">
    <mergeCell ref="A1:H1"/>
    <mergeCell ref="A2:H2"/>
  </mergeCells>
  <hyperlinks>
    <hyperlink ref="B4" location="Содержание!A1" display="К содержанию"/>
  </hyperlinks>
  <pageMargins left="0.59055118110236227" right="0" top="0.59055118110236227" bottom="0.39370078740157483" header="0" footer="0"/>
  <pageSetup paperSize="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52"/>
  <sheetViews>
    <sheetView showGridLines="0" workbookViewId="0">
      <selection activeCell="B3" sqref="B3"/>
    </sheetView>
  </sheetViews>
  <sheetFormatPr defaultColWidth="14.42578125" defaultRowHeight="15" customHeight="1"/>
  <cols>
    <col min="1" max="1" width="1.42578125" customWidth="1"/>
    <col min="2" max="2" width="13.7109375" customWidth="1"/>
    <col min="3" max="3" width="7.28515625" customWidth="1"/>
    <col min="4" max="4" width="69.140625" customWidth="1"/>
    <col min="5" max="5" width="13" customWidth="1"/>
    <col min="6" max="6" width="13.5703125" customWidth="1"/>
    <col min="7" max="7" width="12" customWidth="1"/>
    <col min="8" max="8" width="15.85546875" customWidth="1"/>
    <col min="9" max="9" width="16" customWidth="1"/>
    <col min="10" max="10" width="22.140625" customWidth="1"/>
    <col min="11" max="11" width="17.28515625" customWidth="1"/>
    <col min="12" max="25" width="9.140625" customWidth="1"/>
  </cols>
  <sheetData>
    <row r="1" spans="1:25" ht="27.75" customHeight="1">
      <c r="A1" s="401"/>
      <c r="B1" s="1172" t="s">
        <v>7780</v>
      </c>
      <c r="C1" s="1172"/>
      <c r="D1" s="1172"/>
      <c r="E1" s="1172"/>
      <c r="F1" s="1172"/>
      <c r="G1" s="1172"/>
      <c r="H1" s="1172"/>
      <c r="I1" s="1172"/>
      <c r="J1" s="403"/>
      <c r="K1" s="404"/>
      <c r="L1" s="405"/>
      <c r="M1" s="405"/>
      <c r="N1" s="405"/>
      <c r="O1" s="405"/>
      <c r="P1" s="405"/>
      <c r="Q1" s="405"/>
      <c r="R1" s="405"/>
      <c r="S1" s="405"/>
      <c r="T1" s="405"/>
      <c r="U1" s="405"/>
      <c r="V1" s="405"/>
      <c r="W1" s="405"/>
      <c r="X1" s="405"/>
      <c r="Y1" s="405"/>
    </row>
    <row r="2" spans="1:25" s="783" customFormat="1" ht="27.75" customHeight="1">
      <c r="A2" s="401"/>
      <c r="B2" s="1172" t="s">
        <v>7781</v>
      </c>
      <c r="C2" s="1172"/>
      <c r="D2" s="1172"/>
      <c r="E2" s="1172"/>
      <c r="F2" s="1172"/>
      <c r="G2" s="1172"/>
      <c r="H2" s="1172"/>
      <c r="I2" s="1172"/>
      <c r="J2" s="403"/>
      <c r="K2" s="404"/>
      <c r="L2" s="405"/>
      <c r="M2" s="405"/>
      <c r="N2" s="405"/>
      <c r="O2" s="405"/>
      <c r="P2" s="405"/>
      <c r="Q2" s="405"/>
      <c r="R2" s="405"/>
      <c r="S2" s="405"/>
      <c r="T2" s="405"/>
      <c r="U2" s="405"/>
      <c r="V2" s="405"/>
      <c r="W2" s="405"/>
      <c r="X2" s="405"/>
      <c r="Y2" s="405"/>
    </row>
    <row r="3" spans="1:25" s="783" customFormat="1" ht="27.75" customHeight="1">
      <c r="A3" s="401"/>
      <c r="B3" s="1149"/>
      <c r="E3" s="402"/>
      <c r="F3" s="402"/>
      <c r="G3" s="403"/>
      <c r="H3" s="403"/>
      <c r="I3" s="403"/>
      <c r="J3" s="403"/>
      <c r="K3" s="404"/>
      <c r="L3" s="405"/>
      <c r="M3" s="405"/>
      <c r="N3" s="405"/>
      <c r="O3" s="405"/>
      <c r="P3" s="405"/>
      <c r="Q3" s="405"/>
      <c r="R3" s="405"/>
      <c r="S3" s="405"/>
      <c r="T3" s="405"/>
      <c r="U3" s="405"/>
      <c r="V3" s="405"/>
      <c r="W3" s="405"/>
      <c r="X3" s="405"/>
      <c r="Y3" s="405"/>
    </row>
    <row r="4" spans="1:25" ht="30.75" customHeight="1">
      <c r="A4" s="401"/>
      <c r="B4" s="1160" t="s">
        <v>7782</v>
      </c>
      <c r="C4" s="1160"/>
      <c r="D4" s="401"/>
      <c r="E4" s="403"/>
      <c r="F4" s="402"/>
      <c r="G4" s="403"/>
      <c r="H4" s="403"/>
      <c r="I4" s="403"/>
      <c r="J4" s="403"/>
      <c r="K4" s="404"/>
      <c r="L4" s="405"/>
      <c r="M4" s="405"/>
      <c r="N4" s="405"/>
      <c r="O4" s="405"/>
      <c r="P4" s="405"/>
      <c r="Q4" s="405"/>
      <c r="R4" s="405"/>
      <c r="S4" s="405"/>
      <c r="T4" s="405"/>
      <c r="U4" s="405"/>
      <c r="V4" s="405"/>
      <c r="W4" s="405"/>
      <c r="X4" s="405"/>
      <c r="Y4" s="405"/>
    </row>
    <row r="5" spans="1:25" ht="15" customHeight="1">
      <c r="A5" s="401"/>
      <c r="B5" s="1062" t="s">
        <v>2552</v>
      </c>
      <c r="C5" s="878"/>
      <c r="D5" s="878"/>
      <c r="E5" s="260"/>
      <c r="F5" s="402"/>
      <c r="G5" s="403"/>
      <c r="H5" s="403"/>
      <c r="I5" s="403"/>
      <c r="J5" s="403"/>
      <c r="K5" s="404"/>
      <c r="L5" s="405"/>
      <c r="M5" s="405"/>
      <c r="N5" s="405"/>
      <c r="O5" s="405"/>
      <c r="P5" s="405"/>
      <c r="Q5" s="405"/>
      <c r="R5" s="405"/>
      <c r="S5" s="405"/>
      <c r="T5" s="405"/>
      <c r="U5" s="405"/>
      <c r="V5" s="405"/>
      <c r="W5" s="405"/>
      <c r="X5" s="405"/>
      <c r="Y5" s="405"/>
    </row>
    <row r="6" spans="1:25" ht="10.5" customHeight="1">
      <c r="A6" s="406"/>
      <c r="B6" s="407"/>
      <c r="C6" s="408"/>
      <c r="D6" s="406"/>
      <c r="E6" s="409"/>
      <c r="F6" s="409"/>
      <c r="G6" s="403"/>
      <c r="H6" s="403"/>
      <c r="I6" s="403"/>
      <c r="J6" s="403"/>
      <c r="K6" s="404"/>
      <c r="L6" s="405"/>
      <c r="M6" s="405"/>
      <c r="N6" s="405"/>
      <c r="O6" s="405"/>
      <c r="P6" s="405"/>
      <c r="Q6" s="405"/>
      <c r="R6" s="405"/>
      <c r="S6" s="405"/>
      <c r="T6" s="405"/>
      <c r="U6" s="405"/>
      <c r="V6" s="405"/>
      <c r="W6" s="405"/>
      <c r="X6" s="405"/>
      <c r="Y6" s="405"/>
    </row>
    <row r="7" spans="1:25" ht="12" customHeight="1">
      <c r="A7" s="81"/>
      <c r="B7" s="411"/>
      <c r="C7" s="410"/>
      <c r="D7" s="81"/>
      <c r="E7" s="4"/>
      <c r="F7" s="4"/>
      <c r="G7" s="4"/>
      <c r="H7" s="4"/>
      <c r="I7" s="4"/>
      <c r="J7" s="4"/>
      <c r="K7" s="76"/>
      <c r="L7" s="81"/>
      <c r="M7" s="81"/>
      <c r="N7" s="81"/>
      <c r="O7" s="81"/>
      <c r="P7" s="81"/>
      <c r="Q7" s="81"/>
      <c r="R7" s="81"/>
      <c r="S7" s="81"/>
      <c r="T7" s="81"/>
      <c r="U7" s="81"/>
      <c r="V7" s="81"/>
      <c r="W7" s="81"/>
      <c r="X7" s="81"/>
      <c r="Y7" s="81"/>
    </row>
    <row r="8" spans="1:25" ht="48" customHeight="1">
      <c r="A8" s="81"/>
      <c r="B8" s="1028" t="s">
        <v>2553</v>
      </c>
      <c r="C8" s="888"/>
      <c r="D8" s="889"/>
      <c r="E8" s="412" t="s">
        <v>213</v>
      </c>
      <c r="F8" s="412" t="s">
        <v>2554</v>
      </c>
      <c r="G8" s="412" t="s">
        <v>2555</v>
      </c>
      <c r="H8" s="413" t="s">
        <v>7783</v>
      </c>
      <c r="I8" s="413"/>
      <c r="J8" s="4"/>
      <c r="K8" s="76"/>
      <c r="L8" s="81"/>
      <c r="M8" s="81"/>
      <c r="N8" s="81"/>
      <c r="O8" s="81"/>
      <c r="P8" s="81"/>
      <c r="Q8" s="81"/>
      <c r="R8" s="81"/>
      <c r="S8" s="81"/>
      <c r="T8" s="81"/>
      <c r="U8" s="81"/>
      <c r="V8" s="81"/>
      <c r="W8" s="81"/>
      <c r="X8" s="81"/>
      <c r="Y8" s="81"/>
    </row>
    <row r="9" spans="1:25" ht="12" customHeight="1">
      <c r="A9" s="81"/>
      <c r="B9" s="1064" t="s">
        <v>2556</v>
      </c>
      <c r="C9" s="1041"/>
      <c r="D9" s="888"/>
      <c r="E9" s="888"/>
      <c r="F9" s="888"/>
      <c r="G9" s="889"/>
      <c r="H9" s="1063"/>
      <c r="I9" s="1063"/>
      <c r="J9" s="4"/>
      <c r="K9" s="76"/>
      <c r="L9" s="81"/>
      <c r="M9" s="81"/>
      <c r="N9" s="81"/>
      <c r="O9" s="81"/>
      <c r="P9" s="81"/>
      <c r="Q9" s="81"/>
      <c r="R9" s="81"/>
      <c r="S9" s="81"/>
      <c r="T9" s="81"/>
      <c r="U9" s="81"/>
      <c r="V9" s="81"/>
      <c r="W9" s="81"/>
      <c r="X9" s="81"/>
      <c r="Y9" s="81"/>
    </row>
    <row r="10" spans="1:25" ht="12" customHeight="1">
      <c r="A10" s="81"/>
      <c r="B10" s="884"/>
      <c r="C10" s="414"/>
      <c r="D10" s="415" t="s">
        <v>2557</v>
      </c>
      <c r="E10" s="416"/>
      <c r="F10" s="416"/>
      <c r="G10" s="416"/>
      <c r="H10" s="884"/>
      <c r="I10" s="884"/>
      <c r="J10" s="4"/>
      <c r="K10" s="76"/>
      <c r="L10" s="81"/>
      <c r="M10" s="81"/>
      <c r="N10" s="81"/>
      <c r="O10" s="81"/>
      <c r="P10" s="81"/>
      <c r="Q10" s="81"/>
      <c r="R10" s="81"/>
      <c r="S10" s="81"/>
      <c r="T10" s="81"/>
      <c r="U10" s="81"/>
      <c r="V10" s="81"/>
      <c r="W10" s="81"/>
      <c r="X10" s="81"/>
      <c r="Y10" s="81"/>
    </row>
    <row r="11" spans="1:25" ht="12" customHeight="1">
      <c r="A11" s="81"/>
      <c r="B11" s="107" t="s">
        <v>2558</v>
      </c>
      <c r="C11" s="243"/>
      <c r="D11" s="417" t="s">
        <v>2559</v>
      </c>
      <c r="E11" s="418">
        <v>600</v>
      </c>
      <c r="F11" s="418">
        <v>400</v>
      </c>
      <c r="G11" s="418">
        <v>880</v>
      </c>
      <c r="H11" s="15">
        <v>6685.2939999999999</v>
      </c>
      <c r="I11" s="215"/>
      <c r="J11" s="4"/>
      <c r="K11" s="76"/>
      <c r="L11" s="81"/>
      <c r="M11" s="81"/>
      <c r="N11" s="81"/>
      <c r="O11" s="81"/>
      <c r="P11" s="81"/>
      <c r="Q11" s="81"/>
      <c r="R11" s="81"/>
      <c r="S11" s="81"/>
      <c r="T11" s="81"/>
      <c r="U11" s="81"/>
      <c r="V11" s="81"/>
      <c r="W11" s="81"/>
      <c r="X11" s="81"/>
      <c r="Y11" s="81"/>
    </row>
    <row r="12" spans="1:25" ht="12" customHeight="1">
      <c r="A12" s="81"/>
      <c r="B12" s="107" t="s">
        <v>2560</v>
      </c>
      <c r="C12" s="243"/>
      <c r="D12" s="417" t="s">
        <v>2561</v>
      </c>
      <c r="E12" s="418">
        <v>800</v>
      </c>
      <c r="F12" s="418">
        <v>400</v>
      </c>
      <c r="G12" s="418">
        <v>880</v>
      </c>
      <c r="H12" s="15">
        <v>7307.7510000000002</v>
      </c>
      <c r="I12" s="215"/>
      <c r="J12" s="4"/>
      <c r="K12" s="76"/>
      <c r="L12" s="81"/>
      <c r="M12" s="81"/>
      <c r="N12" s="81"/>
      <c r="O12" s="81"/>
      <c r="P12" s="81"/>
      <c r="Q12" s="81"/>
      <c r="R12" s="81"/>
      <c r="S12" s="81"/>
      <c r="T12" s="81"/>
      <c r="U12" s="81"/>
      <c r="V12" s="81"/>
      <c r="W12" s="81"/>
      <c r="X12" s="81"/>
      <c r="Y12" s="81"/>
    </row>
    <row r="13" spans="1:25" ht="12" customHeight="1">
      <c r="A13" s="81"/>
      <c r="B13" s="107" t="s">
        <v>2562</v>
      </c>
      <c r="C13" s="243"/>
      <c r="D13" s="417" t="s">
        <v>2563</v>
      </c>
      <c r="E13" s="418">
        <v>800</v>
      </c>
      <c r="F13" s="418">
        <v>400</v>
      </c>
      <c r="G13" s="418">
        <v>880</v>
      </c>
      <c r="H13" s="15">
        <v>10228.537</v>
      </c>
      <c r="I13" s="215"/>
      <c r="J13" s="4"/>
      <c r="K13" s="76"/>
      <c r="L13" s="81"/>
      <c r="M13" s="81"/>
      <c r="N13" s="81"/>
      <c r="O13" s="81"/>
      <c r="P13" s="81"/>
      <c r="Q13" s="81"/>
      <c r="R13" s="81"/>
      <c r="S13" s="81"/>
      <c r="T13" s="81"/>
      <c r="U13" s="81"/>
      <c r="V13" s="81"/>
      <c r="W13" s="81"/>
      <c r="X13" s="81"/>
      <c r="Y13" s="81"/>
    </row>
    <row r="14" spans="1:25" ht="12" customHeight="1">
      <c r="A14" s="81"/>
      <c r="B14" s="107" t="s">
        <v>2564</v>
      </c>
      <c r="C14" s="243"/>
      <c r="D14" s="417" t="s">
        <v>2565</v>
      </c>
      <c r="E14" s="418">
        <v>1000</v>
      </c>
      <c r="F14" s="418">
        <v>400</v>
      </c>
      <c r="G14" s="418">
        <v>880</v>
      </c>
      <c r="H14" s="15">
        <v>7496.1149999999998</v>
      </c>
      <c r="I14" s="215"/>
      <c r="J14" s="4"/>
      <c r="K14" s="76"/>
      <c r="L14" s="81"/>
      <c r="M14" s="81"/>
      <c r="N14" s="81"/>
      <c r="O14" s="81"/>
      <c r="P14" s="81"/>
      <c r="Q14" s="81"/>
      <c r="R14" s="81"/>
      <c r="S14" s="81"/>
      <c r="T14" s="81"/>
      <c r="U14" s="81"/>
      <c r="V14" s="81"/>
      <c r="W14" s="81"/>
      <c r="X14" s="81"/>
      <c r="Y14" s="81"/>
    </row>
    <row r="15" spans="1:25" ht="12" customHeight="1">
      <c r="A15" s="81"/>
      <c r="B15" s="107" t="s">
        <v>2566</v>
      </c>
      <c r="C15" s="243"/>
      <c r="D15" s="417" t="s">
        <v>2567</v>
      </c>
      <c r="E15" s="418">
        <v>1000</v>
      </c>
      <c r="F15" s="418">
        <v>400</v>
      </c>
      <c r="G15" s="418">
        <v>880</v>
      </c>
      <c r="H15" s="15">
        <v>11442.376</v>
      </c>
      <c r="I15" s="215"/>
      <c r="J15" s="4"/>
      <c r="K15" s="76"/>
      <c r="L15" s="81"/>
      <c r="M15" s="81"/>
      <c r="N15" s="81"/>
      <c r="O15" s="81"/>
      <c r="P15" s="81"/>
      <c r="Q15" s="81"/>
      <c r="R15" s="81"/>
      <c r="S15" s="81"/>
      <c r="T15" s="81"/>
      <c r="U15" s="81"/>
      <c r="V15" s="81"/>
      <c r="W15" s="81"/>
      <c r="X15" s="81"/>
      <c r="Y15" s="81"/>
    </row>
    <row r="16" spans="1:25" ht="12" customHeight="1">
      <c r="A16" s="81"/>
      <c r="B16" s="107" t="s">
        <v>2568</v>
      </c>
      <c r="C16" s="243"/>
      <c r="D16" s="417" t="s">
        <v>2569</v>
      </c>
      <c r="E16" s="418">
        <v>1800</v>
      </c>
      <c r="F16" s="418">
        <v>400</v>
      </c>
      <c r="G16" s="418">
        <v>880</v>
      </c>
      <c r="H16" s="15">
        <v>9640.4330000000009</v>
      </c>
      <c r="I16" s="215"/>
      <c r="J16" s="4"/>
      <c r="K16" s="76"/>
      <c r="L16" s="81"/>
      <c r="M16" s="81"/>
      <c r="N16" s="81"/>
      <c r="O16" s="81"/>
      <c r="P16" s="81"/>
      <c r="Q16" s="81"/>
      <c r="R16" s="81"/>
      <c r="S16" s="81"/>
      <c r="T16" s="81"/>
      <c r="U16" s="81"/>
      <c r="V16" s="81"/>
      <c r="W16" s="81"/>
      <c r="X16" s="81"/>
      <c r="Y16" s="81"/>
    </row>
    <row r="17" spans="1:25" ht="12" customHeight="1">
      <c r="A17" s="81"/>
      <c r="B17" s="107" t="s">
        <v>2570</v>
      </c>
      <c r="C17" s="243"/>
      <c r="D17" s="417" t="s">
        <v>2571</v>
      </c>
      <c r="E17" s="418">
        <v>600</v>
      </c>
      <c r="F17" s="418">
        <v>500</v>
      </c>
      <c r="G17" s="418">
        <v>880</v>
      </c>
      <c r="H17" s="15">
        <v>6000.4889999999996</v>
      </c>
      <c r="I17" s="215"/>
      <c r="J17" s="4"/>
      <c r="K17" s="76"/>
      <c r="L17" s="81"/>
      <c r="M17" s="81"/>
      <c r="N17" s="81"/>
      <c r="O17" s="81"/>
      <c r="P17" s="81"/>
      <c r="Q17" s="81"/>
      <c r="R17" s="81"/>
      <c r="S17" s="81"/>
      <c r="T17" s="81"/>
      <c r="U17" s="81"/>
      <c r="V17" s="81"/>
      <c r="W17" s="81"/>
      <c r="X17" s="81"/>
      <c r="Y17" s="81"/>
    </row>
    <row r="18" spans="1:25" ht="12" customHeight="1">
      <c r="A18" s="81"/>
      <c r="B18" s="107" t="s">
        <v>2572</v>
      </c>
      <c r="C18" s="243"/>
      <c r="D18" s="417" t="s">
        <v>2573</v>
      </c>
      <c r="E18" s="418">
        <v>800</v>
      </c>
      <c r="F18" s="418">
        <v>500</v>
      </c>
      <c r="G18" s="418">
        <v>880</v>
      </c>
      <c r="H18" s="15">
        <v>7474.8410000000003</v>
      </c>
      <c r="I18" s="215"/>
      <c r="J18" s="4"/>
      <c r="K18" s="76"/>
      <c r="L18" s="81"/>
      <c r="M18" s="81"/>
      <c r="N18" s="81"/>
      <c r="O18" s="81"/>
      <c r="P18" s="81"/>
      <c r="Q18" s="81"/>
      <c r="R18" s="81"/>
      <c r="S18" s="81"/>
      <c r="T18" s="81"/>
      <c r="U18" s="81"/>
      <c r="V18" s="81"/>
      <c r="W18" s="81"/>
      <c r="X18" s="81"/>
      <c r="Y18" s="81"/>
    </row>
    <row r="19" spans="1:25" ht="12" customHeight="1">
      <c r="A19" s="81"/>
      <c r="B19" s="107" t="s">
        <v>2574</v>
      </c>
      <c r="C19" s="243"/>
      <c r="D19" s="417" t="s">
        <v>2575</v>
      </c>
      <c r="E19" s="418">
        <v>800</v>
      </c>
      <c r="F19" s="418">
        <v>500</v>
      </c>
      <c r="G19" s="418">
        <v>880</v>
      </c>
      <c r="H19" s="15">
        <v>10261.273000000001</v>
      </c>
      <c r="I19" s="215"/>
      <c r="J19" s="4"/>
      <c r="K19" s="76"/>
      <c r="L19" s="81"/>
      <c r="M19" s="81"/>
      <c r="N19" s="81"/>
      <c r="O19" s="81"/>
      <c r="P19" s="81"/>
      <c r="Q19" s="81"/>
      <c r="R19" s="81"/>
      <c r="S19" s="81"/>
      <c r="T19" s="81"/>
      <c r="U19" s="81"/>
      <c r="V19" s="81"/>
      <c r="W19" s="81"/>
      <c r="X19" s="81"/>
      <c r="Y19" s="81"/>
    </row>
    <row r="20" spans="1:25" ht="12" customHeight="1">
      <c r="A20" s="81"/>
      <c r="B20" s="107" t="s">
        <v>2576</v>
      </c>
      <c r="C20" s="243"/>
      <c r="D20" s="417" t="s">
        <v>2577</v>
      </c>
      <c r="E20" s="418">
        <v>1000</v>
      </c>
      <c r="F20" s="418">
        <v>500</v>
      </c>
      <c r="G20" s="418">
        <v>880</v>
      </c>
      <c r="H20" s="15">
        <v>7538.7070000000003</v>
      </c>
      <c r="I20" s="215"/>
      <c r="J20" s="4"/>
      <c r="K20" s="76"/>
      <c r="L20" s="81"/>
      <c r="M20" s="81"/>
      <c r="N20" s="81"/>
      <c r="O20" s="81"/>
      <c r="P20" s="81"/>
      <c r="Q20" s="81"/>
      <c r="R20" s="81"/>
      <c r="S20" s="81"/>
      <c r="T20" s="81"/>
      <c r="U20" s="81"/>
      <c r="V20" s="81"/>
      <c r="W20" s="81"/>
      <c r="X20" s="81"/>
      <c r="Y20" s="81"/>
    </row>
    <row r="21" spans="1:25" ht="12" customHeight="1">
      <c r="A21" s="81"/>
      <c r="B21" s="107" t="s">
        <v>2578</v>
      </c>
      <c r="C21" s="243"/>
      <c r="D21" s="417" t="s">
        <v>2579</v>
      </c>
      <c r="E21" s="418">
        <v>1000</v>
      </c>
      <c r="F21" s="418">
        <v>500</v>
      </c>
      <c r="G21" s="418">
        <v>880</v>
      </c>
      <c r="H21" s="15">
        <v>11560.351000000001</v>
      </c>
      <c r="I21" s="215"/>
      <c r="J21" s="4"/>
      <c r="K21" s="76"/>
      <c r="L21" s="81"/>
      <c r="M21" s="81"/>
      <c r="N21" s="81"/>
      <c r="O21" s="81"/>
      <c r="P21" s="81"/>
      <c r="Q21" s="81"/>
      <c r="R21" s="81"/>
      <c r="S21" s="81"/>
      <c r="T21" s="81"/>
      <c r="U21" s="81"/>
      <c r="V21" s="81"/>
      <c r="W21" s="81"/>
      <c r="X21" s="81"/>
      <c r="Y21" s="81"/>
    </row>
    <row r="22" spans="1:25" ht="12" customHeight="1">
      <c r="A22" s="81"/>
      <c r="B22" s="107" t="s">
        <v>2580</v>
      </c>
      <c r="C22" s="243"/>
      <c r="D22" s="417" t="s">
        <v>2581</v>
      </c>
      <c r="E22" s="418">
        <v>1200</v>
      </c>
      <c r="F22" s="418">
        <v>500</v>
      </c>
      <c r="G22" s="418">
        <v>880</v>
      </c>
      <c r="H22" s="15">
        <v>8381.1640000000007</v>
      </c>
      <c r="I22" s="215"/>
      <c r="J22" s="4"/>
      <c r="K22" s="76"/>
      <c r="L22" s="81"/>
      <c r="M22" s="81"/>
      <c r="N22" s="81"/>
      <c r="O22" s="81"/>
      <c r="P22" s="81"/>
      <c r="Q22" s="81"/>
      <c r="R22" s="81"/>
      <c r="S22" s="81"/>
      <c r="T22" s="81"/>
      <c r="U22" s="81"/>
      <c r="V22" s="81"/>
      <c r="W22" s="81"/>
      <c r="X22" s="81"/>
      <c r="Y22" s="81"/>
    </row>
    <row r="23" spans="1:25" ht="12" customHeight="1">
      <c r="A23" s="81"/>
      <c r="B23" s="107" t="s">
        <v>2582</v>
      </c>
      <c r="C23" s="243"/>
      <c r="D23" s="417" t="s">
        <v>2583</v>
      </c>
      <c r="E23" s="418">
        <v>1200</v>
      </c>
      <c r="F23" s="418">
        <v>500</v>
      </c>
      <c r="G23" s="418">
        <v>880</v>
      </c>
      <c r="H23" s="15">
        <v>11035.826999999999</v>
      </c>
      <c r="I23" s="215"/>
      <c r="J23" s="4"/>
      <c r="K23" s="76"/>
      <c r="L23" s="81"/>
      <c r="M23" s="81"/>
      <c r="N23" s="81"/>
      <c r="O23" s="81"/>
      <c r="P23" s="81"/>
      <c r="Q23" s="81"/>
      <c r="R23" s="81"/>
      <c r="S23" s="81"/>
      <c r="T23" s="81"/>
      <c r="U23" s="81"/>
      <c r="V23" s="81"/>
      <c r="W23" s="81"/>
      <c r="X23" s="81"/>
      <c r="Y23" s="81"/>
    </row>
    <row r="24" spans="1:25" ht="12" customHeight="1">
      <c r="A24" s="81"/>
      <c r="B24" s="107" t="s">
        <v>2584</v>
      </c>
      <c r="C24" s="243"/>
      <c r="D24" s="417" t="s">
        <v>2585</v>
      </c>
      <c r="E24" s="418">
        <v>1500</v>
      </c>
      <c r="F24" s="418">
        <v>500</v>
      </c>
      <c r="G24" s="418">
        <v>880</v>
      </c>
      <c r="H24" s="15">
        <v>9573.2890000000007</v>
      </c>
      <c r="I24" s="215"/>
      <c r="J24" s="4"/>
      <c r="K24" s="76"/>
      <c r="L24" s="81"/>
      <c r="M24" s="81"/>
      <c r="N24" s="81"/>
      <c r="O24" s="81"/>
      <c r="P24" s="81"/>
      <c r="Q24" s="81"/>
      <c r="R24" s="81"/>
      <c r="S24" s="81"/>
      <c r="T24" s="81"/>
      <c r="U24" s="81"/>
      <c r="V24" s="81"/>
      <c r="W24" s="81"/>
      <c r="X24" s="81"/>
      <c r="Y24" s="81"/>
    </row>
    <row r="25" spans="1:25" ht="12" customHeight="1">
      <c r="A25" s="81"/>
      <c r="B25" s="107" t="s">
        <v>2586</v>
      </c>
      <c r="C25" s="243"/>
      <c r="D25" s="417" t="s">
        <v>2587</v>
      </c>
      <c r="E25" s="418">
        <v>1500</v>
      </c>
      <c r="F25" s="418">
        <v>500</v>
      </c>
      <c r="G25" s="418">
        <v>880</v>
      </c>
      <c r="H25" s="15">
        <v>12552</v>
      </c>
      <c r="I25" s="215"/>
      <c r="J25" s="4"/>
      <c r="K25" s="76"/>
      <c r="L25" s="81"/>
      <c r="M25" s="81"/>
      <c r="N25" s="81"/>
      <c r="O25" s="81"/>
      <c r="P25" s="81"/>
      <c r="Q25" s="81"/>
      <c r="R25" s="81"/>
      <c r="S25" s="81"/>
      <c r="T25" s="81"/>
      <c r="U25" s="81"/>
      <c r="V25" s="81"/>
      <c r="W25" s="81"/>
      <c r="X25" s="81"/>
      <c r="Y25" s="81"/>
    </row>
    <row r="26" spans="1:25" ht="12" customHeight="1">
      <c r="A26" s="81"/>
      <c r="B26" s="419" t="s">
        <v>2588</v>
      </c>
      <c r="C26" s="420"/>
      <c r="D26" s="421" t="s">
        <v>2589</v>
      </c>
      <c r="E26" s="422">
        <v>600</v>
      </c>
      <c r="F26" s="422">
        <v>600</v>
      </c>
      <c r="G26" s="422">
        <v>880</v>
      </c>
      <c r="H26" s="15">
        <v>6306.8389999999999</v>
      </c>
      <c r="I26" s="215"/>
      <c r="J26" s="4"/>
      <c r="K26" s="76"/>
      <c r="L26" s="81"/>
      <c r="M26" s="81"/>
      <c r="N26" s="81"/>
      <c r="O26" s="81"/>
      <c r="P26" s="81"/>
      <c r="Q26" s="81"/>
      <c r="R26" s="81"/>
      <c r="S26" s="81"/>
      <c r="T26" s="81"/>
      <c r="U26" s="81"/>
      <c r="V26" s="81"/>
      <c r="W26" s="81"/>
      <c r="X26" s="81"/>
      <c r="Y26" s="81"/>
    </row>
    <row r="27" spans="1:25" ht="12" customHeight="1">
      <c r="A27" s="81"/>
      <c r="B27" s="107" t="s">
        <v>2590</v>
      </c>
      <c r="C27" s="243"/>
      <c r="D27" s="417" t="s">
        <v>2591</v>
      </c>
      <c r="E27" s="418">
        <v>600</v>
      </c>
      <c r="F27" s="418">
        <v>600</v>
      </c>
      <c r="G27" s="418">
        <v>880</v>
      </c>
      <c r="H27" s="15">
        <v>9781.3209999999999</v>
      </c>
      <c r="I27" s="215"/>
      <c r="J27" s="4"/>
      <c r="K27" s="76"/>
      <c r="L27" s="81"/>
      <c r="M27" s="81"/>
      <c r="N27" s="81"/>
      <c r="O27" s="81"/>
      <c r="P27" s="81"/>
      <c r="Q27" s="81"/>
      <c r="R27" s="81"/>
      <c r="S27" s="81"/>
      <c r="T27" s="81"/>
      <c r="U27" s="81"/>
      <c r="V27" s="81"/>
      <c r="W27" s="81"/>
      <c r="X27" s="81"/>
      <c r="Y27" s="81"/>
    </row>
    <row r="28" spans="1:25" ht="12" customHeight="1">
      <c r="A28" s="81"/>
      <c r="B28" s="107" t="s">
        <v>2592</v>
      </c>
      <c r="C28" s="243"/>
      <c r="D28" s="417" t="s">
        <v>2593</v>
      </c>
      <c r="E28" s="418">
        <v>700</v>
      </c>
      <c r="F28" s="418">
        <v>600</v>
      </c>
      <c r="G28" s="418">
        <v>880</v>
      </c>
      <c r="H28" s="15">
        <v>7870.9290000000001</v>
      </c>
      <c r="I28" s="215"/>
      <c r="J28" s="4"/>
      <c r="K28" s="76"/>
      <c r="L28" s="81"/>
      <c r="M28" s="81"/>
      <c r="N28" s="81"/>
      <c r="O28" s="81"/>
      <c r="P28" s="81"/>
      <c r="Q28" s="81"/>
      <c r="R28" s="81"/>
      <c r="S28" s="81"/>
      <c r="T28" s="81"/>
      <c r="U28" s="81"/>
      <c r="V28" s="81"/>
      <c r="W28" s="81"/>
      <c r="X28" s="81"/>
      <c r="Y28" s="81"/>
    </row>
    <row r="29" spans="1:25" ht="12" customHeight="1">
      <c r="A29" s="81"/>
      <c r="B29" s="107" t="s">
        <v>2594</v>
      </c>
      <c r="C29" s="243"/>
      <c r="D29" s="417" t="s">
        <v>2595</v>
      </c>
      <c r="E29" s="418">
        <v>700</v>
      </c>
      <c r="F29" s="418">
        <v>600</v>
      </c>
      <c r="G29" s="418">
        <v>880</v>
      </c>
      <c r="H29" s="15">
        <v>10500.897000000001</v>
      </c>
      <c r="I29" s="215"/>
      <c r="J29" s="4"/>
      <c r="K29" s="76"/>
      <c r="L29" s="81"/>
      <c r="M29" s="81"/>
      <c r="N29" s="81"/>
      <c r="O29" s="81"/>
      <c r="P29" s="81"/>
      <c r="Q29" s="81"/>
      <c r="R29" s="81"/>
      <c r="S29" s="81"/>
      <c r="T29" s="81"/>
      <c r="U29" s="81"/>
      <c r="V29" s="81"/>
      <c r="W29" s="81"/>
      <c r="X29" s="81"/>
      <c r="Y29" s="81"/>
    </row>
    <row r="30" spans="1:25" ht="12" customHeight="1">
      <c r="A30" s="81"/>
      <c r="B30" s="107" t="s">
        <v>2596</v>
      </c>
      <c r="C30" s="243"/>
      <c r="D30" s="417" t="s">
        <v>2597</v>
      </c>
      <c r="E30" s="418">
        <v>800</v>
      </c>
      <c r="F30" s="418">
        <v>600</v>
      </c>
      <c r="G30" s="418">
        <v>880</v>
      </c>
      <c r="H30" s="15">
        <v>8199.4439999999995</v>
      </c>
      <c r="I30" s="215"/>
      <c r="J30" s="4"/>
      <c r="K30" s="76"/>
      <c r="L30" s="81"/>
      <c r="M30" s="81"/>
      <c r="N30" s="81"/>
      <c r="O30" s="81"/>
      <c r="P30" s="81"/>
      <c r="Q30" s="81"/>
      <c r="R30" s="81"/>
      <c r="S30" s="81"/>
      <c r="T30" s="81"/>
      <c r="U30" s="81"/>
      <c r="V30" s="81"/>
      <c r="W30" s="81"/>
      <c r="X30" s="81"/>
      <c r="Y30" s="81"/>
    </row>
    <row r="31" spans="1:25" ht="12" customHeight="1">
      <c r="A31" s="81"/>
      <c r="B31" s="107" t="s">
        <v>2598</v>
      </c>
      <c r="C31" s="243"/>
      <c r="D31" s="417" t="s">
        <v>2599</v>
      </c>
      <c r="E31" s="418">
        <v>800</v>
      </c>
      <c r="F31" s="418">
        <v>600</v>
      </c>
      <c r="G31" s="418">
        <v>880</v>
      </c>
      <c r="H31" s="15">
        <v>10864.172</v>
      </c>
      <c r="I31" s="215"/>
      <c r="J31" s="4"/>
      <c r="K31" s="76"/>
      <c r="L31" s="81"/>
      <c r="M31" s="81"/>
      <c r="N31" s="81"/>
      <c r="O31" s="81"/>
      <c r="P31" s="81"/>
      <c r="Q31" s="81"/>
      <c r="R31" s="81"/>
      <c r="S31" s="81"/>
      <c r="T31" s="81"/>
      <c r="U31" s="81"/>
      <c r="V31" s="81"/>
      <c r="W31" s="81"/>
      <c r="X31" s="81"/>
      <c r="Y31" s="81"/>
    </row>
    <row r="32" spans="1:25" ht="12" customHeight="1">
      <c r="A32" s="81"/>
      <c r="B32" s="107" t="s">
        <v>2600</v>
      </c>
      <c r="C32" s="243"/>
      <c r="D32" s="417" t="s">
        <v>2601</v>
      </c>
      <c r="E32" s="418">
        <v>900</v>
      </c>
      <c r="F32" s="418">
        <v>600</v>
      </c>
      <c r="G32" s="418">
        <v>880</v>
      </c>
      <c r="H32" s="15">
        <v>8416.2430000000004</v>
      </c>
      <c r="I32" s="215"/>
      <c r="J32" s="4"/>
      <c r="K32" s="76"/>
      <c r="L32" s="81"/>
      <c r="M32" s="81"/>
      <c r="N32" s="81"/>
      <c r="O32" s="81"/>
      <c r="P32" s="81"/>
      <c r="Q32" s="81"/>
      <c r="R32" s="81"/>
      <c r="S32" s="81"/>
      <c r="T32" s="81"/>
      <c r="U32" s="81"/>
      <c r="V32" s="81"/>
      <c r="W32" s="81"/>
      <c r="X32" s="81"/>
      <c r="Y32" s="81"/>
    </row>
    <row r="33" spans="1:25" ht="12" customHeight="1">
      <c r="A33" s="81"/>
      <c r="B33" s="107" t="s">
        <v>2602</v>
      </c>
      <c r="C33" s="243"/>
      <c r="D33" s="417" t="s">
        <v>2603</v>
      </c>
      <c r="E33" s="418">
        <v>900</v>
      </c>
      <c r="F33" s="418">
        <v>600</v>
      </c>
      <c r="G33" s="418">
        <v>880</v>
      </c>
      <c r="H33" s="15">
        <v>11288.4</v>
      </c>
      <c r="I33" s="215"/>
      <c r="J33" s="4"/>
      <c r="K33" s="76"/>
      <c r="L33" s="81"/>
      <c r="M33" s="81"/>
      <c r="N33" s="81"/>
      <c r="O33" s="81"/>
      <c r="P33" s="81"/>
      <c r="Q33" s="81"/>
      <c r="R33" s="81"/>
      <c r="S33" s="81"/>
      <c r="T33" s="81"/>
      <c r="U33" s="81"/>
      <c r="V33" s="81"/>
      <c r="W33" s="81"/>
      <c r="X33" s="81"/>
      <c r="Y33" s="81"/>
    </row>
    <row r="34" spans="1:25" ht="12" customHeight="1">
      <c r="A34" s="81"/>
      <c r="B34" s="419" t="s">
        <v>2604</v>
      </c>
      <c r="C34" s="420"/>
      <c r="D34" s="421" t="s">
        <v>2605</v>
      </c>
      <c r="E34" s="422">
        <v>950</v>
      </c>
      <c r="F34" s="422">
        <v>600</v>
      </c>
      <c r="G34" s="422">
        <v>880</v>
      </c>
      <c r="H34" s="15">
        <v>7986.165</v>
      </c>
      <c r="I34" s="215"/>
      <c r="J34" s="4"/>
      <c r="K34" s="76"/>
      <c r="L34" s="81"/>
      <c r="M34" s="81"/>
      <c r="N34" s="81"/>
      <c r="O34" s="81"/>
      <c r="P34" s="81"/>
      <c r="Q34" s="81"/>
      <c r="R34" s="81"/>
      <c r="S34" s="81"/>
      <c r="T34" s="81"/>
      <c r="U34" s="81"/>
      <c r="V34" s="81"/>
      <c r="W34" s="81"/>
      <c r="X34" s="81"/>
      <c r="Y34" s="81"/>
    </row>
    <row r="35" spans="1:25" ht="12" customHeight="1">
      <c r="A35" s="81"/>
      <c r="B35" s="107" t="s">
        <v>2606</v>
      </c>
      <c r="C35" s="243"/>
      <c r="D35" s="417" t="s">
        <v>2607</v>
      </c>
      <c r="E35" s="418">
        <v>950</v>
      </c>
      <c r="F35" s="418">
        <v>600</v>
      </c>
      <c r="G35" s="418">
        <v>880</v>
      </c>
      <c r="H35" s="15">
        <v>11003.377</v>
      </c>
      <c r="I35" s="215"/>
      <c r="J35" s="4"/>
      <c r="K35" s="76"/>
      <c r="L35" s="81"/>
      <c r="M35" s="81"/>
      <c r="N35" s="81"/>
      <c r="O35" s="81"/>
      <c r="P35" s="81"/>
      <c r="Q35" s="81"/>
      <c r="R35" s="81"/>
      <c r="S35" s="81"/>
      <c r="T35" s="81"/>
      <c r="U35" s="81"/>
      <c r="V35" s="81"/>
      <c r="W35" s="81"/>
      <c r="X35" s="81"/>
      <c r="Y35" s="81"/>
    </row>
    <row r="36" spans="1:25" ht="12" customHeight="1">
      <c r="A36" s="81"/>
      <c r="B36" s="419" t="s">
        <v>2608</v>
      </c>
      <c r="C36" s="420"/>
      <c r="D36" s="421" t="s">
        <v>2609</v>
      </c>
      <c r="E36" s="422">
        <v>1000</v>
      </c>
      <c r="F36" s="422">
        <v>600</v>
      </c>
      <c r="G36" s="422">
        <v>880</v>
      </c>
      <c r="H36" s="15">
        <v>8061.1410000000005</v>
      </c>
      <c r="I36" s="215"/>
      <c r="J36" s="4"/>
      <c r="K36" s="76"/>
      <c r="L36" s="81"/>
      <c r="M36" s="81"/>
      <c r="N36" s="81"/>
      <c r="O36" s="81"/>
      <c r="P36" s="81"/>
      <c r="Q36" s="81"/>
      <c r="R36" s="81"/>
      <c r="S36" s="81"/>
      <c r="T36" s="81"/>
      <c r="U36" s="81"/>
      <c r="V36" s="81"/>
      <c r="W36" s="81"/>
      <c r="X36" s="81"/>
      <c r="Y36" s="81"/>
    </row>
    <row r="37" spans="1:25" ht="12" customHeight="1">
      <c r="A37" s="81"/>
      <c r="B37" s="107" t="s">
        <v>2610</v>
      </c>
      <c r="C37" s="243"/>
      <c r="D37" s="417" t="s">
        <v>2611</v>
      </c>
      <c r="E37" s="418">
        <v>1000</v>
      </c>
      <c r="F37" s="418">
        <v>600</v>
      </c>
      <c r="G37" s="418">
        <v>880</v>
      </c>
      <c r="H37" s="15">
        <v>11681.560000000001</v>
      </c>
      <c r="I37" s="215"/>
      <c r="J37" s="4"/>
      <c r="K37" s="76"/>
      <c r="L37" s="81"/>
      <c r="M37" s="81"/>
      <c r="N37" s="81"/>
      <c r="O37" s="81"/>
      <c r="P37" s="81"/>
      <c r="Q37" s="81"/>
      <c r="R37" s="81"/>
      <c r="S37" s="81"/>
      <c r="T37" s="81"/>
      <c r="U37" s="81"/>
      <c r="V37" s="81"/>
      <c r="W37" s="81"/>
      <c r="X37" s="81"/>
      <c r="Y37" s="81"/>
    </row>
    <row r="38" spans="1:25" ht="12" customHeight="1">
      <c r="A38" s="81"/>
      <c r="B38" s="419" t="s">
        <v>2612</v>
      </c>
      <c r="C38" s="420"/>
      <c r="D38" s="421" t="s">
        <v>2613</v>
      </c>
      <c r="E38" s="422">
        <v>1200</v>
      </c>
      <c r="F38" s="422">
        <v>600</v>
      </c>
      <c r="G38" s="422">
        <v>880</v>
      </c>
      <c r="H38" s="15">
        <v>8588.744999999999</v>
      </c>
      <c r="I38" s="215"/>
      <c r="J38" s="4"/>
      <c r="K38" s="76"/>
      <c r="L38" s="81"/>
      <c r="M38" s="81"/>
      <c r="N38" s="81"/>
      <c r="O38" s="81"/>
      <c r="P38" s="81"/>
      <c r="Q38" s="81"/>
      <c r="R38" s="81"/>
      <c r="S38" s="81"/>
      <c r="T38" s="81"/>
      <c r="U38" s="81"/>
      <c r="V38" s="81"/>
      <c r="W38" s="81"/>
      <c r="X38" s="81"/>
      <c r="Y38" s="81"/>
    </row>
    <row r="39" spans="1:25" ht="12" customHeight="1">
      <c r="A39" s="81"/>
      <c r="B39" s="107" t="s">
        <v>2614</v>
      </c>
      <c r="C39" s="243"/>
      <c r="D39" s="417" t="s">
        <v>2615</v>
      </c>
      <c r="E39" s="418">
        <v>1200</v>
      </c>
      <c r="F39" s="418">
        <v>600</v>
      </c>
      <c r="G39" s="418">
        <v>880</v>
      </c>
      <c r="H39" s="15">
        <v>11820.776</v>
      </c>
      <c r="I39" s="215"/>
      <c r="J39" s="4"/>
      <c r="K39" s="76"/>
      <c r="L39" s="81"/>
      <c r="M39" s="81"/>
      <c r="N39" s="81"/>
      <c r="O39" s="81"/>
      <c r="P39" s="81"/>
      <c r="Q39" s="81"/>
      <c r="R39" s="81"/>
      <c r="S39" s="81"/>
      <c r="T39" s="81"/>
      <c r="U39" s="81"/>
      <c r="V39" s="81"/>
      <c r="W39" s="81"/>
      <c r="X39" s="81"/>
      <c r="Y39" s="81"/>
    </row>
    <row r="40" spans="1:25" ht="12" customHeight="1">
      <c r="A40" s="81"/>
      <c r="B40" s="107" t="s">
        <v>2616</v>
      </c>
      <c r="C40" s="243"/>
      <c r="D40" s="417" t="s">
        <v>2617</v>
      </c>
      <c r="E40" s="418">
        <v>1400</v>
      </c>
      <c r="F40" s="418">
        <v>600</v>
      </c>
      <c r="G40" s="418">
        <v>880</v>
      </c>
      <c r="H40" s="15">
        <v>9599.5020000000004</v>
      </c>
      <c r="I40" s="215"/>
      <c r="J40" s="4"/>
      <c r="K40" s="76"/>
      <c r="L40" s="81"/>
      <c r="M40" s="81"/>
      <c r="N40" s="81"/>
      <c r="O40" s="81"/>
      <c r="P40" s="81"/>
      <c r="Q40" s="81"/>
      <c r="R40" s="81"/>
      <c r="S40" s="81"/>
      <c r="T40" s="81"/>
      <c r="U40" s="81"/>
      <c r="V40" s="81"/>
      <c r="W40" s="81"/>
      <c r="X40" s="81"/>
      <c r="Y40" s="81"/>
    </row>
    <row r="41" spans="1:25" ht="12" customHeight="1">
      <c r="A41" s="81"/>
      <c r="B41" s="107" t="s">
        <v>2618</v>
      </c>
      <c r="C41" s="243"/>
      <c r="D41" s="417" t="s">
        <v>2619</v>
      </c>
      <c r="E41" s="418">
        <v>1400</v>
      </c>
      <c r="F41" s="418">
        <v>600</v>
      </c>
      <c r="G41" s="418">
        <v>880</v>
      </c>
      <c r="H41" s="15">
        <v>12140.249</v>
      </c>
      <c r="I41" s="215"/>
      <c r="J41" s="4"/>
      <c r="K41" s="76"/>
      <c r="L41" s="81"/>
      <c r="M41" s="81"/>
      <c r="N41" s="81"/>
      <c r="O41" s="81"/>
      <c r="P41" s="81"/>
      <c r="Q41" s="81"/>
      <c r="R41" s="81"/>
      <c r="S41" s="81"/>
      <c r="T41" s="81"/>
      <c r="U41" s="81"/>
      <c r="V41" s="81"/>
      <c r="W41" s="81"/>
      <c r="X41" s="81"/>
      <c r="Y41" s="81"/>
    </row>
    <row r="42" spans="1:25" ht="12" customHeight="1">
      <c r="A42" s="81"/>
      <c r="B42" s="419" t="s">
        <v>2620</v>
      </c>
      <c r="C42" s="420"/>
      <c r="D42" s="421" t="s">
        <v>2621</v>
      </c>
      <c r="E42" s="422">
        <v>1500</v>
      </c>
      <c r="F42" s="422">
        <v>600</v>
      </c>
      <c r="G42" s="422">
        <v>880</v>
      </c>
      <c r="H42" s="15">
        <v>9800.9779999999992</v>
      </c>
      <c r="I42" s="215"/>
      <c r="J42" s="4"/>
      <c r="K42" s="76"/>
      <c r="L42" s="81"/>
      <c r="M42" s="81"/>
      <c r="N42" s="81"/>
      <c r="O42" s="81"/>
      <c r="P42" s="81"/>
      <c r="Q42" s="81"/>
      <c r="R42" s="81"/>
      <c r="S42" s="81"/>
      <c r="T42" s="81"/>
      <c r="U42" s="81"/>
      <c r="V42" s="81"/>
      <c r="W42" s="81"/>
      <c r="X42" s="81"/>
      <c r="Y42" s="81"/>
    </row>
    <row r="43" spans="1:25" ht="12" customHeight="1">
      <c r="A43" s="81"/>
      <c r="B43" s="107" t="s">
        <v>2622</v>
      </c>
      <c r="C43" s="243"/>
      <c r="D43" s="417" t="s">
        <v>2623</v>
      </c>
      <c r="E43" s="418">
        <v>1500</v>
      </c>
      <c r="F43" s="418">
        <v>600</v>
      </c>
      <c r="G43" s="418">
        <v>880</v>
      </c>
      <c r="H43" s="15">
        <v>14296.028999999999</v>
      </c>
      <c r="I43" s="215"/>
      <c r="J43" s="4"/>
      <c r="K43" s="76"/>
      <c r="L43" s="81"/>
      <c r="M43" s="81"/>
      <c r="N43" s="81"/>
      <c r="O43" s="81"/>
      <c r="P43" s="81"/>
      <c r="Q43" s="81"/>
      <c r="R43" s="81"/>
      <c r="S43" s="81"/>
      <c r="T43" s="81"/>
      <c r="U43" s="81"/>
      <c r="V43" s="81"/>
      <c r="W43" s="81"/>
      <c r="X43" s="81"/>
      <c r="Y43" s="81"/>
    </row>
    <row r="44" spans="1:25" ht="12" customHeight="1">
      <c r="A44" s="81"/>
      <c r="B44" s="107" t="s">
        <v>2624</v>
      </c>
      <c r="C44" s="243"/>
      <c r="D44" s="417" t="s">
        <v>2625</v>
      </c>
      <c r="E44" s="418">
        <v>1600</v>
      </c>
      <c r="F44" s="418">
        <v>600</v>
      </c>
      <c r="G44" s="418">
        <v>880</v>
      </c>
      <c r="H44" s="15">
        <v>14451.491999999998</v>
      </c>
      <c r="I44" s="215"/>
      <c r="J44" s="4"/>
      <c r="K44" s="76"/>
      <c r="L44" s="81"/>
      <c r="M44" s="81"/>
      <c r="N44" s="81"/>
      <c r="O44" s="81"/>
      <c r="P44" s="81"/>
      <c r="Q44" s="81"/>
      <c r="R44" s="81"/>
      <c r="S44" s="81"/>
      <c r="T44" s="81"/>
      <c r="U44" s="81"/>
      <c r="V44" s="81"/>
      <c r="W44" s="81"/>
      <c r="X44" s="81"/>
      <c r="Y44" s="81"/>
    </row>
    <row r="45" spans="1:25" ht="12" customHeight="1">
      <c r="A45" s="81"/>
      <c r="B45" s="107" t="s">
        <v>2626</v>
      </c>
      <c r="C45" s="243"/>
      <c r="D45" s="417" t="s">
        <v>2627</v>
      </c>
      <c r="E45" s="418">
        <v>1700</v>
      </c>
      <c r="F45" s="418">
        <v>600</v>
      </c>
      <c r="G45" s="418">
        <v>880</v>
      </c>
      <c r="H45" s="15">
        <v>10623.326999999999</v>
      </c>
      <c r="I45" s="215"/>
      <c r="J45" s="4"/>
      <c r="K45" s="76"/>
      <c r="L45" s="81"/>
      <c r="M45" s="81"/>
      <c r="N45" s="81"/>
      <c r="O45" s="81"/>
      <c r="P45" s="81"/>
      <c r="Q45" s="81"/>
      <c r="R45" s="81"/>
      <c r="S45" s="81"/>
      <c r="T45" s="81"/>
      <c r="U45" s="81"/>
      <c r="V45" s="81"/>
      <c r="W45" s="81"/>
      <c r="X45" s="81"/>
      <c r="Y45" s="81"/>
    </row>
    <row r="46" spans="1:25" ht="12" customHeight="1">
      <c r="A46" s="81"/>
      <c r="B46" s="419" t="s">
        <v>2628</v>
      </c>
      <c r="C46" s="420"/>
      <c r="D46" s="421" t="s">
        <v>2629</v>
      </c>
      <c r="E46" s="422">
        <v>1800</v>
      </c>
      <c r="F46" s="422">
        <v>600</v>
      </c>
      <c r="G46" s="422">
        <v>880</v>
      </c>
      <c r="H46" s="15">
        <v>11068.882000000001</v>
      </c>
      <c r="I46" s="215"/>
      <c r="J46" s="4"/>
      <c r="K46" s="76"/>
      <c r="L46" s="81"/>
      <c r="M46" s="81"/>
      <c r="N46" s="81"/>
      <c r="O46" s="81"/>
      <c r="P46" s="81"/>
      <c r="Q46" s="81"/>
      <c r="R46" s="81"/>
      <c r="S46" s="81"/>
      <c r="T46" s="81"/>
      <c r="U46" s="81"/>
      <c r="V46" s="81"/>
      <c r="W46" s="81"/>
      <c r="X46" s="81"/>
      <c r="Y46" s="81"/>
    </row>
    <row r="47" spans="1:25" ht="12" customHeight="1">
      <c r="A47" s="81"/>
      <c r="B47" s="101" t="s">
        <v>2630</v>
      </c>
      <c r="C47" s="423"/>
      <c r="D47" s="424" t="s">
        <v>2631</v>
      </c>
      <c r="E47" s="425">
        <v>1800</v>
      </c>
      <c r="F47" s="425">
        <v>600</v>
      </c>
      <c r="G47" s="425">
        <v>880</v>
      </c>
      <c r="H47" s="15">
        <v>15198.645</v>
      </c>
      <c r="I47" s="215"/>
      <c r="J47" s="4"/>
      <c r="K47" s="76"/>
      <c r="L47" s="81"/>
      <c r="M47" s="81"/>
      <c r="N47" s="81"/>
      <c r="O47" s="81"/>
      <c r="P47" s="81"/>
      <c r="Q47" s="81"/>
      <c r="R47" s="81"/>
      <c r="S47" s="81"/>
      <c r="T47" s="81"/>
      <c r="U47" s="81"/>
      <c r="V47" s="81"/>
      <c r="W47" s="81"/>
      <c r="X47" s="81"/>
      <c r="Y47" s="81"/>
    </row>
    <row r="48" spans="1:25" ht="12" customHeight="1">
      <c r="A48" s="81"/>
      <c r="B48" s="107" t="s">
        <v>2632</v>
      </c>
      <c r="C48" s="243"/>
      <c r="D48" s="417" t="s">
        <v>2633</v>
      </c>
      <c r="E48" s="418">
        <v>800</v>
      </c>
      <c r="F48" s="418">
        <v>700</v>
      </c>
      <c r="G48" s="418">
        <v>880</v>
      </c>
      <c r="H48" s="15">
        <v>7723.826</v>
      </c>
      <c r="I48" s="215"/>
      <c r="J48" s="4"/>
      <c r="K48" s="76"/>
      <c r="L48" s="81"/>
      <c r="M48" s="81"/>
      <c r="N48" s="81"/>
      <c r="O48" s="81"/>
      <c r="P48" s="81"/>
      <c r="Q48" s="81"/>
      <c r="R48" s="81"/>
      <c r="S48" s="81"/>
      <c r="T48" s="81"/>
      <c r="U48" s="81"/>
      <c r="V48" s="81"/>
      <c r="W48" s="81"/>
      <c r="X48" s="81"/>
      <c r="Y48" s="81"/>
    </row>
    <row r="49" spans="1:25" ht="12" customHeight="1">
      <c r="A49" s="81"/>
      <c r="B49" s="107" t="s">
        <v>2634</v>
      </c>
      <c r="C49" s="243"/>
      <c r="D49" s="417" t="s">
        <v>2635</v>
      </c>
      <c r="E49" s="418">
        <v>950</v>
      </c>
      <c r="F49" s="418">
        <v>700</v>
      </c>
      <c r="G49" s="418">
        <v>880</v>
      </c>
      <c r="H49" s="15">
        <v>8120.2550000000001</v>
      </c>
      <c r="I49" s="215"/>
      <c r="J49" s="4"/>
      <c r="K49" s="76"/>
      <c r="L49" s="81"/>
      <c r="M49" s="81"/>
      <c r="N49" s="81"/>
      <c r="O49" s="81"/>
      <c r="P49" s="81"/>
      <c r="Q49" s="81"/>
      <c r="R49" s="81"/>
      <c r="S49" s="81"/>
      <c r="T49" s="81"/>
      <c r="U49" s="81"/>
      <c r="V49" s="81"/>
      <c r="W49" s="81"/>
      <c r="X49" s="81"/>
      <c r="Y49" s="81"/>
    </row>
    <row r="50" spans="1:25" ht="12" customHeight="1">
      <c r="A50" s="81"/>
      <c r="B50" s="107" t="s">
        <v>2636</v>
      </c>
      <c r="C50" s="243"/>
      <c r="D50" s="417" t="s">
        <v>2637</v>
      </c>
      <c r="E50" s="418">
        <v>950</v>
      </c>
      <c r="F50" s="418">
        <v>700</v>
      </c>
      <c r="G50" s="418">
        <v>880</v>
      </c>
      <c r="H50" s="15">
        <v>12235.245000000001</v>
      </c>
      <c r="I50" s="215"/>
      <c r="J50" s="4"/>
      <c r="K50" s="76"/>
      <c r="L50" s="81"/>
      <c r="M50" s="81"/>
      <c r="N50" s="81"/>
      <c r="O50" s="81"/>
      <c r="P50" s="81"/>
      <c r="Q50" s="81"/>
      <c r="R50" s="81"/>
      <c r="S50" s="81"/>
      <c r="T50" s="81"/>
      <c r="U50" s="81"/>
      <c r="V50" s="81"/>
      <c r="W50" s="81"/>
      <c r="X50" s="81"/>
      <c r="Y50" s="81"/>
    </row>
    <row r="51" spans="1:25" ht="12" customHeight="1">
      <c r="A51" s="81"/>
      <c r="B51" s="107" t="s">
        <v>2638</v>
      </c>
      <c r="C51" s="243"/>
      <c r="D51" s="417" t="s">
        <v>2639</v>
      </c>
      <c r="E51" s="418">
        <v>1000</v>
      </c>
      <c r="F51" s="418">
        <v>700</v>
      </c>
      <c r="G51" s="418">
        <v>880</v>
      </c>
      <c r="H51" s="15">
        <v>8854.1419999999998</v>
      </c>
      <c r="I51" s="215"/>
      <c r="J51" s="4"/>
      <c r="K51" s="76"/>
      <c r="L51" s="81"/>
      <c r="M51" s="81"/>
      <c r="N51" s="81"/>
      <c r="O51" s="81"/>
      <c r="P51" s="81"/>
      <c r="Q51" s="81"/>
      <c r="R51" s="81"/>
      <c r="S51" s="81"/>
      <c r="T51" s="81"/>
      <c r="U51" s="81"/>
      <c r="V51" s="81"/>
      <c r="W51" s="81"/>
      <c r="X51" s="81"/>
      <c r="Y51" s="81"/>
    </row>
    <row r="52" spans="1:25" ht="12" customHeight="1">
      <c r="A52" s="81"/>
      <c r="B52" s="107" t="s">
        <v>2640</v>
      </c>
      <c r="C52" s="243"/>
      <c r="D52" s="417" t="s">
        <v>2641</v>
      </c>
      <c r="E52" s="418">
        <v>1000</v>
      </c>
      <c r="F52" s="418">
        <v>700</v>
      </c>
      <c r="G52" s="418">
        <v>880</v>
      </c>
      <c r="H52" s="15">
        <v>12797.147000000001</v>
      </c>
      <c r="I52" s="215"/>
      <c r="J52" s="4"/>
      <c r="K52" s="76"/>
      <c r="L52" s="81"/>
      <c r="M52" s="81"/>
      <c r="N52" s="81"/>
      <c r="O52" s="81"/>
      <c r="P52" s="81"/>
      <c r="Q52" s="81"/>
      <c r="R52" s="81"/>
      <c r="S52" s="81"/>
      <c r="T52" s="81"/>
      <c r="U52" s="81"/>
      <c r="V52" s="81"/>
      <c r="W52" s="81"/>
      <c r="X52" s="81"/>
      <c r="Y52" s="81"/>
    </row>
    <row r="53" spans="1:25" ht="12" customHeight="1">
      <c r="A53" s="81"/>
      <c r="B53" s="107" t="s">
        <v>2642</v>
      </c>
      <c r="C53" s="243"/>
      <c r="D53" s="417" t="s">
        <v>2643</v>
      </c>
      <c r="E53" s="418">
        <v>1200</v>
      </c>
      <c r="F53" s="418">
        <v>700</v>
      </c>
      <c r="G53" s="418">
        <v>880</v>
      </c>
      <c r="H53" s="15">
        <v>9288.2240000000002</v>
      </c>
      <c r="I53" s="215"/>
      <c r="J53" s="4"/>
      <c r="K53" s="76"/>
      <c r="L53" s="81"/>
      <c r="M53" s="81"/>
      <c r="N53" s="81"/>
      <c r="O53" s="81"/>
      <c r="P53" s="81"/>
      <c r="Q53" s="81"/>
      <c r="R53" s="81"/>
      <c r="S53" s="81"/>
      <c r="T53" s="81"/>
      <c r="U53" s="81"/>
      <c r="V53" s="81"/>
      <c r="W53" s="81"/>
      <c r="X53" s="81"/>
      <c r="Y53" s="81"/>
    </row>
    <row r="54" spans="1:25" ht="12" customHeight="1">
      <c r="A54" s="81"/>
      <c r="B54" s="107" t="s">
        <v>2644</v>
      </c>
      <c r="C54" s="243"/>
      <c r="D54" s="417" t="s">
        <v>2645</v>
      </c>
      <c r="E54" s="418">
        <v>1200</v>
      </c>
      <c r="F54" s="418">
        <v>700</v>
      </c>
      <c r="G54" s="418">
        <v>880</v>
      </c>
      <c r="H54" s="15">
        <v>13121.503999999999</v>
      </c>
      <c r="I54" s="215"/>
      <c r="J54" s="4"/>
      <c r="K54" s="76"/>
      <c r="L54" s="81"/>
      <c r="M54" s="81"/>
      <c r="N54" s="81"/>
      <c r="O54" s="81"/>
      <c r="P54" s="81"/>
      <c r="Q54" s="81"/>
      <c r="R54" s="81"/>
      <c r="S54" s="81"/>
      <c r="T54" s="81"/>
      <c r="U54" s="81"/>
      <c r="V54" s="81"/>
      <c r="W54" s="81"/>
      <c r="X54" s="81"/>
      <c r="Y54" s="81"/>
    </row>
    <row r="55" spans="1:25" ht="12" customHeight="1">
      <c r="A55" s="81"/>
      <c r="B55" s="107" t="s">
        <v>2646</v>
      </c>
      <c r="C55" s="243"/>
      <c r="D55" s="417" t="s">
        <v>2647</v>
      </c>
      <c r="E55" s="418">
        <v>1400</v>
      </c>
      <c r="F55" s="418">
        <v>700</v>
      </c>
      <c r="G55" s="418">
        <v>880</v>
      </c>
      <c r="H55" s="15">
        <v>14513.630999999999</v>
      </c>
      <c r="I55" s="215"/>
      <c r="J55" s="4"/>
      <c r="K55" s="76"/>
      <c r="L55" s="81"/>
      <c r="M55" s="81"/>
      <c r="N55" s="81"/>
      <c r="O55" s="81"/>
      <c r="P55" s="81"/>
      <c r="Q55" s="81"/>
      <c r="R55" s="81"/>
      <c r="S55" s="81"/>
      <c r="T55" s="81"/>
      <c r="U55" s="81"/>
      <c r="V55" s="81"/>
      <c r="W55" s="81"/>
      <c r="X55" s="81"/>
      <c r="Y55" s="81"/>
    </row>
    <row r="56" spans="1:25" ht="12" customHeight="1">
      <c r="A56" s="81"/>
      <c r="B56" s="107" t="s">
        <v>2648</v>
      </c>
      <c r="C56" s="243"/>
      <c r="D56" s="417" t="s">
        <v>2649</v>
      </c>
      <c r="E56" s="418">
        <v>1500</v>
      </c>
      <c r="F56" s="418">
        <v>700</v>
      </c>
      <c r="G56" s="418">
        <v>880</v>
      </c>
      <c r="H56" s="15">
        <v>10782.222</v>
      </c>
      <c r="I56" s="215"/>
      <c r="J56" s="4"/>
      <c r="K56" s="76"/>
      <c r="L56" s="81"/>
      <c r="M56" s="81"/>
      <c r="N56" s="81"/>
      <c r="O56" s="81"/>
      <c r="P56" s="81"/>
      <c r="Q56" s="81"/>
      <c r="R56" s="81"/>
      <c r="S56" s="81"/>
      <c r="T56" s="81"/>
      <c r="U56" s="81"/>
      <c r="V56" s="81"/>
      <c r="W56" s="81"/>
      <c r="X56" s="81"/>
      <c r="Y56" s="81"/>
    </row>
    <row r="57" spans="1:25" ht="12" customHeight="1">
      <c r="A57" s="81"/>
      <c r="B57" s="107" t="s">
        <v>2650</v>
      </c>
      <c r="C57" s="243"/>
      <c r="D57" s="417" t="s">
        <v>2651</v>
      </c>
      <c r="E57" s="418">
        <v>1500</v>
      </c>
      <c r="F57" s="418">
        <v>700</v>
      </c>
      <c r="G57" s="418">
        <v>880</v>
      </c>
      <c r="H57" s="15">
        <v>15519.701999999999</v>
      </c>
      <c r="I57" s="215"/>
      <c r="J57" s="4"/>
      <c r="K57" s="76"/>
      <c r="L57" s="81"/>
      <c r="M57" s="81"/>
      <c r="N57" s="81"/>
      <c r="O57" s="81"/>
      <c r="P57" s="81"/>
      <c r="Q57" s="81"/>
      <c r="R57" s="81"/>
      <c r="S57" s="81"/>
      <c r="T57" s="81"/>
      <c r="U57" s="81"/>
      <c r="V57" s="81"/>
      <c r="W57" s="81"/>
      <c r="X57" s="81"/>
      <c r="Y57" s="81"/>
    </row>
    <row r="58" spans="1:25" ht="12" customHeight="1">
      <c r="A58" s="81"/>
      <c r="B58" s="107" t="s">
        <v>2652</v>
      </c>
      <c r="C58" s="243"/>
      <c r="D58" s="417" t="s">
        <v>2653</v>
      </c>
      <c r="E58" s="418">
        <v>1800</v>
      </c>
      <c r="F58" s="418">
        <v>700</v>
      </c>
      <c r="G58" s="418">
        <v>880</v>
      </c>
      <c r="H58" s="15">
        <v>12230.339</v>
      </c>
      <c r="I58" s="215"/>
      <c r="J58" s="4"/>
      <c r="K58" s="76"/>
      <c r="L58" s="81"/>
      <c r="M58" s="81"/>
      <c r="N58" s="81"/>
      <c r="O58" s="81"/>
      <c r="P58" s="81"/>
      <c r="Q58" s="81"/>
      <c r="R58" s="81"/>
      <c r="S58" s="81"/>
      <c r="T58" s="81"/>
      <c r="U58" s="81"/>
      <c r="V58" s="81"/>
      <c r="W58" s="81"/>
      <c r="X58" s="81"/>
      <c r="Y58" s="81"/>
    </row>
    <row r="59" spans="1:25" ht="12" customHeight="1">
      <c r="A59" s="81"/>
      <c r="B59" s="107" t="s">
        <v>2654</v>
      </c>
      <c r="C59" s="243"/>
      <c r="D59" s="417" t="s">
        <v>2655</v>
      </c>
      <c r="E59" s="418">
        <v>1800</v>
      </c>
      <c r="F59" s="418">
        <v>700</v>
      </c>
      <c r="G59" s="418">
        <v>880</v>
      </c>
      <c r="H59" s="15">
        <v>16383.796</v>
      </c>
      <c r="I59" s="215"/>
      <c r="J59" s="4"/>
      <c r="K59" s="76"/>
      <c r="L59" s="81"/>
      <c r="M59" s="81"/>
      <c r="N59" s="81"/>
      <c r="O59" s="81"/>
      <c r="P59" s="81"/>
      <c r="Q59" s="81"/>
      <c r="R59" s="81"/>
      <c r="S59" s="81"/>
      <c r="T59" s="81"/>
      <c r="U59" s="81"/>
      <c r="V59" s="81"/>
      <c r="W59" s="81"/>
      <c r="X59" s="81"/>
      <c r="Y59" s="81"/>
    </row>
    <row r="60" spans="1:25" ht="12" customHeight="1">
      <c r="A60" s="81"/>
      <c r="B60" s="107" t="s">
        <v>2656</v>
      </c>
      <c r="C60" s="243"/>
      <c r="D60" s="417" t="s">
        <v>2657</v>
      </c>
      <c r="E60" s="418">
        <v>800</v>
      </c>
      <c r="F60" s="418">
        <v>800</v>
      </c>
      <c r="G60" s="418">
        <v>880</v>
      </c>
      <c r="H60" s="15">
        <v>8585</v>
      </c>
      <c r="I60" s="215"/>
      <c r="J60" s="4"/>
      <c r="K60" s="76"/>
      <c r="L60" s="81"/>
      <c r="M60" s="81"/>
      <c r="N60" s="81"/>
      <c r="O60" s="81"/>
      <c r="P60" s="81"/>
      <c r="Q60" s="81"/>
      <c r="R60" s="81"/>
      <c r="S60" s="81"/>
      <c r="T60" s="81"/>
      <c r="U60" s="81"/>
      <c r="V60" s="81"/>
      <c r="W60" s="81"/>
      <c r="X60" s="81"/>
      <c r="Y60" s="81"/>
    </row>
    <row r="61" spans="1:25" ht="12" customHeight="1">
      <c r="A61" s="81"/>
      <c r="B61" s="107" t="s">
        <v>2658</v>
      </c>
      <c r="C61" s="243"/>
      <c r="D61" s="417" t="s">
        <v>2659</v>
      </c>
      <c r="E61" s="418">
        <v>950</v>
      </c>
      <c r="F61" s="418">
        <v>800</v>
      </c>
      <c r="G61" s="418">
        <v>880</v>
      </c>
      <c r="H61" s="15">
        <v>8705.07</v>
      </c>
      <c r="I61" s="215"/>
      <c r="J61" s="4"/>
      <c r="K61" s="76"/>
      <c r="L61" s="81"/>
      <c r="M61" s="81"/>
      <c r="N61" s="81"/>
      <c r="O61" s="81"/>
      <c r="P61" s="81"/>
      <c r="Q61" s="81"/>
      <c r="R61" s="81"/>
      <c r="S61" s="81"/>
      <c r="T61" s="81"/>
      <c r="U61" s="81"/>
      <c r="V61" s="81"/>
      <c r="W61" s="81"/>
      <c r="X61" s="81"/>
      <c r="Y61" s="81"/>
    </row>
    <row r="62" spans="1:25" ht="12" customHeight="1">
      <c r="A62" s="81"/>
      <c r="B62" s="107" t="s">
        <v>2660</v>
      </c>
      <c r="C62" s="243"/>
      <c r="D62" s="417" t="s">
        <v>2661</v>
      </c>
      <c r="E62" s="418">
        <v>950</v>
      </c>
      <c r="F62" s="418">
        <v>800</v>
      </c>
      <c r="G62" s="418">
        <v>880</v>
      </c>
      <c r="H62" s="15">
        <v>12738</v>
      </c>
      <c r="I62" s="215"/>
      <c r="J62" s="4"/>
      <c r="K62" s="76"/>
      <c r="L62" s="81"/>
      <c r="M62" s="81"/>
      <c r="N62" s="81"/>
      <c r="O62" s="81"/>
      <c r="P62" s="81"/>
      <c r="Q62" s="81"/>
      <c r="R62" s="81"/>
      <c r="S62" s="81"/>
      <c r="T62" s="81"/>
      <c r="U62" s="81"/>
      <c r="V62" s="81"/>
      <c r="W62" s="81"/>
      <c r="X62" s="81"/>
      <c r="Y62" s="81"/>
    </row>
    <row r="63" spans="1:25" ht="12" customHeight="1">
      <c r="A63" s="81"/>
      <c r="B63" s="107" t="s">
        <v>2662</v>
      </c>
      <c r="C63" s="243"/>
      <c r="D63" s="417" t="s">
        <v>2663</v>
      </c>
      <c r="E63" s="418">
        <v>1200</v>
      </c>
      <c r="F63" s="418">
        <v>800</v>
      </c>
      <c r="G63" s="418">
        <v>880</v>
      </c>
      <c r="H63" s="15">
        <v>10110.595000000001</v>
      </c>
      <c r="I63" s="215"/>
      <c r="J63" s="4"/>
      <c r="K63" s="76"/>
      <c r="L63" s="81"/>
      <c r="M63" s="81"/>
      <c r="N63" s="81"/>
      <c r="O63" s="81"/>
      <c r="P63" s="81"/>
      <c r="Q63" s="81"/>
      <c r="R63" s="81"/>
      <c r="S63" s="81"/>
      <c r="T63" s="81"/>
      <c r="U63" s="81"/>
      <c r="V63" s="81"/>
      <c r="W63" s="81"/>
      <c r="X63" s="81"/>
      <c r="Y63" s="81"/>
    </row>
    <row r="64" spans="1:25" ht="12" customHeight="1">
      <c r="A64" s="81"/>
      <c r="B64" s="107" t="s">
        <v>2664</v>
      </c>
      <c r="C64" s="243"/>
      <c r="D64" s="417" t="s">
        <v>2665</v>
      </c>
      <c r="E64" s="418">
        <v>1200</v>
      </c>
      <c r="F64" s="418">
        <v>800</v>
      </c>
      <c r="G64" s="418">
        <v>880</v>
      </c>
      <c r="H64" s="15">
        <v>14279.65</v>
      </c>
      <c r="I64" s="215"/>
      <c r="J64" s="4"/>
      <c r="K64" s="76"/>
      <c r="L64" s="81"/>
      <c r="M64" s="81"/>
      <c r="N64" s="81"/>
      <c r="O64" s="81"/>
      <c r="P64" s="81"/>
      <c r="Q64" s="81"/>
      <c r="R64" s="81"/>
      <c r="S64" s="81"/>
      <c r="T64" s="81"/>
      <c r="U64" s="81"/>
      <c r="V64" s="81"/>
      <c r="W64" s="81"/>
      <c r="X64" s="81"/>
      <c r="Y64" s="81"/>
    </row>
    <row r="65" spans="1:25" ht="12" customHeight="1">
      <c r="A65" s="81"/>
      <c r="B65" s="107" t="s">
        <v>2666</v>
      </c>
      <c r="C65" s="243"/>
      <c r="D65" s="417" t="s">
        <v>2667</v>
      </c>
      <c r="E65" s="418">
        <v>1500</v>
      </c>
      <c r="F65" s="418">
        <v>800</v>
      </c>
      <c r="G65" s="418">
        <v>880</v>
      </c>
      <c r="H65" s="15">
        <v>11835.527</v>
      </c>
      <c r="I65" s="215"/>
      <c r="J65" s="4"/>
      <c r="K65" s="76"/>
      <c r="L65" s="81"/>
      <c r="M65" s="81"/>
      <c r="N65" s="81"/>
      <c r="O65" s="81"/>
      <c r="P65" s="81"/>
      <c r="Q65" s="81"/>
      <c r="R65" s="81"/>
      <c r="S65" s="81"/>
      <c r="T65" s="81"/>
      <c r="U65" s="81"/>
      <c r="V65" s="81"/>
      <c r="W65" s="81"/>
      <c r="X65" s="81"/>
      <c r="Y65" s="81"/>
    </row>
    <row r="66" spans="1:25" ht="12" customHeight="1">
      <c r="A66" s="81"/>
      <c r="B66" s="107" t="s">
        <v>2668</v>
      </c>
      <c r="C66" s="243"/>
      <c r="D66" s="417" t="s">
        <v>2669</v>
      </c>
      <c r="E66" s="418">
        <v>1500</v>
      </c>
      <c r="F66" s="418">
        <v>800</v>
      </c>
      <c r="G66" s="418">
        <v>880</v>
      </c>
      <c r="H66" s="15">
        <v>15783.460000000001</v>
      </c>
      <c r="I66" s="215"/>
      <c r="J66" s="4"/>
      <c r="K66" s="76"/>
      <c r="L66" s="81"/>
      <c r="M66" s="81"/>
      <c r="N66" s="81"/>
      <c r="O66" s="81"/>
      <c r="P66" s="81"/>
      <c r="Q66" s="81"/>
      <c r="R66" s="81"/>
      <c r="S66" s="81"/>
      <c r="T66" s="81"/>
      <c r="U66" s="81"/>
      <c r="V66" s="81"/>
      <c r="W66" s="81"/>
      <c r="X66" s="81"/>
      <c r="Y66" s="81"/>
    </row>
    <row r="67" spans="1:25" ht="12" customHeight="1">
      <c r="A67" s="81"/>
      <c r="B67" s="107" t="s">
        <v>2670</v>
      </c>
      <c r="C67" s="243"/>
      <c r="D67" s="417" t="s">
        <v>2671</v>
      </c>
      <c r="E67" s="418">
        <v>1800</v>
      </c>
      <c r="F67" s="418">
        <v>800</v>
      </c>
      <c r="G67" s="418">
        <v>880</v>
      </c>
      <c r="H67" s="15">
        <v>13434.377</v>
      </c>
      <c r="I67" s="215"/>
      <c r="J67" s="4"/>
      <c r="K67" s="76"/>
      <c r="L67" s="81"/>
      <c r="M67" s="81"/>
      <c r="N67" s="81"/>
      <c r="O67" s="81"/>
      <c r="P67" s="81"/>
      <c r="Q67" s="81"/>
      <c r="R67" s="81"/>
      <c r="S67" s="81"/>
      <c r="T67" s="81"/>
      <c r="U67" s="81"/>
      <c r="V67" s="81"/>
      <c r="W67" s="81"/>
      <c r="X67" s="81"/>
      <c r="Y67" s="81"/>
    </row>
    <row r="68" spans="1:25" ht="12" customHeight="1">
      <c r="A68" s="81"/>
      <c r="B68" s="107" t="s">
        <v>2672</v>
      </c>
      <c r="C68" s="243"/>
      <c r="D68" s="417" t="s">
        <v>2673</v>
      </c>
      <c r="E68" s="418">
        <v>1800</v>
      </c>
      <c r="F68" s="418">
        <v>800</v>
      </c>
      <c r="G68" s="418">
        <v>880</v>
      </c>
      <c r="H68" s="15">
        <v>17682.048999999999</v>
      </c>
      <c r="I68" s="215"/>
      <c r="J68" s="4"/>
      <c r="K68" s="76"/>
      <c r="L68" s="81"/>
      <c r="M68" s="81"/>
      <c r="N68" s="81"/>
      <c r="O68" s="81"/>
      <c r="P68" s="81"/>
      <c r="Q68" s="81"/>
      <c r="R68" s="81"/>
      <c r="S68" s="81"/>
      <c r="T68" s="81"/>
      <c r="U68" s="81"/>
      <c r="V68" s="81"/>
      <c r="W68" s="81"/>
      <c r="X68" s="81"/>
      <c r="Y68" s="81"/>
    </row>
    <row r="69" spans="1:25" ht="12" customHeight="1">
      <c r="A69" s="81"/>
      <c r="B69" s="426"/>
      <c r="C69" s="426"/>
      <c r="D69" s="426"/>
      <c r="E69" s="426"/>
      <c r="F69" s="426"/>
      <c r="G69" s="426"/>
      <c r="H69" s="427"/>
      <c r="I69" s="215"/>
      <c r="J69" s="4"/>
      <c r="K69" s="76"/>
      <c r="L69" s="81"/>
      <c r="M69" s="81"/>
      <c r="N69" s="81"/>
      <c r="O69" s="81"/>
      <c r="P69" s="81"/>
      <c r="Q69" s="81"/>
      <c r="R69" s="81"/>
      <c r="S69" s="81"/>
      <c r="T69" s="81"/>
      <c r="U69" s="81"/>
      <c r="V69" s="81"/>
      <c r="W69" s="81"/>
      <c r="X69" s="81"/>
      <c r="Y69" s="81"/>
    </row>
    <row r="70" spans="1:25" ht="49.5" customHeight="1">
      <c r="A70" s="81"/>
      <c r="B70" s="1065" t="s">
        <v>2674</v>
      </c>
      <c r="C70" s="888"/>
      <c r="D70" s="889"/>
      <c r="E70" s="412" t="s">
        <v>213</v>
      </c>
      <c r="F70" s="412" t="s">
        <v>2554</v>
      </c>
      <c r="G70" s="412" t="s">
        <v>2555</v>
      </c>
      <c r="H70" s="413" t="s">
        <v>7783</v>
      </c>
      <c r="I70" s="215"/>
      <c r="J70" s="4"/>
      <c r="K70" s="76"/>
      <c r="L70" s="81"/>
      <c r="M70" s="81"/>
      <c r="N70" s="81"/>
      <c r="O70" s="81"/>
      <c r="P70" s="81"/>
      <c r="Q70" s="81"/>
      <c r="R70" s="81"/>
      <c r="S70" s="81"/>
      <c r="T70" s="81"/>
      <c r="U70" s="81"/>
      <c r="V70" s="81"/>
      <c r="W70" s="81"/>
      <c r="X70" s="81"/>
      <c r="Y70" s="81"/>
    </row>
    <row r="71" spans="1:25" ht="12" customHeight="1">
      <c r="A71" s="81"/>
      <c r="B71" s="1031" t="s">
        <v>2675</v>
      </c>
      <c r="C71" s="1016"/>
      <c r="D71" s="888"/>
      <c r="E71" s="888"/>
      <c r="F71" s="888"/>
      <c r="G71" s="889"/>
      <c r="H71" s="1063"/>
      <c r="I71" s="215"/>
      <c r="J71" s="4"/>
      <c r="K71" s="76"/>
      <c r="L71" s="81"/>
      <c r="M71" s="81"/>
      <c r="N71" s="81"/>
      <c r="O71" s="81"/>
      <c r="P71" s="81"/>
      <c r="Q71" s="81"/>
      <c r="R71" s="81"/>
      <c r="S71" s="81"/>
      <c r="T71" s="81"/>
      <c r="U71" s="81"/>
      <c r="V71" s="81"/>
      <c r="W71" s="81"/>
      <c r="X71" s="81"/>
      <c r="Y71" s="81"/>
    </row>
    <row r="72" spans="1:25" ht="12" customHeight="1">
      <c r="A72" s="81"/>
      <c r="B72" s="884"/>
      <c r="C72" s="415" t="s">
        <v>2676</v>
      </c>
      <c r="D72" s="415" t="s">
        <v>2557</v>
      </c>
      <c r="E72" s="429"/>
      <c r="F72" s="429"/>
      <c r="G72" s="429"/>
      <c r="H72" s="884"/>
      <c r="I72" s="215"/>
      <c r="J72" s="4"/>
      <c r="K72" s="76"/>
      <c r="L72" s="81"/>
      <c r="M72" s="81"/>
      <c r="N72" s="81"/>
      <c r="O72" s="81"/>
      <c r="P72" s="81"/>
      <c r="Q72" s="81"/>
      <c r="R72" s="81"/>
      <c r="S72" s="81"/>
      <c r="T72" s="81"/>
      <c r="U72" s="81"/>
      <c r="V72" s="81"/>
      <c r="W72" s="81"/>
      <c r="X72" s="81"/>
      <c r="Y72" s="81"/>
    </row>
    <row r="73" spans="1:25" ht="12" customHeight="1">
      <c r="A73" s="81"/>
      <c r="B73" s="107" t="s">
        <v>2677</v>
      </c>
      <c r="C73" s="429">
        <v>1</v>
      </c>
      <c r="D73" s="430" t="s">
        <v>2678</v>
      </c>
      <c r="E73" s="426">
        <v>700</v>
      </c>
      <c r="F73" s="426">
        <v>400</v>
      </c>
      <c r="G73" s="418">
        <v>880</v>
      </c>
      <c r="H73" s="15">
        <v>9163.737000000001</v>
      </c>
      <c r="I73" s="215"/>
      <c r="J73" s="4"/>
      <c r="K73" s="76"/>
      <c r="L73" s="81"/>
      <c r="M73" s="81"/>
      <c r="N73" s="81"/>
      <c r="O73" s="81"/>
      <c r="P73" s="81"/>
      <c r="Q73" s="81"/>
      <c r="R73" s="81"/>
      <c r="S73" s="81"/>
      <c r="T73" s="81"/>
      <c r="U73" s="81"/>
      <c r="V73" s="81"/>
      <c r="W73" s="81"/>
      <c r="X73" s="81"/>
      <c r="Y73" s="81"/>
    </row>
    <row r="74" spans="1:25" ht="12" customHeight="1">
      <c r="A74" s="81"/>
      <c r="B74" s="107" t="s">
        <v>2679</v>
      </c>
      <c r="C74" s="429">
        <v>1</v>
      </c>
      <c r="D74" s="430" t="s">
        <v>2680</v>
      </c>
      <c r="E74" s="426">
        <v>800</v>
      </c>
      <c r="F74" s="426">
        <v>400</v>
      </c>
      <c r="G74" s="418">
        <v>880</v>
      </c>
      <c r="H74" s="15">
        <v>6855.6180000000004</v>
      </c>
      <c r="I74" s="215"/>
      <c r="J74" s="4"/>
      <c r="K74" s="76"/>
      <c r="L74" s="81"/>
      <c r="M74" s="81"/>
      <c r="N74" s="81"/>
      <c r="O74" s="81"/>
      <c r="P74" s="81"/>
      <c r="Q74" s="81"/>
      <c r="R74" s="81"/>
      <c r="S74" s="81"/>
      <c r="T74" s="81"/>
      <c r="U74" s="81"/>
      <c r="V74" s="81"/>
      <c r="W74" s="81"/>
      <c r="X74" s="81"/>
      <c r="Y74" s="81"/>
    </row>
    <row r="75" spans="1:25" ht="12" customHeight="1">
      <c r="A75" s="81"/>
      <c r="B75" s="107" t="s">
        <v>2681</v>
      </c>
      <c r="C75" s="429">
        <v>1</v>
      </c>
      <c r="D75" s="430" t="s">
        <v>2682</v>
      </c>
      <c r="E75" s="426">
        <v>800</v>
      </c>
      <c r="F75" s="426">
        <v>400</v>
      </c>
      <c r="G75" s="418">
        <v>880</v>
      </c>
      <c r="H75" s="15">
        <v>10246</v>
      </c>
      <c r="I75" s="215"/>
      <c r="J75" s="4"/>
      <c r="K75" s="76"/>
      <c r="L75" s="81"/>
      <c r="M75" s="81"/>
      <c r="N75" s="81"/>
      <c r="O75" s="81"/>
      <c r="P75" s="81"/>
      <c r="Q75" s="81"/>
      <c r="R75" s="81"/>
      <c r="S75" s="81"/>
      <c r="T75" s="81"/>
      <c r="U75" s="81"/>
      <c r="V75" s="81"/>
      <c r="W75" s="81"/>
      <c r="X75" s="81"/>
      <c r="Y75" s="81"/>
    </row>
    <row r="76" spans="1:25" ht="12" customHeight="1">
      <c r="A76" s="81"/>
      <c r="B76" s="107" t="s">
        <v>2683</v>
      </c>
      <c r="C76" s="429">
        <v>1</v>
      </c>
      <c r="D76" s="430" t="s">
        <v>2684</v>
      </c>
      <c r="E76" s="426">
        <v>950</v>
      </c>
      <c r="F76" s="426">
        <v>400</v>
      </c>
      <c r="G76" s="418">
        <v>880</v>
      </c>
      <c r="H76" s="15">
        <v>7260.2309999999998</v>
      </c>
      <c r="I76" s="215"/>
      <c r="J76" s="4"/>
      <c r="K76" s="76"/>
      <c r="L76" s="81"/>
      <c r="M76" s="81"/>
      <c r="N76" s="81"/>
      <c r="O76" s="81"/>
      <c r="P76" s="81"/>
      <c r="Q76" s="81"/>
      <c r="R76" s="81"/>
      <c r="S76" s="81"/>
      <c r="T76" s="81"/>
      <c r="U76" s="81"/>
      <c r="V76" s="81"/>
      <c r="W76" s="81"/>
      <c r="X76" s="81"/>
      <c r="Y76" s="81"/>
    </row>
    <row r="77" spans="1:25" ht="12" customHeight="1">
      <c r="A77" s="81"/>
      <c r="B77" s="107" t="s">
        <v>2685</v>
      </c>
      <c r="C77" s="429">
        <v>1</v>
      </c>
      <c r="D77" s="430" t="s">
        <v>2686</v>
      </c>
      <c r="E77" s="426">
        <v>950</v>
      </c>
      <c r="F77" s="426">
        <v>400</v>
      </c>
      <c r="G77" s="418">
        <v>880</v>
      </c>
      <c r="H77" s="15">
        <v>10523</v>
      </c>
      <c r="I77" s="215"/>
      <c r="J77" s="4"/>
      <c r="K77" s="76"/>
      <c r="L77" s="81"/>
      <c r="M77" s="81"/>
      <c r="N77" s="81"/>
      <c r="O77" s="81"/>
      <c r="P77" s="81"/>
      <c r="Q77" s="81"/>
      <c r="R77" s="81"/>
      <c r="S77" s="81"/>
      <c r="T77" s="81"/>
      <c r="U77" s="81"/>
      <c r="V77" s="81"/>
      <c r="W77" s="81"/>
      <c r="X77" s="81"/>
      <c r="Y77" s="81"/>
    </row>
    <row r="78" spans="1:25" ht="12" customHeight="1">
      <c r="A78" s="81"/>
      <c r="B78" s="107" t="s">
        <v>2687</v>
      </c>
      <c r="C78" s="429">
        <v>1</v>
      </c>
      <c r="D78" s="430" t="s">
        <v>2688</v>
      </c>
      <c r="E78" s="426">
        <v>1200</v>
      </c>
      <c r="F78" s="426">
        <v>400</v>
      </c>
      <c r="G78" s="418">
        <v>880</v>
      </c>
      <c r="H78" s="15">
        <v>7910.6170000000002</v>
      </c>
      <c r="I78" s="215"/>
      <c r="J78" s="4"/>
      <c r="K78" s="76"/>
      <c r="L78" s="81"/>
      <c r="M78" s="81"/>
      <c r="N78" s="81"/>
      <c r="O78" s="81"/>
      <c r="P78" s="81"/>
      <c r="Q78" s="81"/>
      <c r="R78" s="81"/>
      <c r="S78" s="81"/>
      <c r="T78" s="81"/>
      <c r="U78" s="81"/>
      <c r="V78" s="81"/>
      <c r="W78" s="81"/>
      <c r="X78" s="81"/>
      <c r="Y78" s="81"/>
    </row>
    <row r="79" spans="1:25" ht="12" customHeight="1">
      <c r="A79" s="81"/>
      <c r="B79" s="107" t="s">
        <v>2689</v>
      </c>
      <c r="C79" s="429">
        <v>1</v>
      </c>
      <c r="D79" s="430" t="s">
        <v>2690</v>
      </c>
      <c r="E79" s="426">
        <v>1200</v>
      </c>
      <c r="F79" s="426">
        <v>400</v>
      </c>
      <c r="G79" s="418">
        <v>880</v>
      </c>
      <c r="H79" s="15">
        <v>10623.326999999999</v>
      </c>
      <c r="I79" s="215"/>
      <c r="J79" s="4"/>
      <c r="K79" s="76"/>
      <c r="L79" s="81"/>
      <c r="M79" s="81"/>
      <c r="N79" s="81"/>
      <c r="O79" s="81"/>
      <c r="P79" s="81"/>
      <c r="Q79" s="81"/>
      <c r="R79" s="81"/>
      <c r="S79" s="81"/>
      <c r="T79" s="81"/>
      <c r="U79" s="81"/>
      <c r="V79" s="81"/>
      <c r="W79" s="81"/>
      <c r="X79" s="81"/>
      <c r="Y79" s="81"/>
    </row>
    <row r="80" spans="1:25" ht="12" customHeight="1">
      <c r="A80" s="81"/>
      <c r="B80" s="107" t="s">
        <v>2691</v>
      </c>
      <c r="C80" s="429">
        <v>1</v>
      </c>
      <c r="D80" s="430" t="s">
        <v>2692</v>
      </c>
      <c r="E80" s="426">
        <v>700</v>
      </c>
      <c r="F80" s="426">
        <v>500</v>
      </c>
      <c r="G80" s="418">
        <v>880</v>
      </c>
      <c r="H80" s="15">
        <v>9945.1549999999988</v>
      </c>
      <c r="I80" s="215"/>
      <c r="J80" s="4"/>
      <c r="K80" s="76"/>
      <c r="L80" s="81"/>
      <c r="M80" s="81"/>
      <c r="N80" s="81"/>
      <c r="O80" s="81"/>
      <c r="P80" s="81"/>
      <c r="Q80" s="81"/>
      <c r="R80" s="81"/>
      <c r="S80" s="81"/>
      <c r="T80" s="81"/>
      <c r="U80" s="81"/>
      <c r="V80" s="81"/>
      <c r="W80" s="81"/>
      <c r="X80" s="81"/>
      <c r="Y80" s="81"/>
    </row>
    <row r="81" spans="1:25" ht="12" customHeight="1">
      <c r="A81" s="81"/>
      <c r="B81" s="107" t="s">
        <v>2693</v>
      </c>
      <c r="C81" s="429">
        <v>1</v>
      </c>
      <c r="D81" s="430" t="s">
        <v>2694</v>
      </c>
      <c r="E81" s="426">
        <v>800</v>
      </c>
      <c r="F81" s="426">
        <v>500</v>
      </c>
      <c r="G81" s="418">
        <v>880</v>
      </c>
      <c r="H81" s="15">
        <v>7194.33</v>
      </c>
      <c r="I81" s="215"/>
      <c r="J81" s="4"/>
      <c r="K81" s="76"/>
      <c r="L81" s="81"/>
      <c r="M81" s="81"/>
      <c r="N81" s="81"/>
      <c r="O81" s="81"/>
      <c r="P81" s="81"/>
      <c r="Q81" s="81"/>
      <c r="R81" s="81"/>
      <c r="S81" s="81"/>
      <c r="T81" s="81"/>
      <c r="U81" s="81"/>
      <c r="V81" s="81"/>
      <c r="W81" s="81"/>
      <c r="X81" s="81"/>
      <c r="Y81" s="81"/>
    </row>
    <row r="82" spans="1:25" ht="12" customHeight="1">
      <c r="A82" s="81"/>
      <c r="B82" s="107" t="s">
        <v>2695</v>
      </c>
      <c r="C82" s="429">
        <v>1</v>
      </c>
      <c r="D82" s="430" t="s">
        <v>2696</v>
      </c>
      <c r="E82" s="426">
        <v>950</v>
      </c>
      <c r="F82" s="426">
        <v>500</v>
      </c>
      <c r="G82" s="418">
        <v>880</v>
      </c>
      <c r="H82" s="15">
        <v>7509.2380000000003</v>
      </c>
      <c r="I82" s="215"/>
      <c r="J82" s="4"/>
      <c r="K82" s="76"/>
      <c r="L82" s="81"/>
      <c r="M82" s="81"/>
      <c r="N82" s="81"/>
      <c r="O82" s="81"/>
      <c r="P82" s="81"/>
      <c r="Q82" s="81"/>
      <c r="R82" s="81"/>
      <c r="S82" s="81"/>
      <c r="T82" s="81"/>
      <c r="U82" s="81"/>
      <c r="V82" s="81"/>
      <c r="W82" s="81"/>
      <c r="X82" s="81"/>
      <c r="Y82" s="81"/>
    </row>
    <row r="83" spans="1:25" ht="12" customHeight="1">
      <c r="A83" s="81"/>
      <c r="B83" s="107" t="s">
        <v>2697</v>
      </c>
      <c r="C83" s="429">
        <v>1</v>
      </c>
      <c r="D83" s="430" t="s">
        <v>2698</v>
      </c>
      <c r="E83" s="426">
        <v>1000</v>
      </c>
      <c r="F83" s="426">
        <v>500</v>
      </c>
      <c r="G83" s="418">
        <v>880</v>
      </c>
      <c r="H83" s="15">
        <v>7666.5050000000001</v>
      </c>
      <c r="I83" s="215"/>
      <c r="J83" s="4"/>
      <c r="K83" s="76"/>
      <c r="L83" s="81"/>
      <c r="M83" s="81"/>
      <c r="N83" s="81"/>
      <c r="O83" s="81"/>
      <c r="P83" s="81"/>
      <c r="Q83" s="81"/>
      <c r="R83" s="81"/>
      <c r="S83" s="81"/>
      <c r="T83" s="81"/>
      <c r="U83" s="81"/>
      <c r="V83" s="81"/>
      <c r="W83" s="81"/>
      <c r="X83" s="81"/>
      <c r="Y83" s="81"/>
    </row>
    <row r="84" spans="1:25" ht="12" customHeight="1">
      <c r="A84" s="81"/>
      <c r="B84" s="107" t="s">
        <v>2699</v>
      </c>
      <c r="C84" s="429">
        <v>1</v>
      </c>
      <c r="D84" s="430" t="s">
        <v>2700</v>
      </c>
      <c r="E84" s="426">
        <v>1200</v>
      </c>
      <c r="F84" s="426">
        <v>500</v>
      </c>
      <c r="G84" s="418">
        <v>880</v>
      </c>
      <c r="H84" s="15">
        <v>8470.8140000000003</v>
      </c>
      <c r="I84" s="215"/>
      <c r="J84" s="4"/>
      <c r="K84" s="76"/>
      <c r="L84" s="81"/>
      <c r="M84" s="81"/>
      <c r="N84" s="81"/>
      <c r="O84" s="81"/>
      <c r="P84" s="81"/>
      <c r="Q84" s="81"/>
      <c r="R84" s="81"/>
      <c r="S84" s="81"/>
      <c r="T84" s="81"/>
      <c r="U84" s="81"/>
      <c r="V84" s="81"/>
      <c r="W84" s="81"/>
      <c r="X84" s="81"/>
      <c r="Y84" s="81"/>
    </row>
    <row r="85" spans="1:25" ht="12" customHeight="1">
      <c r="A85" s="81"/>
      <c r="B85" s="107" t="s">
        <v>2701</v>
      </c>
      <c r="C85" s="429">
        <v>1</v>
      </c>
      <c r="D85" s="430" t="s">
        <v>2702</v>
      </c>
      <c r="E85" s="426">
        <v>1200</v>
      </c>
      <c r="F85" s="426">
        <v>500</v>
      </c>
      <c r="G85" s="418">
        <v>880</v>
      </c>
      <c r="H85" s="15">
        <v>11078.638999999999</v>
      </c>
      <c r="I85" s="215"/>
      <c r="J85" s="4"/>
      <c r="K85" s="76"/>
      <c r="L85" s="81"/>
      <c r="M85" s="81"/>
      <c r="N85" s="81"/>
      <c r="O85" s="81"/>
      <c r="P85" s="81"/>
      <c r="Q85" s="81"/>
      <c r="R85" s="81"/>
      <c r="S85" s="81"/>
      <c r="T85" s="81"/>
      <c r="U85" s="81"/>
      <c r="V85" s="81"/>
      <c r="W85" s="81"/>
      <c r="X85" s="81"/>
      <c r="Y85" s="81"/>
    </row>
    <row r="86" spans="1:25" ht="12" customHeight="1">
      <c r="A86" s="81"/>
      <c r="B86" s="107" t="s">
        <v>2703</v>
      </c>
      <c r="C86" s="429">
        <v>1</v>
      </c>
      <c r="D86" s="430" t="s">
        <v>2704</v>
      </c>
      <c r="E86" s="426">
        <v>1500</v>
      </c>
      <c r="F86" s="426">
        <v>500</v>
      </c>
      <c r="G86" s="418">
        <v>880</v>
      </c>
      <c r="H86" s="15">
        <v>9548.7039999999997</v>
      </c>
      <c r="I86" s="215"/>
      <c r="J86" s="4"/>
      <c r="K86" s="76"/>
      <c r="L86" s="81"/>
      <c r="M86" s="81"/>
      <c r="N86" s="81"/>
      <c r="O86" s="81"/>
      <c r="P86" s="81"/>
      <c r="Q86" s="81"/>
      <c r="R86" s="81"/>
      <c r="S86" s="81"/>
      <c r="T86" s="81"/>
      <c r="U86" s="81"/>
      <c r="V86" s="81"/>
      <c r="W86" s="81"/>
      <c r="X86" s="81"/>
      <c r="Y86" s="81"/>
    </row>
    <row r="87" spans="1:25" ht="12" customHeight="1">
      <c r="A87" s="81"/>
      <c r="B87" s="107" t="s">
        <v>2705</v>
      </c>
      <c r="C87" s="429">
        <v>1</v>
      </c>
      <c r="D87" s="430" t="s">
        <v>2706</v>
      </c>
      <c r="E87" s="426">
        <v>1500</v>
      </c>
      <c r="F87" s="426">
        <v>500</v>
      </c>
      <c r="G87" s="418">
        <v>880</v>
      </c>
      <c r="H87" s="15">
        <v>13062.522000000001</v>
      </c>
      <c r="I87" s="215"/>
      <c r="J87" s="4"/>
      <c r="K87" s="76"/>
      <c r="L87" s="81"/>
      <c r="M87" s="81"/>
      <c r="N87" s="81"/>
      <c r="O87" s="81"/>
      <c r="P87" s="81"/>
      <c r="Q87" s="81"/>
      <c r="R87" s="81"/>
      <c r="S87" s="81"/>
      <c r="T87" s="81"/>
      <c r="U87" s="81"/>
      <c r="V87" s="81"/>
      <c r="W87" s="81"/>
      <c r="X87" s="81"/>
      <c r="Y87" s="81"/>
    </row>
    <row r="88" spans="1:25" ht="12" customHeight="1">
      <c r="A88" s="81"/>
      <c r="B88" s="419" t="s">
        <v>2707</v>
      </c>
      <c r="C88" s="431">
        <v>1</v>
      </c>
      <c r="D88" s="432" t="s">
        <v>2708</v>
      </c>
      <c r="E88" s="433">
        <v>600</v>
      </c>
      <c r="F88" s="433">
        <v>600</v>
      </c>
      <c r="G88" s="422">
        <v>880</v>
      </c>
      <c r="H88" s="15">
        <v>6464.0839999999998</v>
      </c>
      <c r="I88" s="215"/>
      <c r="J88" s="4"/>
      <c r="K88" s="76"/>
      <c r="L88" s="81"/>
      <c r="M88" s="81"/>
      <c r="N88" s="81"/>
      <c r="O88" s="81"/>
      <c r="P88" s="81"/>
      <c r="Q88" s="81"/>
      <c r="R88" s="81"/>
      <c r="S88" s="81"/>
      <c r="T88" s="81"/>
      <c r="U88" s="81"/>
      <c r="V88" s="81"/>
      <c r="W88" s="81"/>
      <c r="X88" s="81"/>
      <c r="Y88" s="81"/>
    </row>
    <row r="89" spans="1:25" ht="12" customHeight="1">
      <c r="A89" s="81"/>
      <c r="B89" s="107" t="s">
        <v>2709</v>
      </c>
      <c r="C89" s="429">
        <v>1</v>
      </c>
      <c r="D89" s="434" t="s">
        <v>2710</v>
      </c>
      <c r="E89" s="426">
        <v>600</v>
      </c>
      <c r="F89" s="426">
        <v>600</v>
      </c>
      <c r="G89" s="418">
        <v>880</v>
      </c>
      <c r="H89" s="15">
        <v>8906.5570000000007</v>
      </c>
      <c r="I89" s="215"/>
      <c r="J89" s="4"/>
      <c r="K89" s="76"/>
      <c r="L89" s="81"/>
      <c r="M89" s="81"/>
      <c r="N89" s="81"/>
      <c r="O89" s="81"/>
      <c r="P89" s="81"/>
      <c r="Q89" s="81"/>
      <c r="R89" s="81"/>
      <c r="S89" s="81"/>
      <c r="T89" s="81"/>
      <c r="U89" s="81"/>
      <c r="V89" s="81"/>
      <c r="W89" s="81"/>
      <c r="X89" s="81"/>
      <c r="Y89" s="81"/>
    </row>
    <row r="90" spans="1:25" ht="12" customHeight="1">
      <c r="A90" s="81"/>
      <c r="B90" s="107" t="s">
        <v>2711</v>
      </c>
      <c r="C90" s="429">
        <v>1</v>
      </c>
      <c r="D90" s="434" t="s">
        <v>2712</v>
      </c>
      <c r="E90" s="426">
        <v>700</v>
      </c>
      <c r="F90" s="426">
        <v>600</v>
      </c>
      <c r="G90" s="418">
        <v>880</v>
      </c>
      <c r="H90" s="15">
        <v>7528.884</v>
      </c>
      <c r="I90" s="215"/>
      <c r="J90" s="4"/>
      <c r="K90" s="76"/>
      <c r="L90" s="81"/>
      <c r="M90" s="81"/>
      <c r="N90" s="81"/>
      <c r="O90" s="81"/>
      <c r="P90" s="81"/>
      <c r="Q90" s="81"/>
      <c r="R90" s="81"/>
      <c r="S90" s="81"/>
      <c r="T90" s="81"/>
      <c r="U90" s="81"/>
      <c r="V90" s="81"/>
      <c r="W90" s="81"/>
      <c r="X90" s="81"/>
      <c r="Y90" s="81"/>
    </row>
    <row r="91" spans="1:25" ht="12" customHeight="1">
      <c r="A91" s="81"/>
      <c r="B91" s="107" t="s">
        <v>2713</v>
      </c>
      <c r="C91" s="429">
        <v>1</v>
      </c>
      <c r="D91" s="434" t="s">
        <v>2714</v>
      </c>
      <c r="E91" s="426">
        <v>700</v>
      </c>
      <c r="F91" s="426">
        <v>600</v>
      </c>
      <c r="G91" s="418">
        <v>880</v>
      </c>
      <c r="H91" s="15">
        <v>11082.004999999999</v>
      </c>
      <c r="I91" s="215"/>
      <c r="J91" s="4"/>
      <c r="K91" s="76"/>
      <c r="L91" s="81"/>
      <c r="M91" s="81"/>
      <c r="N91" s="81"/>
      <c r="O91" s="81"/>
      <c r="P91" s="81"/>
      <c r="Q91" s="81"/>
      <c r="R91" s="81"/>
      <c r="S91" s="81"/>
      <c r="T91" s="81"/>
      <c r="U91" s="81"/>
      <c r="V91" s="81"/>
      <c r="W91" s="81"/>
      <c r="X91" s="81"/>
      <c r="Y91" s="81"/>
    </row>
    <row r="92" spans="1:25" ht="12" customHeight="1">
      <c r="A92" s="81"/>
      <c r="B92" s="107" t="s">
        <v>2715</v>
      </c>
      <c r="C92" s="429">
        <v>1</v>
      </c>
      <c r="D92" s="430" t="s">
        <v>2716</v>
      </c>
      <c r="E92" s="426">
        <v>800</v>
      </c>
      <c r="F92" s="426">
        <v>600</v>
      </c>
      <c r="G92" s="418">
        <v>880</v>
      </c>
      <c r="H92" s="15">
        <v>7628.808</v>
      </c>
      <c r="I92" s="215"/>
      <c r="J92" s="4"/>
      <c r="K92" s="76"/>
      <c r="L92" s="81"/>
      <c r="M92" s="81"/>
      <c r="N92" s="81"/>
      <c r="O92" s="81"/>
      <c r="P92" s="81"/>
      <c r="Q92" s="81"/>
      <c r="R92" s="81"/>
      <c r="S92" s="81"/>
      <c r="T92" s="81"/>
      <c r="U92" s="81"/>
      <c r="V92" s="81"/>
      <c r="W92" s="81"/>
      <c r="X92" s="81"/>
      <c r="Y92" s="81"/>
    </row>
    <row r="93" spans="1:25" ht="12" customHeight="1">
      <c r="A93" s="81"/>
      <c r="B93" s="107" t="s">
        <v>2717</v>
      </c>
      <c r="C93" s="429">
        <v>1</v>
      </c>
      <c r="D93" s="430" t="s">
        <v>2718</v>
      </c>
      <c r="E93" s="426">
        <v>800</v>
      </c>
      <c r="F93" s="426">
        <v>600</v>
      </c>
      <c r="G93" s="418">
        <v>880</v>
      </c>
      <c r="H93" s="15">
        <v>10313.710000000001</v>
      </c>
      <c r="I93" s="215"/>
      <c r="J93" s="4"/>
      <c r="K93" s="76"/>
      <c r="L93" s="81"/>
      <c r="M93" s="81"/>
      <c r="N93" s="81"/>
      <c r="O93" s="81"/>
      <c r="P93" s="81"/>
      <c r="Q93" s="81"/>
      <c r="R93" s="81"/>
      <c r="S93" s="81"/>
      <c r="T93" s="81"/>
      <c r="U93" s="81"/>
      <c r="V93" s="81"/>
      <c r="W93" s="81"/>
      <c r="X93" s="81"/>
      <c r="Y93" s="81"/>
    </row>
    <row r="94" spans="1:25" ht="12" customHeight="1">
      <c r="A94" s="81"/>
      <c r="B94" s="419" t="s">
        <v>2719</v>
      </c>
      <c r="C94" s="431">
        <v>1</v>
      </c>
      <c r="D94" s="432" t="s">
        <v>2720</v>
      </c>
      <c r="E94" s="433">
        <v>950</v>
      </c>
      <c r="F94" s="433">
        <v>600</v>
      </c>
      <c r="G94" s="422">
        <v>880</v>
      </c>
      <c r="H94" s="15">
        <v>7877.7929999999997</v>
      </c>
      <c r="I94" s="215"/>
      <c r="J94" s="4"/>
      <c r="K94" s="76"/>
      <c r="L94" s="81"/>
      <c r="M94" s="81"/>
      <c r="N94" s="81"/>
      <c r="O94" s="81"/>
      <c r="P94" s="81"/>
      <c r="Q94" s="81"/>
      <c r="R94" s="81"/>
      <c r="S94" s="81"/>
      <c r="T94" s="81"/>
      <c r="U94" s="81"/>
      <c r="V94" s="81"/>
      <c r="W94" s="81"/>
      <c r="X94" s="81"/>
      <c r="Y94" s="81"/>
    </row>
    <row r="95" spans="1:25" ht="12" customHeight="1">
      <c r="A95" s="81"/>
      <c r="B95" s="107" t="s">
        <v>2721</v>
      </c>
      <c r="C95" s="429">
        <v>1</v>
      </c>
      <c r="D95" s="430" t="s">
        <v>2722</v>
      </c>
      <c r="E95" s="426">
        <v>950</v>
      </c>
      <c r="F95" s="426">
        <v>600</v>
      </c>
      <c r="G95" s="418">
        <v>880</v>
      </c>
      <c r="H95" s="15">
        <v>11280.214</v>
      </c>
      <c r="I95" s="215"/>
      <c r="J95" s="4"/>
      <c r="K95" s="76"/>
      <c r="L95" s="81"/>
      <c r="M95" s="81"/>
      <c r="N95" s="81"/>
      <c r="O95" s="81"/>
      <c r="P95" s="81"/>
      <c r="Q95" s="81"/>
      <c r="R95" s="81"/>
      <c r="S95" s="81"/>
      <c r="T95" s="81"/>
      <c r="U95" s="81"/>
      <c r="V95" s="81"/>
      <c r="W95" s="81"/>
      <c r="X95" s="81"/>
      <c r="Y95" s="81"/>
    </row>
    <row r="96" spans="1:25" ht="12" customHeight="1">
      <c r="A96" s="81"/>
      <c r="B96" s="419" t="s">
        <v>2723</v>
      </c>
      <c r="C96" s="431">
        <v>1</v>
      </c>
      <c r="D96" s="432" t="s">
        <v>2724</v>
      </c>
      <c r="E96" s="433">
        <v>1000</v>
      </c>
      <c r="F96" s="433">
        <v>600</v>
      </c>
      <c r="G96" s="422">
        <v>880</v>
      </c>
      <c r="H96" s="15">
        <v>8320.0920000000006</v>
      </c>
      <c r="I96" s="215"/>
      <c r="J96" s="4"/>
      <c r="K96" s="76"/>
      <c r="L96" s="81"/>
      <c r="M96" s="81"/>
      <c r="N96" s="81"/>
      <c r="O96" s="81"/>
      <c r="P96" s="81"/>
      <c r="Q96" s="81"/>
      <c r="R96" s="81"/>
      <c r="S96" s="81"/>
      <c r="T96" s="81"/>
      <c r="U96" s="81"/>
      <c r="V96" s="81"/>
      <c r="W96" s="81"/>
      <c r="X96" s="81"/>
      <c r="Y96" s="81"/>
    </row>
    <row r="97" spans="1:25" ht="12" customHeight="1">
      <c r="A97" s="81"/>
      <c r="B97" s="107" t="s">
        <v>2725</v>
      </c>
      <c r="C97" s="429">
        <v>1</v>
      </c>
      <c r="D97" s="430" t="s">
        <v>2726</v>
      </c>
      <c r="E97" s="426">
        <v>1000</v>
      </c>
      <c r="F97" s="426">
        <v>600</v>
      </c>
      <c r="G97" s="418">
        <v>880</v>
      </c>
      <c r="H97" s="15">
        <v>11491.567999999999</v>
      </c>
      <c r="I97" s="215"/>
      <c r="J97" s="4"/>
      <c r="K97" s="76"/>
      <c r="L97" s="81"/>
      <c r="M97" s="81"/>
      <c r="N97" s="81"/>
      <c r="O97" s="81"/>
      <c r="P97" s="81"/>
      <c r="Q97" s="81"/>
      <c r="R97" s="81"/>
      <c r="S97" s="81"/>
      <c r="T97" s="81"/>
      <c r="U97" s="81"/>
      <c r="V97" s="81"/>
      <c r="W97" s="81"/>
      <c r="X97" s="81"/>
      <c r="Y97" s="81"/>
    </row>
    <row r="98" spans="1:25" ht="12" customHeight="1">
      <c r="A98" s="81"/>
      <c r="B98" s="419" t="s">
        <v>2727</v>
      </c>
      <c r="C98" s="431">
        <v>1</v>
      </c>
      <c r="D98" s="432" t="s">
        <v>2728</v>
      </c>
      <c r="E98" s="433">
        <v>1200</v>
      </c>
      <c r="F98" s="433">
        <v>600</v>
      </c>
      <c r="G98" s="422">
        <v>880</v>
      </c>
      <c r="H98" s="15">
        <v>8868.9040000000005</v>
      </c>
      <c r="I98" s="215"/>
      <c r="J98" s="4"/>
      <c r="K98" s="76"/>
      <c r="L98" s="81"/>
      <c r="M98" s="81"/>
      <c r="N98" s="81"/>
      <c r="O98" s="81"/>
      <c r="P98" s="81"/>
      <c r="Q98" s="81"/>
      <c r="R98" s="81"/>
      <c r="S98" s="81"/>
      <c r="T98" s="81"/>
      <c r="U98" s="81"/>
      <c r="V98" s="81"/>
      <c r="W98" s="81"/>
      <c r="X98" s="81"/>
      <c r="Y98" s="81"/>
    </row>
    <row r="99" spans="1:25" ht="12" customHeight="1">
      <c r="A99" s="81"/>
      <c r="B99" s="107" t="s">
        <v>2729</v>
      </c>
      <c r="C99" s="429">
        <v>1</v>
      </c>
      <c r="D99" s="430" t="s">
        <v>2730</v>
      </c>
      <c r="E99" s="426">
        <v>1200</v>
      </c>
      <c r="F99" s="426">
        <v>600</v>
      </c>
      <c r="G99" s="418">
        <v>880</v>
      </c>
      <c r="H99" s="15">
        <v>12518.66</v>
      </c>
      <c r="I99" s="215"/>
      <c r="J99" s="4"/>
      <c r="K99" s="76"/>
      <c r="L99" s="81"/>
      <c r="M99" s="81"/>
      <c r="N99" s="81"/>
      <c r="O99" s="81"/>
      <c r="P99" s="81"/>
      <c r="Q99" s="81"/>
      <c r="R99" s="81"/>
      <c r="S99" s="81"/>
      <c r="T99" s="81"/>
      <c r="U99" s="81"/>
      <c r="V99" s="81"/>
      <c r="W99" s="81"/>
      <c r="X99" s="81"/>
      <c r="Y99" s="81"/>
    </row>
    <row r="100" spans="1:25" ht="12" customHeight="1">
      <c r="A100" s="81"/>
      <c r="B100" s="419" t="s">
        <v>2731</v>
      </c>
      <c r="C100" s="431">
        <v>1</v>
      </c>
      <c r="D100" s="432" t="s">
        <v>2732</v>
      </c>
      <c r="E100" s="433">
        <v>1500</v>
      </c>
      <c r="F100" s="433">
        <v>600</v>
      </c>
      <c r="G100" s="422">
        <v>880</v>
      </c>
      <c r="H100" s="15">
        <v>10158.071</v>
      </c>
      <c r="I100" s="215"/>
      <c r="J100" s="4"/>
      <c r="K100" s="76"/>
      <c r="L100" s="81"/>
      <c r="M100" s="81"/>
      <c r="N100" s="81"/>
      <c r="O100" s="81"/>
      <c r="P100" s="81"/>
      <c r="Q100" s="81"/>
      <c r="R100" s="81"/>
      <c r="S100" s="81"/>
      <c r="T100" s="81"/>
      <c r="U100" s="81"/>
      <c r="V100" s="81"/>
      <c r="W100" s="81"/>
      <c r="X100" s="81"/>
      <c r="Y100" s="81"/>
    </row>
    <row r="101" spans="1:25" ht="12" customHeight="1">
      <c r="A101" s="81"/>
      <c r="B101" s="107" t="s">
        <v>2733</v>
      </c>
      <c r="C101" s="429">
        <v>1</v>
      </c>
      <c r="D101" s="430" t="s">
        <v>2734</v>
      </c>
      <c r="E101" s="426">
        <v>1500</v>
      </c>
      <c r="F101" s="426">
        <v>600</v>
      </c>
      <c r="G101" s="418">
        <v>880</v>
      </c>
      <c r="H101" s="15">
        <v>14409.064999999999</v>
      </c>
      <c r="I101" s="215"/>
      <c r="J101" s="4"/>
      <c r="K101" s="76"/>
      <c r="L101" s="81"/>
      <c r="M101" s="81"/>
      <c r="N101" s="81"/>
      <c r="O101" s="81"/>
      <c r="P101" s="81"/>
      <c r="Q101" s="81"/>
      <c r="R101" s="81"/>
      <c r="S101" s="81"/>
      <c r="T101" s="81"/>
      <c r="U101" s="81"/>
      <c r="V101" s="81"/>
      <c r="W101" s="81"/>
      <c r="X101" s="81"/>
      <c r="Y101" s="81"/>
    </row>
    <row r="102" spans="1:25" ht="12" customHeight="1">
      <c r="A102" s="81"/>
      <c r="B102" s="419" t="s">
        <v>2735</v>
      </c>
      <c r="C102" s="431">
        <v>1</v>
      </c>
      <c r="D102" s="432" t="s">
        <v>2736</v>
      </c>
      <c r="E102" s="433">
        <v>1800</v>
      </c>
      <c r="F102" s="433">
        <v>600</v>
      </c>
      <c r="G102" s="422">
        <v>880</v>
      </c>
      <c r="H102" s="15">
        <v>11493.173999999999</v>
      </c>
      <c r="I102" s="215"/>
      <c r="J102" s="4"/>
      <c r="K102" s="76"/>
      <c r="L102" s="81"/>
      <c r="M102" s="81"/>
      <c r="N102" s="81"/>
      <c r="O102" s="81"/>
      <c r="P102" s="81"/>
      <c r="Q102" s="81"/>
      <c r="R102" s="81"/>
      <c r="S102" s="81"/>
      <c r="T102" s="81"/>
      <c r="U102" s="81"/>
      <c r="V102" s="81"/>
      <c r="W102" s="81"/>
      <c r="X102" s="81"/>
      <c r="Y102" s="81"/>
    </row>
    <row r="103" spans="1:25" ht="12" customHeight="1">
      <c r="A103" s="81"/>
      <c r="B103" s="101" t="s">
        <v>2737</v>
      </c>
      <c r="C103" s="435">
        <v>1</v>
      </c>
      <c r="D103" s="436" t="s">
        <v>2738</v>
      </c>
      <c r="E103" s="437">
        <v>1800</v>
      </c>
      <c r="F103" s="437">
        <v>600</v>
      </c>
      <c r="G103" s="425">
        <v>880</v>
      </c>
      <c r="H103" s="15">
        <v>16484.589</v>
      </c>
      <c r="I103" s="215"/>
      <c r="J103" s="4"/>
      <c r="K103" s="76"/>
      <c r="L103" s="81"/>
      <c r="M103" s="81"/>
      <c r="N103" s="81"/>
      <c r="O103" s="81"/>
      <c r="P103" s="81"/>
      <c r="Q103" s="81"/>
      <c r="R103" s="81"/>
      <c r="S103" s="81"/>
      <c r="T103" s="81"/>
      <c r="U103" s="81"/>
      <c r="V103" s="81"/>
      <c r="W103" s="81"/>
      <c r="X103" s="81"/>
      <c r="Y103" s="81"/>
    </row>
    <row r="104" spans="1:25" ht="12" customHeight="1">
      <c r="A104" s="81"/>
      <c r="B104" s="101" t="s">
        <v>2739</v>
      </c>
      <c r="C104" s="435">
        <v>1</v>
      </c>
      <c r="D104" s="430" t="s">
        <v>2740</v>
      </c>
      <c r="E104" s="437">
        <v>400</v>
      </c>
      <c r="F104" s="437">
        <v>700</v>
      </c>
      <c r="G104" s="425">
        <v>880</v>
      </c>
      <c r="H104" s="15">
        <v>9555.26</v>
      </c>
      <c r="I104" s="215"/>
      <c r="J104" s="4"/>
      <c r="K104" s="76"/>
      <c r="L104" s="81"/>
      <c r="M104" s="81"/>
      <c r="N104" s="81"/>
      <c r="O104" s="81"/>
      <c r="P104" s="81"/>
      <c r="Q104" s="81"/>
      <c r="R104" s="81"/>
      <c r="S104" s="81"/>
      <c r="T104" s="81"/>
      <c r="U104" s="81"/>
      <c r="V104" s="81"/>
      <c r="W104" s="81"/>
      <c r="X104" s="81"/>
      <c r="Y104" s="81"/>
    </row>
    <row r="105" spans="1:25" ht="12" customHeight="1">
      <c r="A105" s="81"/>
      <c r="B105" s="101" t="s">
        <v>2741</v>
      </c>
      <c r="C105" s="435">
        <v>1</v>
      </c>
      <c r="D105" s="430" t="s">
        <v>2742</v>
      </c>
      <c r="E105" s="437">
        <v>500</v>
      </c>
      <c r="F105" s="437">
        <v>700</v>
      </c>
      <c r="G105" s="425">
        <v>880</v>
      </c>
      <c r="H105" s="15">
        <v>10385.793</v>
      </c>
      <c r="I105" s="215"/>
      <c r="J105" s="4"/>
      <c r="K105" s="76"/>
      <c r="L105" s="81"/>
      <c r="M105" s="81"/>
      <c r="N105" s="81"/>
      <c r="O105" s="81"/>
      <c r="P105" s="81"/>
      <c r="Q105" s="81"/>
      <c r="R105" s="81"/>
      <c r="S105" s="81"/>
      <c r="T105" s="81"/>
      <c r="U105" s="81"/>
      <c r="V105" s="81"/>
      <c r="W105" s="81"/>
      <c r="X105" s="81"/>
      <c r="Y105" s="81"/>
    </row>
    <row r="106" spans="1:25" ht="12" customHeight="1">
      <c r="A106" s="81"/>
      <c r="B106" s="101" t="s">
        <v>2743</v>
      </c>
      <c r="C106" s="435">
        <v>1</v>
      </c>
      <c r="D106" s="430" t="s">
        <v>2744</v>
      </c>
      <c r="E106" s="437">
        <v>600</v>
      </c>
      <c r="F106" s="437">
        <v>700</v>
      </c>
      <c r="G106" s="425">
        <v>880</v>
      </c>
      <c r="H106" s="15">
        <v>11558.679</v>
      </c>
      <c r="I106" s="215"/>
      <c r="J106" s="4"/>
      <c r="K106" s="76"/>
      <c r="L106" s="81"/>
      <c r="M106" s="81"/>
      <c r="N106" s="81"/>
      <c r="O106" s="81"/>
      <c r="P106" s="81"/>
      <c r="Q106" s="81"/>
      <c r="R106" s="81"/>
      <c r="S106" s="81"/>
      <c r="T106" s="81"/>
      <c r="U106" s="81"/>
      <c r="V106" s="81"/>
      <c r="W106" s="81"/>
      <c r="X106" s="81"/>
      <c r="Y106" s="81"/>
    </row>
    <row r="107" spans="1:25" ht="12" customHeight="1">
      <c r="A107" s="81"/>
      <c r="B107" s="101" t="s">
        <v>2745</v>
      </c>
      <c r="C107" s="435">
        <v>1</v>
      </c>
      <c r="D107" s="430" t="s">
        <v>2746</v>
      </c>
      <c r="E107" s="437">
        <v>600</v>
      </c>
      <c r="F107" s="437">
        <v>700</v>
      </c>
      <c r="G107" s="425">
        <v>880</v>
      </c>
      <c r="H107" s="15">
        <v>7020</v>
      </c>
      <c r="I107" s="215"/>
      <c r="J107" s="4"/>
      <c r="K107" s="76"/>
      <c r="L107" s="81"/>
      <c r="M107" s="81"/>
      <c r="N107" s="81"/>
      <c r="O107" s="81"/>
      <c r="P107" s="81"/>
      <c r="Q107" s="81"/>
      <c r="R107" s="81"/>
      <c r="S107" s="81"/>
      <c r="T107" s="81"/>
      <c r="U107" s="81"/>
      <c r="V107" s="81"/>
      <c r="W107" s="81"/>
      <c r="X107" s="81"/>
      <c r="Y107" s="81"/>
    </row>
    <row r="108" spans="1:25" ht="12" customHeight="1">
      <c r="A108" s="81"/>
      <c r="B108" s="101" t="s">
        <v>2747</v>
      </c>
      <c r="C108" s="435">
        <v>1</v>
      </c>
      <c r="D108" s="430" t="s">
        <v>2748</v>
      </c>
      <c r="E108" s="437">
        <v>700</v>
      </c>
      <c r="F108" s="437">
        <v>700</v>
      </c>
      <c r="G108" s="425">
        <v>880</v>
      </c>
      <c r="H108" s="15">
        <v>7102.1720000000005</v>
      </c>
      <c r="I108" s="215"/>
      <c r="J108" s="4"/>
      <c r="K108" s="76"/>
      <c r="L108" s="81"/>
      <c r="M108" s="81"/>
      <c r="N108" s="81"/>
      <c r="O108" s="81"/>
      <c r="P108" s="81"/>
      <c r="Q108" s="81"/>
      <c r="R108" s="81"/>
      <c r="S108" s="81"/>
      <c r="T108" s="81"/>
      <c r="U108" s="81"/>
      <c r="V108" s="81"/>
      <c r="W108" s="81"/>
      <c r="X108" s="81"/>
      <c r="Y108" s="81"/>
    </row>
    <row r="109" spans="1:25" ht="12" customHeight="1">
      <c r="A109" s="81"/>
      <c r="B109" s="101" t="s">
        <v>2749</v>
      </c>
      <c r="C109" s="435">
        <v>1</v>
      </c>
      <c r="D109" s="430" t="s">
        <v>2750</v>
      </c>
      <c r="E109" s="437">
        <v>700</v>
      </c>
      <c r="F109" s="437">
        <v>700</v>
      </c>
      <c r="G109" s="425">
        <v>880</v>
      </c>
      <c r="H109" s="15">
        <v>11866.679</v>
      </c>
      <c r="I109" s="215"/>
      <c r="J109" s="4"/>
      <c r="K109" s="76"/>
      <c r="L109" s="81"/>
      <c r="M109" s="81"/>
      <c r="N109" s="81"/>
      <c r="O109" s="81"/>
      <c r="P109" s="81"/>
      <c r="Q109" s="81"/>
      <c r="R109" s="81"/>
      <c r="S109" s="81"/>
      <c r="T109" s="81"/>
      <c r="U109" s="81"/>
      <c r="V109" s="81"/>
      <c r="W109" s="81"/>
      <c r="X109" s="81"/>
      <c r="Y109" s="81"/>
    </row>
    <row r="110" spans="1:25" ht="12" customHeight="1">
      <c r="A110" s="81"/>
      <c r="B110" s="107" t="s">
        <v>2751</v>
      </c>
      <c r="C110" s="429">
        <v>1</v>
      </c>
      <c r="D110" s="430" t="s">
        <v>2752</v>
      </c>
      <c r="E110" s="426">
        <v>800</v>
      </c>
      <c r="F110" s="426">
        <v>700</v>
      </c>
      <c r="G110" s="418">
        <v>880</v>
      </c>
      <c r="H110" s="15">
        <v>7135.7439999999997</v>
      </c>
      <c r="I110" s="215"/>
      <c r="J110" s="4"/>
      <c r="K110" s="76"/>
      <c r="L110" s="81"/>
      <c r="M110" s="81"/>
      <c r="N110" s="81"/>
      <c r="O110" s="81"/>
      <c r="P110" s="81"/>
      <c r="Q110" s="81"/>
      <c r="R110" s="81"/>
      <c r="S110" s="81"/>
      <c r="T110" s="81"/>
      <c r="U110" s="81"/>
      <c r="V110" s="81"/>
      <c r="W110" s="81"/>
      <c r="X110" s="81"/>
      <c r="Y110" s="81"/>
    </row>
    <row r="111" spans="1:25" ht="12" customHeight="1">
      <c r="A111" s="81"/>
      <c r="B111" s="107" t="s">
        <v>2753</v>
      </c>
      <c r="C111" s="429">
        <v>1</v>
      </c>
      <c r="D111" s="430" t="s">
        <v>2754</v>
      </c>
      <c r="E111" s="426">
        <v>800</v>
      </c>
      <c r="F111" s="426">
        <v>700</v>
      </c>
      <c r="G111" s="418">
        <v>880</v>
      </c>
      <c r="H111" s="15">
        <v>11060</v>
      </c>
      <c r="I111" s="215"/>
      <c r="J111" s="4"/>
      <c r="K111" s="76"/>
      <c r="L111" s="81"/>
      <c r="M111" s="81"/>
      <c r="N111" s="81"/>
      <c r="O111" s="81"/>
      <c r="P111" s="81"/>
      <c r="Q111" s="81"/>
      <c r="R111" s="81"/>
      <c r="S111" s="81"/>
      <c r="T111" s="81"/>
      <c r="U111" s="81"/>
      <c r="V111" s="81"/>
      <c r="W111" s="81"/>
      <c r="X111" s="81"/>
      <c r="Y111" s="81"/>
    </row>
    <row r="112" spans="1:25" ht="12" customHeight="1">
      <c r="A112" s="81"/>
      <c r="B112" s="107" t="s">
        <v>2755</v>
      </c>
      <c r="C112" s="429">
        <v>1</v>
      </c>
      <c r="D112" s="430" t="s">
        <v>2756</v>
      </c>
      <c r="E112" s="426">
        <v>900</v>
      </c>
      <c r="F112" s="426">
        <v>700</v>
      </c>
      <c r="G112" s="418">
        <v>880</v>
      </c>
      <c r="H112" s="15">
        <v>8328</v>
      </c>
      <c r="I112" s="215"/>
      <c r="J112" s="4"/>
      <c r="K112" s="76"/>
      <c r="L112" s="81"/>
      <c r="M112" s="81"/>
      <c r="N112" s="81"/>
      <c r="O112" s="81"/>
      <c r="P112" s="81"/>
      <c r="Q112" s="81"/>
      <c r="R112" s="81"/>
      <c r="S112" s="81"/>
      <c r="T112" s="81"/>
      <c r="U112" s="81"/>
      <c r="V112" s="81"/>
      <c r="W112" s="81"/>
      <c r="X112" s="81"/>
      <c r="Y112" s="81"/>
    </row>
    <row r="113" spans="1:25" ht="12" customHeight="1">
      <c r="A113" s="81"/>
      <c r="B113" s="107" t="s">
        <v>2757</v>
      </c>
      <c r="C113" s="429">
        <v>1</v>
      </c>
      <c r="D113" s="430" t="s">
        <v>2758</v>
      </c>
      <c r="E113" s="426">
        <v>950</v>
      </c>
      <c r="F113" s="426">
        <v>700</v>
      </c>
      <c r="G113" s="418">
        <v>880</v>
      </c>
      <c r="H113" s="15">
        <v>8364.3339999999989</v>
      </c>
      <c r="I113" s="215"/>
      <c r="J113" s="4"/>
      <c r="K113" s="76"/>
      <c r="L113" s="81"/>
      <c r="M113" s="81"/>
      <c r="N113" s="81"/>
      <c r="O113" s="81"/>
      <c r="P113" s="81"/>
      <c r="Q113" s="81"/>
      <c r="R113" s="81"/>
      <c r="S113" s="81"/>
      <c r="T113" s="81"/>
      <c r="U113" s="81"/>
      <c r="V113" s="81"/>
      <c r="W113" s="81"/>
      <c r="X113" s="81"/>
      <c r="Y113" s="81"/>
    </row>
    <row r="114" spans="1:25" ht="12" customHeight="1">
      <c r="A114" s="81"/>
      <c r="B114" s="107" t="s">
        <v>2759</v>
      </c>
      <c r="C114" s="429">
        <v>1</v>
      </c>
      <c r="D114" s="430" t="s">
        <v>2760</v>
      </c>
      <c r="E114" s="426">
        <v>950</v>
      </c>
      <c r="F114" s="426">
        <v>700</v>
      </c>
      <c r="G114" s="418">
        <v>880</v>
      </c>
      <c r="H114" s="15">
        <v>12693.945</v>
      </c>
      <c r="I114" s="215"/>
      <c r="J114" s="4"/>
      <c r="K114" s="76"/>
      <c r="L114" s="81"/>
      <c r="M114" s="81"/>
      <c r="N114" s="81"/>
      <c r="O114" s="81"/>
      <c r="P114" s="81"/>
      <c r="Q114" s="81"/>
      <c r="R114" s="81"/>
      <c r="S114" s="81"/>
      <c r="T114" s="81"/>
      <c r="U114" s="81"/>
      <c r="V114" s="81"/>
      <c r="W114" s="81"/>
      <c r="X114" s="81"/>
      <c r="Y114" s="81"/>
    </row>
    <row r="115" spans="1:25" ht="12" customHeight="1">
      <c r="A115" s="81"/>
      <c r="B115" s="107" t="s">
        <v>2761</v>
      </c>
      <c r="C115" s="429">
        <v>1</v>
      </c>
      <c r="D115" s="430" t="s">
        <v>2762</v>
      </c>
      <c r="E115" s="426">
        <v>1000</v>
      </c>
      <c r="F115" s="426">
        <v>700</v>
      </c>
      <c r="G115" s="418">
        <v>880</v>
      </c>
      <c r="H115" s="15">
        <v>8909.8350000000009</v>
      </c>
      <c r="I115" s="215"/>
      <c r="J115" s="4"/>
      <c r="K115" s="76"/>
      <c r="L115" s="81"/>
      <c r="M115" s="81"/>
      <c r="N115" s="81"/>
      <c r="O115" s="81"/>
      <c r="P115" s="81"/>
      <c r="Q115" s="81"/>
      <c r="R115" s="81"/>
      <c r="S115" s="81"/>
      <c r="T115" s="81"/>
      <c r="U115" s="81"/>
      <c r="V115" s="81"/>
      <c r="W115" s="81"/>
      <c r="X115" s="81"/>
      <c r="Y115" s="81"/>
    </row>
    <row r="116" spans="1:25" ht="12" customHeight="1">
      <c r="A116" s="81"/>
      <c r="B116" s="107" t="s">
        <v>2763</v>
      </c>
      <c r="C116" s="429">
        <v>1</v>
      </c>
      <c r="D116" s="430" t="s">
        <v>2764</v>
      </c>
      <c r="E116" s="426">
        <v>1000</v>
      </c>
      <c r="F116" s="426">
        <v>700</v>
      </c>
      <c r="G116" s="418">
        <v>880</v>
      </c>
      <c r="H116" s="15">
        <v>13606.373</v>
      </c>
      <c r="I116" s="215"/>
      <c r="J116" s="4"/>
      <c r="K116" s="76"/>
      <c r="L116" s="81"/>
      <c r="M116" s="81"/>
      <c r="N116" s="81"/>
      <c r="O116" s="81"/>
      <c r="P116" s="81"/>
      <c r="Q116" s="81"/>
      <c r="R116" s="81"/>
      <c r="S116" s="81"/>
      <c r="T116" s="81"/>
      <c r="U116" s="81"/>
      <c r="V116" s="81"/>
      <c r="W116" s="81"/>
      <c r="X116" s="81"/>
      <c r="Y116" s="81"/>
    </row>
    <row r="117" spans="1:25" ht="12" customHeight="1">
      <c r="A117" s="81"/>
      <c r="B117" s="107" t="s">
        <v>2765</v>
      </c>
      <c r="C117" s="429">
        <v>1</v>
      </c>
      <c r="D117" s="430" t="s">
        <v>2766</v>
      </c>
      <c r="E117" s="426">
        <v>1200</v>
      </c>
      <c r="F117" s="426">
        <v>700</v>
      </c>
      <c r="G117" s="418">
        <v>880</v>
      </c>
      <c r="H117" s="15">
        <v>9565.094000000001</v>
      </c>
      <c r="I117" s="215"/>
      <c r="J117" s="4"/>
      <c r="K117" s="76"/>
      <c r="L117" s="81"/>
      <c r="M117" s="81"/>
      <c r="N117" s="81"/>
      <c r="O117" s="81"/>
      <c r="P117" s="81"/>
      <c r="Q117" s="81"/>
      <c r="R117" s="81"/>
      <c r="S117" s="81"/>
      <c r="T117" s="81"/>
      <c r="U117" s="81"/>
      <c r="V117" s="81"/>
      <c r="W117" s="81"/>
      <c r="X117" s="81"/>
      <c r="Y117" s="81"/>
    </row>
    <row r="118" spans="1:25" ht="12" customHeight="1">
      <c r="A118" s="81"/>
      <c r="B118" s="107" t="s">
        <v>2767</v>
      </c>
      <c r="C118" s="429">
        <v>1</v>
      </c>
      <c r="D118" s="430" t="s">
        <v>2768</v>
      </c>
      <c r="E118" s="426">
        <v>1200</v>
      </c>
      <c r="F118" s="426">
        <v>700</v>
      </c>
      <c r="G118" s="418">
        <v>880</v>
      </c>
      <c r="H118" s="15">
        <v>14117.476999999999</v>
      </c>
      <c r="I118" s="215"/>
      <c r="J118" s="4"/>
      <c r="K118" s="76"/>
      <c r="L118" s="81"/>
      <c r="M118" s="81"/>
      <c r="N118" s="81"/>
      <c r="O118" s="81"/>
      <c r="P118" s="81"/>
      <c r="Q118" s="81"/>
      <c r="R118" s="81"/>
      <c r="S118" s="81"/>
      <c r="T118" s="81"/>
      <c r="U118" s="81"/>
      <c r="V118" s="81"/>
      <c r="W118" s="81"/>
      <c r="X118" s="81"/>
      <c r="Y118" s="81"/>
    </row>
    <row r="119" spans="1:25" ht="12" customHeight="1">
      <c r="A119" s="81"/>
      <c r="B119" s="107" t="s">
        <v>2769</v>
      </c>
      <c r="C119" s="429">
        <v>1</v>
      </c>
      <c r="D119" s="430" t="s">
        <v>2770</v>
      </c>
      <c r="E119" s="426">
        <v>1300</v>
      </c>
      <c r="F119" s="426">
        <v>700</v>
      </c>
      <c r="G119" s="418">
        <v>880</v>
      </c>
      <c r="H119" s="15">
        <v>15808.034</v>
      </c>
      <c r="I119" s="215"/>
      <c r="J119" s="4"/>
      <c r="K119" s="76"/>
      <c r="L119" s="81"/>
      <c r="M119" s="81"/>
      <c r="N119" s="81"/>
      <c r="O119" s="81"/>
      <c r="P119" s="81"/>
      <c r="Q119" s="81"/>
      <c r="R119" s="81"/>
      <c r="S119" s="81"/>
      <c r="T119" s="81"/>
      <c r="U119" s="81"/>
      <c r="V119" s="81"/>
      <c r="W119" s="81"/>
      <c r="X119" s="81"/>
      <c r="Y119" s="81"/>
    </row>
    <row r="120" spans="1:25" ht="12" customHeight="1">
      <c r="A120" s="81"/>
      <c r="B120" s="107" t="s">
        <v>2771</v>
      </c>
      <c r="C120" s="429">
        <v>1</v>
      </c>
      <c r="D120" s="430" t="s">
        <v>2772</v>
      </c>
      <c r="E120" s="426">
        <v>1400</v>
      </c>
      <c r="F120" s="426">
        <v>700</v>
      </c>
      <c r="G120" s="418">
        <v>880</v>
      </c>
      <c r="H120" s="15">
        <v>9845.1869999999999</v>
      </c>
      <c r="I120" s="215"/>
      <c r="J120" s="4"/>
      <c r="K120" s="76"/>
      <c r="L120" s="81"/>
      <c r="M120" s="81"/>
      <c r="N120" s="81"/>
      <c r="O120" s="81"/>
      <c r="P120" s="81"/>
      <c r="Q120" s="81"/>
      <c r="R120" s="81"/>
      <c r="S120" s="81"/>
      <c r="T120" s="81"/>
      <c r="U120" s="81"/>
      <c r="V120" s="81"/>
      <c r="W120" s="81"/>
      <c r="X120" s="81"/>
      <c r="Y120" s="81"/>
    </row>
    <row r="121" spans="1:25" ht="12" customHeight="1">
      <c r="A121" s="81"/>
      <c r="B121" s="107" t="s">
        <v>2773</v>
      </c>
      <c r="C121" s="429">
        <v>1</v>
      </c>
      <c r="D121" s="430" t="s">
        <v>2774</v>
      </c>
      <c r="E121" s="426">
        <v>1400</v>
      </c>
      <c r="F121" s="426">
        <v>700</v>
      </c>
      <c r="G121" s="418">
        <v>880</v>
      </c>
      <c r="H121" s="15">
        <v>16201.185000000001</v>
      </c>
      <c r="I121" s="215"/>
      <c r="J121" s="4"/>
      <c r="K121" s="76"/>
      <c r="L121" s="81"/>
      <c r="M121" s="81"/>
      <c r="N121" s="81"/>
      <c r="O121" s="81"/>
      <c r="P121" s="81"/>
      <c r="Q121" s="81"/>
      <c r="R121" s="81"/>
      <c r="S121" s="81"/>
      <c r="T121" s="81"/>
      <c r="U121" s="81"/>
      <c r="V121" s="81"/>
      <c r="W121" s="81"/>
      <c r="X121" s="81"/>
      <c r="Y121" s="81"/>
    </row>
    <row r="122" spans="1:25" ht="12" customHeight="1">
      <c r="A122" s="81"/>
      <c r="B122" s="107" t="s">
        <v>2775</v>
      </c>
      <c r="C122" s="429">
        <v>1</v>
      </c>
      <c r="D122" s="430" t="s">
        <v>2776</v>
      </c>
      <c r="E122" s="426">
        <v>1500</v>
      </c>
      <c r="F122" s="426">
        <v>700</v>
      </c>
      <c r="G122" s="418">
        <v>880</v>
      </c>
      <c r="H122" s="15">
        <v>11132.77</v>
      </c>
      <c r="I122" s="215"/>
      <c r="J122" s="4"/>
      <c r="K122" s="76"/>
      <c r="L122" s="81"/>
      <c r="M122" s="81"/>
      <c r="N122" s="81"/>
      <c r="O122" s="81"/>
      <c r="P122" s="81"/>
      <c r="Q122" s="81"/>
      <c r="R122" s="81"/>
      <c r="S122" s="81"/>
      <c r="T122" s="81"/>
      <c r="U122" s="81"/>
      <c r="V122" s="81"/>
      <c r="W122" s="81"/>
      <c r="X122" s="81"/>
      <c r="Y122" s="81"/>
    </row>
    <row r="123" spans="1:25" ht="12" customHeight="1">
      <c r="A123" s="81"/>
      <c r="B123" s="107" t="s">
        <v>2777</v>
      </c>
      <c r="C123" s="429">
        <v>1</v>
      </c>
      <c r="D123" s="430" t="s">
        <v>2778</v>
      </c>
      <c r="E123" s="426">
        <v>1500</v>
      </c>
      <c r="F123" s="426">
        <v>700</v>
      </c>
      <c r="G123" s="418">
        <v>880</v>
      </c>
      <c r="H123" s="15">
        <v>15480.377</v>
      </c>
      <c r="I123" s="215"/>
      <c r="J123" s="4"/>
      <c r="K123" s="76"/>
      <c r="L123" s="81"/>
      <c r="M123" s="81"/>
      <c r="N123" s="81"/>
      <c r="O123" s="81"/>
      <c r="P123" s="81"/>
      <c r="Q123" s="81"/>
      <c r="R123" s="81"/>
      <c r="S123" s="81"/>
      <c r="T123" s="81"/>
      <c r="U123" s="81"/>
      <c r="V123" s="81"/>
      <c r="W123" s="81"/>
      <c r="X123" s="81"/>
      <c r="Y123" s="81"/>
    </row>
    <row r="124" spans="1:25" ht="12" customHeight="1">
      <c r="A124" s="81"/>
      <c r="B124" s="107" t="s">
        <v>2779</v>
      </c>
      <c r="C124" s="429">
        <v>1</v>
      </c>
      <c r="D124" s="430" t="s">
        <v>2780</v>
      </c>
      <c r="E124" s="426">
        <v>1800</v>
      </c>
      <c r="F124" s="426">
        <v>700</v>
      </c>
      <c r="G124" s="418">
        <v>880</v>
      </c>
      <c r="H124" s="15">
        <v>12654.62</v>
      </c>
      <c r="I124" s="215"/>
      <c r="J124" s="4"/>
      <c r="K124" s="76"/>
      <c r="L124" s="81"/>
      <c r="M124" s="81"/>
      <c r="N124" s="81"/>
      <c r="O124" s="81"/>
      <c r="P124" s="81"/>
      <c r="Q124" s="81"/>
      <c r="R124" s="81"/>
      <c r="S124" s="81"/>
      <c r="T124" s="81"/>
      <c r="U124" s="81"/>
      <c r="V124" s="81"/>
      <c r="W124" s="81"/>
      <c r="X124" s="81"/>
      <c r="Y124" s="81"/>
    </row>
    <row r="125" spans="1:25" ht="12" customHeight="1">
      <c r="A125" s="81"/>
      <c r="B125" s="107" t="s">
        <v>2781</v>
      </c>
      <c r="C125" s="429">
        <v>1</v>
      </c>
      <c r="D125" s="430" t="s">
        <v>2782</v>
      </c>
      <c r="E125" s="426">
        <v>1800</v>
      </c>
      <c r="F125" s="426">
        <v>700</v>
      </c>
      <c r="G125" s="418">
        <v>880</v>
      </c>
      <c r="H125" s="15">
        <v>16491.155999999999</v>
      </c>
      <c r="I125" s="215"/>
      <c r="J125" s="4"/>
      <c r="K125" s="76"/>
      <c r="L125" s="81"/>
      <c r="M125" s="81"/>
      <c r="N125" s="81"/>
      <c r="O125" s="81"/>
      <c r="P125" s="81"/>
      <c r="Q125" s="81"/>
      <c r="R125" s="81"/>
      <c r="S125" s="81"/>
      <c r="T125" s="81"/>
      <c r="U125" s="81"/>
      <c r="V125" s="81"/>
      <c r="W125" s="81"/>
      <c r="X125" s="81"/>
      <c r="Y125" s="81"/>
    </row>
    <row r="126" spans="1:25" ht="12" customHeight="1">
      <c r="A126" s="81"/>
      <c r="B126" s="107" t="s">
        <v>2783</v>
      </c>
      <c r="C126" s="429">
        <v>1</v>
      </c>
      <c r="D126" s="430" t="s">
        <v>2784</v>
      </c>
      <c r="E126" s="426">
        <v>800</v>
      </c>
      <c r="F126" s="426">
        <v>800</v>
      </c>
      <c r="G126" s="418">
        <v>880</v>
      </c>
      <c r="H126" s="15">
        <v>8726.3770000000004</v>
      </c>
      <c r="I126" s="215"/>
      <c r="J126" s="4"/>
      <c r="K126" s="76"/>
      <c r="L126" s="81"/>
      <c r="M126" s="81"/>
      <c r="N126" s="81"/>
      <c r="O126" s="81"/>
      <c r="P126" s="81"/>
      <c r="Q126" s="81"/>
      <c r="R126" s="81"/>
      <c r="S126" s="81"/>
      <c r="T126" s="81"/>
      <c r="U126" s="81"/>
      <c r="V126" s="81"/>
      <c r="W126" s="81"/>
      <c r="X126" s="81"/>
      <c r="Y126" s="81"/>
    </row>
    <row r="127" spans="1:25" ht="12" customHeight="1">
      <c r="A127" s="81"/>
      <c r="B127" s="107" t="s">
        <v>2785</v>
      </c>
      <c r="C127" s="429">
        <v>1</v>
      </c>
      <c r="D127" s="430" t="s">
        <v>2786</v>
      </c>
      <c r="E127" s="426">
        <v>800</v>
      </c>
      <c r="F127" s="426">
        <v>800</v>
      </c>
      <c r="G127" s="418">
        <v>880</v>
      </c>
      <c r="H127" s="15">
        <v>12033.736000000001</v>
      </c>
      <c r="I127" s="215"/>
      <c r="J127" s="4"/>
      <c r="K127" s="76"/>
      <c r="L127" s="81"/>
      <c r="M127" s="81"/>
      <c r="N127" s="81"/>
      <c r="O127" s="81"/>
      <c r="P127" s="81"/>
      <c r="Q127" s="81"/>
      <c r="R127" s="81"/>
      <c r="S127" s="81"/>
      <c r="T127" s="81"/>
      <c r="U127" s="81"/>
      <c r="V127" s="81"/>
      <c r="W127" s="81"/>
      <c r="X127" s="81"/>
      <c r="Y127" s="81"/>
    </row>
    <row r="128" spans="1:25" ht="12" customHeight="1">
      <c r="A128" s="81"/>
      <c r="B128" s="107" t="s">
        <v>2787</v>
      </c>
      <c r="C128" s="429">
        <v>1</v>
      </c>
      <c r="D128" s="430" t="s">
        <v>2788</v>
      </c>
      <c r="E128" s="426">
        <v>950</v>
      </c>
      <c r="F128" s="426">
        <v>800</v>
      </c>
      <c r="G128" s="418">
        <v>880</v>
      </c>
      <c r="H128" s="15">
        <v>8942.5930000000008</v>
      </c>
      <c r="I128" s="215"/>
      <c r="J128" s="4"/>
      <c r="K128" s="76"/>
      <c r="L128" s="81"/>
      <c r="M128" s="81"/>
      <c r="N128" s="81"/>
      <c r="O128" s="81"/>
      <c r="P128" s="81"/>
      <c r="Q128" s="81"/>
      <c r="R128" s="81"/>
      <c r="S128" s="81"/>
      <c r="T128" s="81"/>
      <c r="U128" s="81"/>
      <c r="V128" s="81"/>
      <c r="W128" s="81"/>
      <c r="X128" s="81"/>
      <c r="Y128" s="81"/>
    </row>
    <row r="129" spans="1:25" ht="12" customHeight="1">
      <c r="A129" s="81"/>
      <c r="B129" s="107" t="s">
        <v>2789</v>
      </c>
      <c r="C129" s="429">
        <v>1</v>
      </c>
      <c r="D129" s="430" t="s">
        <v>2790</v>
      </c>
      <c r="E129" s="426">
        <v>1200</v>
      </c>
      <c r="F129" s="426">
        <v>800</v>
      </c>
      <c r="G129" s="418">
        <v>880</v>
      </c>
      <c r="H129" s="15">
        <v>10390.699000000001</v>
      </c>
      <c r="I129" s="215"/>
      <c r="J129" s="4"/>
      <c r="K129" s="76"/>
      <c r="L129" s="81"/>
      <c r="M129" s="81"/>
      <c r="N129" s="81"/>
      <c r="O129" s="81"/>
      <c r="P129" s="81"/>
      <c r="Q129" s="81"/>
      <c r="R129" s="81"/>
      <c r="S129" s="81"/>
      <c r="T129" s="81"/>
      <c r="U129" s="81"/>
      <c r="V129" s="81"/>
      <c r="W129" s="81"/>
      <c r="X129" s="81"/>
      <c r="Y129" s="81"/>
    </row>
    <row r="130" spans="1:25" ht="12" customHeight="1">
      <c r="A130" s="81"/>
      <c r="B130" s="107" t="s">
        <v>2791</v>
      </c>
      <c r="C130" s="429">
        <v>1</v>
      </c>
      <c r="D130" s="430" t="s">
        <v>2792</v>
      </c>
      <c r="E130" s="426">
        <v>1200</v>
      </c>
      <c r="F130" s="426">
        <v>800</v>
      </c>
      <c r="G130" s="418">
        <v>880</v>
      </c>
      <c r="H130" s="15">
        <v>14436.884</v>
      </c>
      <c r="I130" s="215"/>
      <c r="J130" s="4"/>
      <c r="K130" s="76"/>
      <c r="L130" s="81"/>
      <c r="M130" s="81"/>
      <c r="N130" s="81"/>
      <c r="O130" s="81"/>
      <c r="P130" s="81"/>
      <c r="Q130" s="81"/>
      <c r="R130" s="81"/>
      <c r="S130" s="81"/>
      <c r="T130" s="81"/>
      <c r="U130" s="81"/>
      <c r="V130" s="81"/>
      <c r="W130" s="81"/>
      <c r="X130" s="81"/>
      <c r="Y130" s="81"/>
    </row>
    <row r="131" spans="1:25" ht="12" customHeight="1">
      <c r="A131" s="81"/>
      <c r="B131" s="107" t="s">
        <v>2793</v>
      </c>
      <c r="C131" s="429">
        <v>1</v>
      </c>
      <c r="D131" s="430" t="s">
        <v>2794</v>
      </c>
      <c r="E131" s="426">
        <v>1500</v>
      </c>
      <c r="F131" s="426">
        <v>800</v>
      </c>
      <c r="G131" s="418">
        <v>880</v>
      </c>
      <c r="H131" s="15">
        <v>12172.996000000001</v>
      </c>
      <c r="I131" s="215"/>
      <c r="J131" s="4"/>
      <c r="K131" s="76"/>
      <c r="L131" s="81"/>
      <c r="M131" s="81"/>
      <c r="N131" s="81"/>
      <c r="O131" s="81"/>
      <c r="P131" s="81"/>
      <c r="Q131" s="81"/>
      <c r="R131" s="81"/>
      <c r="S131" s="81"/>
      <c r="T131" s="81"/>
      <c r="U131" s="81"/>
      <c r="V131" s="81"/>
      <c r="W131" s="81"/>
      <c r="X131" s="81"/>
      <c r="Y131" s="81"/>
    </row>
    <row r="132" spans="1:25" ht="12" customHeight="1">
      <c r="A132" s="81"/>
      <c r="B132" s="107" t="s">
        <v>2795</v>
      </c>
      <c r="C132" s="429">
        <v>1</v>
      </c>
      <c r="D132" s="430" t="s">
        <v>2796</v>
      </c>
      <c r="E132" s="426">
        <v>1500</v>
      </c>
      <c r="F132" s="426">
        <v>800</v>
      </c>
      <c r="G132" s="418">
        <v>880</v>
      </c>
      <c r="H132" s="15">
        <v>15925.987000000001</v>
      </c>
      <c r="I132" s="215"/>
      <c r="J132" s="4"/>
      <c r="K132" s="76"/>
      <c r="L132" s="81"/>
      <c r="M132" s="81"/>
      <c r="N132" s="81"/>
      <c r="O132" s="81"/>
      <c r="P132" s="81"/>
      <c r="Q132" s="81"/>
      <c r="R132" s="81"/>
      <c r="S132" s="81"/>
      <c r="T132" s="81"/>
      <c r="U132" s="81"/>
      <c r="V132" s="81"/>
      <c r="W132" s="81"/>
      <c r="X132" s="81"/>
      <c r="Y132" s="81"/>
    </row>
    <row r="133" spans="1:25" ht="12" customHeight="1">
      <c r="A133" s="81"/>
      <c r="B133" s="107" t="s">
        <v>2797</v>
      </c>
      <c r="C133" s="429">
        <v>1</v>
      </c>
      <c r="D133" s="430" t="s">
        <v>2798</v>
      </c>
      <c r="E133" s="426">
        <v>1800</v>
      </c>
      <c r="F133" s="426">
        <v>800</v>
      </c>
      <c r="G133" s="418">
        <v>880</v>
      </c>
      <c r="H133" s="15">
        <v>13875.026</v>
      </c>
      <c r="I133" s="215"/>
      <c r="J133" s="4"/>
      <c r="K133" s="76"/>
      <c r="L133" s="81"/>
      <c r="M133" s="81"/>
      <c r="N133" s="81"/>
      <c r="O133" s="81"/>
      <c r="P133" s="81"/>
      <c r="Q133" s="81"/>
      <c r="R133" s="81"/>
      <c r="S133" s="81"/>
      <c r="T133" s="81"/>
      <c r="U133" s="81"/>
      <c r="V133" s="81"/>
      <c r="W133" s="81"/>
      <c r="X133" s="81"/>
      <c r="Y133" s="81"/>
    </row>
    <row r="134" spans="1:25" ht="12" customHeight="1">
      <c r="A134" s="81"/>
      <c r="B134" s="107" t="s">
        <v>2799</v>
      </c>
      <c r="C134" s="429" t="s">
        <v>2800</v>
      </c>
      <c r="D134" s="430" t="s">
        <v>2801</v>
      </c>
      <c r="E134" s="438">
        <v>600</v>
      </c>
      <c r="F134" s="438">
        <v>600</v>
      </c>
      <c r="G134" s="418">
        <v>880</v>
      </c>
      <c r="H134" s="15">
        <v>6732.7259999999997</v>
      </c>
      <c r="I134" s="215"/>
      <c r="J134" s="4"/>
      <c r="K134" s="76"/>
      <c r="L134" s="81"/>
      <c r="M134" s="81"/>
      <c r="N134" s="81"/>
      <c r="O134" s="81"/>
      <c r="P134" s="81"/>
      <c r="Q134" s="81"/>
      <c r="R134" s="81"/>
      <c r="S134" s="81"/>
      <c r="T134" s="81"/>
      <c r="U134" s="81"/>
      <c r="V134" s="81"/>
      <c r="W134" s="81"/>
      <c r="X134" s="81"/>
      <c r="Y134" s="81"/>
    </row>
    <row r="135" spans="1:25" ht="12" customHeight="1">
      <c r="A135" s="81"/>
      <c r="B135" s="107" t="s">
        <v>2802</v>
      </c>
      <c r="C135" s="429" t="s">
        <v>2800</v>
      </c>
      <c r="D135" s="430" t="s">
        <v>2803</v>
      </c>
      <c r="E135" s="438">
        <v>600</v>
      </c>
      <c r="F135" s="438">
        <v>600</v>
      </c>
      <c r="G135" s="418">
        <v>880</v>
      </c>
      <c r="H135" s="15">
        <v>10048.346000000001</v>
      </c>
      <c r="I135" s="215"/>
      <c r="J135" s="4"/>
      <c r="K135" s="76"/>
      <c r="L135" s="81"/>
      <c r="M135" s="81"/>
      <c r="N135" s="81"/>
      <c r="O135" s="81"/>
      <c r="P135" s="81"/>
      <c r="Q135" s="81"/>
      <c r="R135" s="81"/>
      <c r="S135" s="81"/>
      <c r="T135" s="81"/>
      <c r="U135" s="81"/>
      <c r="V135" s="81"/>
      <c r="W135" s="81"/>
      <c r="X135" s="81"/>
      <c r="Y135" s="81"/>
    </row>
    <row r="136" spans="1:25" ht="12" customHeight="1">
      <c r="A136" s="81"/>
      <c r="B136" s="107" t="s">
        <v>2804</v>
      </c>
      <c r="C136" s="429" t="s">
        <v>2800</v>
      </c>
      <c r="D136" s="430" t="s">
        <v>2805</v>
      </c>
      <c r="E136" s="438">
        <v>950</v>
      </c>
      <c r="F136" s="438">
        <v>600</v>
      </c>
      <c r="G136" s="418">
        <v>880</v>
      </c>
      <c r="H136" s="15">
        <v>8121.8720000000003</v>
      </c>
      <c r="I136" s="215"/>
      <c r="J136" s="4"/>
      <c r="K136" s="76"/>
      <c r="L136" s="81"/>
      <c r="M136" s="81"/>
      <c r="N136" s="81"/>
      <c r="O136" s="81"/>
      <c r="P136" s="81"/>
      <c r="Q136" s="81"/>
      <c r="R136" s="81"/>
      <c r="S136" s="81"/>
      <c r="T136" s="81"/>
      <c r="U136" s="81"/>
      <c r="V136" s="81"/>
      <c r="W136" s="81"/>
      <c r="X136" s="81"/>
      <c r="Y136" s="81"/>
    </row>
    <row r="137" spans="1:25" ht="12" customHeight="1">
      <c r="A137" s="81"/>
      <c r="B137" s="107" t="s">
        <v>2806</v>
      </c>
      <c r="C137" s="429" t="s">
        <v>2800</v>
      </c>
      <c r="D137" s="430" t="s">
        <v>2807</v>
      </c>
      <c r="E137" s="438">
        <v>1200</v>
      </c>
      <c r="F137" s="438">
        <v>600</v>
      </c>
      <c r="G137" s="418">
        <v>880</v>
      </c>
      <c r="H137" s="15">
        <v>9137.5349999999999</v>
      </c>
      <c r="I137" s="215"/>
      <c r="J137" s="4"/>
      <c r="K137" s="76"/>
      <c r="L137" s="81"/>
      <c r="M137" s="81"/>
      <c r="N137" s="81"/>
      <c r="O137" s="81"/>
      <c r="P137" s="81"/>
      <c r="Q137" s="81"/>
      <c r="R137" s="81"/>
      <c r="S137" s="81"/>
      <c r="T137" s="81"/>
      <c r="U137" s="81"/>
      <c r="V137" s="81"/>
      <c r="W137" s="81"/>
      <c r="X137" s="81"/>
      <c r="Y137" s="81"/>
    </row>
    <row r="138" spans="1:25" ht="12" customHeight="1">
      <c r="A138" s="81"/>
      <c r="B138" s="107" t="s">
        <v>2808</v>
      </c>
      <c r="C138" s="429" t="s">
        <v>2800</v>
      </c>
      <c r="D138" s="430" t="s">
        <v>2809</v>
      </c>
      <c r="E138" s="438">
        <v>1500</v>
      </c>
      <c r="F138" s="438">
        <v>600</v>
      </c>
      <c r="G138" s="418">
        <v>880</v>
      </c>
      <c r="H138" s="15">
        <v>10430.035</v>
      </c>
      <c r="I138" s="215"/>
      <c r="J138" s="4"/>
      <c r="K138" s="76"/>
      <c r="L138" s="81"/>
      <c r="M138" s="81"/>
      <c r="N138" s="81"/>
      <c r="O138" s="81"/>
      <c r="P138" s="81"/>
      <c r="Q138" s="81"/>
      <c r="R138" s="81"/>
      <c r="S138" s="81"/>
      <c r="T138" s="81"/>
      <c r="U138" s="81"/>
      <c r="V138" s="81"/>
      <c r="W138" s="81"/>
      <c r="X138" s="81"/>
      <c r="Y138" s="81"/>
    </row>
    <row r="139" spans="1:25" ht="12" customHeight="1">
      <c r="A139" s="81"/>
      <c r="B139" s="107" t="s">
        <v>2810</v>
      </c>
      <c r="C139" s="429" t="s">
        <v>2800</v>
      </c>
      <c r="D139" s="430" t="s">
        <v>2811</v>
      </c>
      <c r="E139" s="438">
        <v>1800</v>
      </c>
      <c r="F139" s="438">
        <v>600</v>
      </c>
      <c r="G139" s="418">
        <v>880</v>
      </c>
      <c r="H139" s="15">
        <v>11999.35</v>
      </c>
      <c r="I139" s="215"/>
      <c r="J139" s="4"/>
      <c r="K139" s="76"/>
      <c r="L139" s="81"/>
      <c r="M139" s="81"/>
      <c r="N139" s="81"/>
      <c r="O139" s="81"/>
      <c r="P139" s="81"/>
      <c r="Q139" s="81"/>
      <c r="R139" s="81"/>
      <c r="S139" s="81"/>
      <c r="T139" s="81"/>
      <c r="U139" s="81"/>
      <c r="V139" s="81"/>
      <c r="W139" s="81"/>
      <c r="X139" s="81"/>
      <c r="Y139" s="81"/>
    </row>
    <row r="140" spans="1:25" ht="12" customHeight="1">
      <c r="A140" s="81"/>
      <c r="B140" s="107" t="s">
        <v>2812</v>
      </c>
      <c r="C140" s="429" t="s">
        <v>2800</v>
      </c>
      <c r="D140" s="430" t="s">
        <v>2813</v>
      </c>
      <c r="E140" s="438">
        <v>700</v>
      </c>
      <c r="F140" s="438">
        <v>700</v>
      </c>
      <c r="G140" s="418">
        <v>880</v>
      </c>
      <c r="H140" s="15">
        <v>8483.9040000000005</v>
      </c>
      <c r="I140" s="215"/>
      <c r="J140" s="4"/>
      <c r="K140" s="76"/>
      <c r="L140" s="81"/>
      <c r="M140" s="81"/>
      <c r="N140" s="81"/>
      <c r="O140" s="81"/>
      <c r="P140" s="81"/>
      <c r="Q140" s="81"/>
      <c r="R140" s="81"/>
      <c r="S140" s="81"/>
      <c r="T140" s="81"/>
      <c r="U140" s="81"/>
      <c r="V140" s="81"/>
      <c r="W140" s="81"/>
      <c r="X140" s="81"/>
      <c r="Y140" s="81"/>
    </row>
    <row r="141" spans="1:25" ht="12" customHeight="1">
      <c r="A141" s="81"/>
      <c r="B141" s="107" t="s">
        <v>2814</v>
      </c>
      <c r="C141" s="429" t="s">
        <v>2800</v>
      </c>
      <c r="D141" s="430" t="s">
        <v>2815</v>
      </c>
      <c r="E141" s="438">
        <v>950</v>
      </c>
      <c r="F141" s="438">
        <v>700</v>
      </c>
      <c r="G141" s="418">
        <v>880</v>
      </c>
      <c r="H141" s="15">
        <v>8642.8209999999999</v>
      </c>
      <c r="I141" s="215"/>
      <c r="J141" s="4"/>
      <c r="K141" s="76"/>
      <c r="L141" s="81"/>
      <c r="M141" s="81"/>
      <c r="N141" s="81"/>
      <c r="O141" s="81"/>
      <c r="P141" s="81"/>
      <c r="Q141" s="81"/>
      <c r="R141" s="81"/>
      <c r="S141" s="81"/>
      <c r="T141" s="81"/>
      <c r="U141" s="81"/>
      <c r="V141" s="81"/>
      <c r="W141" s="81"/>
      <c r="X141" s="81"/>
      <c r="Y141" s="81"/>
    </row>
    <row r="142" spans="1:25" ht="12" customHeight="1">
      <c r="A142" s="81"/>
      <c r="B142" s="107" t="s">
        <v>2816</v>
      </c>
      <c r="C142" s="429" t="s">
        <v>2800</v>
      </c>
      <c r="D142" s="430" t="s">
        <v>2817</v>
      </c>
      <c r="E142" s="438">
        <v>1200</v>
      </c>
      <c r="F142" s="438">
        <v>700</v>
      </c>
      <c r="G142" s="418">
        <v>880</v>
      </c>
      <c r="H142" s="15">
        <v>10085.999</v>
      </c>
      <c r="I142" s="215"/>
      <c r="J142" s="4"/>
      <c r="K142" s="76"/>
      <c r="L142" s="81"/>
      <c r="M142" s="81"/>
      <c r="N142" s="81"/>
      <c r="O142" s="81"/>
      <c r="P142" s="81"/>
      <c r="Q142" s="81"/>
      <c r="R142" s="81"/>
      <c r="S142" s="81"/>
      <c r="T142" s="81"/>
      <c r="U142" s="81"/>
      <c r="V142" s="81"/>
      <c r="W142" s="81"/>
      <c r="X142" s="81"/>
      <c r="Y142" s="81"/>
    </row>
    <row r="143" spans="1:25" ht="12" customHeight="1">
      <c r="A143" s="81"/>
      <c r="B143" s="107" t="s">
        <v>2818</v>
      </c>
      <c r="C143" s="429" t="s">
        <v>2800</v>
      </c>
      <c r="D143" s="430" t="s">
        <v>2819</v>
      </c>
      <c r="E143" s="438">
        <v>1500</v>
      </c>
      <c r="F143" s="438">
        <v>700</v>
      </c>
      <c r="G143" s="418">
        <v>880</v>
      </c>
      <c r="H143" s="15">
        <v>11417.835000000001</v>
      </c>
      <c r="I143" s="215"/>
      <c r="J143" s="4"/>
      <c r="K143" s="76"/>
      <c r="L143" s="81"/>
      <c r="M143" s="81"/>
      <c r="N143" s="81"/>
      <c r="O143" s="81"/>
      <c r="P143" s="81"/>
      <c r="Q143" s="81"/>
      <c r="R143" s="81"/>
      <c r="S143" s="81"/>
      <c r="T143" s="81"/>
      <c r="U143" s="81"/>
      <c r="V143" s="81"/>
      <c r="W143" s="81"/>
      <c r="X143" s="81"/>
      <c r="Y143" s="81"/>
    </row>
    <row r="144" spans="1:25" ht="12" customHeight="1">
      <c r="A144" s="81"/>
      <c r="B144" s="107" t="s">
        <v>2820</v>
      </c>
      <c r="C144" s="429" t="s">
        <v>2800</v>
      </c>
      <c r="D144" s="430" t="s">
        <v>2821</v>
      </c>
      <c r="E144" s="438">
        <v>1800</v>
      </c>
      <c r="F144" s="438">
        <v>700</v>
      </c>
      <c r="G144" s="418">
        <v>880</v>
      </c>
      <c r="H144" s="15">
        <v>14149.641</v>
      </c>
      <c r="I144" s="215"/>
      <c r="J144" s="4"/>
      <c r="K144" s="76"/>
      <c r="L144" s="81"/>
      <c r="M144" s="81"/>
      <c r="N144" s="81"/>
      <c r="O144" s="81"/>
      <c r="P144" s="81"/>
      <c r="Q144" s="81"/>
      <c r="R144" s="81"/>
      <c r="S144" s="81"/>
      <c r="T144" s="81"/>
      <c r="U144" s="81"/>
      <c r="V144" s="81"/>
      <c r="W144" s="81"/>
      <c r="X144" s="81"/>
      <c r="Y144" s="81"/>
    </row>
    <row r="145" spans="1:25" ht="12" customHeight="1">
      <c r="A145" s="81"/>
      <c r="B145" s="107" t="s">
        <v>2822</v>
      </c>
      <c r="C145" s="429" t="s">
        <v>2800</v>
      </c>
      <c r="D145" s="430" t="s">
        <v>2823</v>
      </c>
      <c r="E145" s="438">
        <v>950</v>
      </c>
      <c r="F145" s="438">
        <v>800</v>
      </c>
      <c r="G145" s="418">
        <v>880</v>
      </c>
      <c r="H145" s="15">
        <v>9240.7479999999996</v>
      </c>
      <c r="I145" s="215"/>
      <c r="J145" s="4"/>
      <c r="K145" s="76"/>
      <c r="L145" s="81"/>
      <c r="M145" s="81"/>
      <c r="N145" s="81"/>
      <c r="O145" s="81"/>
      <c r="P145" s="81"/>
      <c r="Q145" s="81"/>
      <c r="R145" s="81"/>
      <c r="S145" s="81"/>
      <c r="T145" s="81"/>
      <c r="U145" s="81"/>
      <c r="V145" s="81"/>
      <c r="W145" s="81"/>
      <c r="X145" s="81"/>
      <c r="Y145" s="81"/>
    </row>
    <row r="146" spans="1:25" ht="12" customHeight="1">
      <c r="A146" s="81"/>
      <c r="B146" s="107" t="s">
        <v>2824</v>
      </c>
      <c r="C146" s="429" t="s">
        <v>2800</v>
      </c>
      <c r="D146" s="430" t="s">
        <v>2825</v>
      </c>
      <c r="E146" s="438">
        <v>1200</v>
      </c>
      <c r="F146" s="438">
        <v>800</v>
      </c>
      <c r="G146" s="418">
        <v>880</v>
      </c>
      <c r="H146" s="15">
        <v>10695.41</v>
      </c>
      <c r="I146" s="215"/>
      <c r="J146" s="4"/>
      <c r="K146" s="76"/>
      <c r="L146" s="81"/>
      <c r="M146" s="81"/>
      <c r="N146" s="81"/>
      <c r="O146" s="81"/>
      <c r="P146" s="81"/>
      <c r="Q146" s="81"/>
      <c r="R146" s="81"/>
      <c r="S146" s="81"/>
      <c r="T146" s="81"/>
      <c r="U146" s="81"/>
      <c r="V146" s="81"/>
      <c r="W146" s="81"/>
      <c r="X146" s="81"/>
      <c r="Y146" s="81"/>
    </row>
    <row r="147" spans="1:25" ht="12" customHeight="1">
      <c r="A147" s="81"/>
      <c r="B147" s="107" t="s">
        <v>2826</v>
      </c>
      <c r="C147" s="429" t="s">
        <v>2800</v>
      </c>
      <c r="D147" s="430" t="s">
        <v>2827</v>
      </c>
      <c r="E147" s="438">
        <v>1500</v>
      </c>
      <c r="F147" s="438">
        <v>800</v>
      </c>
      <c r="G147" s="418">
        <v>880</v>
      </c>
      <c r="H147" s="15">
        <v>12474.407000000001</v>
      </c>
      <c r="I147" s="215"/>
      <c r="J147" s="4"/>
      <c r="K147" s="76"/>
      <c r="L147" s="81"/>
      <c r="M147" s="81"/>
      <c r="N147" s="81"/>
      <c r="O147" s="81"/>
      <c r="P147" s="81"/>
      <c r="Q147" s="81"/>
      <c r="R147" s="81"/>
      <c r="S147" s="81"/>
      <c r="T147" s="81"/>
      <c r="U147" s="81"/>
      <c r="V147" s="81"/>
      <c r="W147" s="81"/>
      <c r="X147" s="81"/>
      <c r="Y147" s="81"/>
    </row>
    <row r="148" spans="1:25" ht="12" customHeight="1">
      <c r="A148" s="81"/>
      <c r="B148" s="107" t="s">
        <v>2828</v>
      </c>
      <c r="C148" s="429" t="s">
        <v>2800</v>
      </c>
      <c r="D148" s="430" t="s">
        <v>2829</v>
      </c>
      <c r="E148" s="438">
        <v>1800</v>
      </c>
      <c r="F148" s="438">
        <v>800</v>
      </c>
      <c r="G148" s="418">
        <v>880</v>
      </c>
      <c r="H148" s="15">
        <v>14179.726000000001</v>
      </c>
      <c r="I148" s="215"/>
      <c r="J148" s="4"/>
      <c r="K148" s="76"/>
      <c r="L148" s="81"/>
      <c r="M148" s="81"/>
      <c r="N148" s="81"/>
      <c r="O148" s="81"/>
      <c r="P148" s="81"/>
      <c r="Q148" s="81"/>
      <c r="R148" s="81"/>
      <c r="S148" s="81"/>
      <c r="T148" s="81"/>
      <c r="U148" s="81"/>
      <c r="V148" s="81"/>
      <c r="W148" s="81"/>
      <c r="X148" s="81"/>
      <c r="Y148" s="81"/>
    </row>
    <row r="149" spans="1:25" ht="12" customHeight="1">
      <c r="A149" s="81"/>
      <c r="B149" s="107" t="s">
        <v>2830</v>
      </c>
      <c r="C149" s="429" t="s">
        <v>2831</v>
      </c>
      <c r="D149" s="430" t="s">
        <v>2832</v>
      </c>
      <c r="E149" s="438">
        <v>600</v>
      </c>
      <c r="F149" s="438">
        <v>600</v>
      </c>
      <c r="G149" s="418">
        <v>880</v>
      </c>
      <c r="H149" s="15">
        <v>6732.7259999999997</v>
      </c>
      <c r="I149" s="215"/>
      <c r="J149" s="4"/>
      <c r="K149" s="76"/>
      <c r="L149" s="81"/>
      <c r="M149" s="81"/>
      <c r="N149" s="81"/>
      <c r="O149" s="81"/>
      <c r="P149" s="81"/>
      <c r="Q149" s="81"/>
      <c r="R149" s="81"/>
      <c r="S149" s="81"/>
      <c r="T149" s="81"/>
      <c r="U149" s="81"/>
      <c r="V149" s="81"/>
      <c r="W149" s="81"/>
      <c r="X149" s="81"/>
      <c r="Y149" s="81"/>
    </row>
    <row r="150" spans="1:25" ht="12" customHeight="1">
      <c r="A150" s="81"/>
      <c r="B150" s="107" t="s">
        <v>2833</v>
      </c>
      <c r="C150" s="429" t="s">
        <v>2831</v>
      </c>
      <c r="D150" s="430" t="s">
        <v>2834</v>
      </c>
      <c r="E150" s="438">
        <v>600</v>
      </c>
      <c r="F150" s="438">
        <v>600</v>
      </c>
      <c r="G150" s="418">
        <v>880</v>
      </c>
      <c r="H150" s="15">
        <v>10048.346000000001</v>
      </c>
      <c r="I150" s="215"/>
      <c r="J150" s="4"/>
      <c r="K150" s="76"/>
      <c r="L150" s="81"/>
      <c r="M150" s="81"/>
      <c r="N150" s="81"/>
      <c r="O150" s="81"/>
      <c r="P150" s="81"/>
      <c r="Q150" s="81"/>
      <c r="R150" s="81"/>
      <c r="S150" s="81"/>
      <c r="T150" s="81"/>
      <c r="U150" s="81"/>
      <c r="V150" s="81"/>
      <c r="W150" s="81"/>
      <c r="X150" s="81"/>
      <c r="Y150" s="81"/>
    </row>
    <row r="151" spans="1:25" ht="12" customHeight="1">
      <c r="A151" s="81"/>
      <c r="B151" s="107" t="s">
        <v>2835</v>
      </c>
      <c r="C151" s="429" t="s">
        <v>2831</v>
      </c>
      <c r="D151" s="430" t="s">
        <v>2836</v>
      </c>
      <c r="E151" s="438">
        <v>950</v>
      </c>
      <c r="F151" s="438">
        <v>600</v>
      </c>
      <c r="G151" s="418">
        <v>880</v>
      </c>
      <c r="H151" s="15">
        <v>8121.8720000000003</v>
      </c>
      <c r="I151" s="215"/>
      <c r="J151" s="4"/>
      <c r="K151" s="76"/>
      <c r="L151" s="81"/>
      <c r="M151" s="81"/>
      <c r="N151" s="81"/>
      <c r="O151" s="81"/>
      <c r="P151" s="81"/>
      <c r="Q151" s="81"/>
      <c r="R151" s="81"/>
      <c r="S151" s="81"/>
      <c r="T151" s="81"/>
      <c r="U151" s="81"/>
      <c r="V151" s="81"/>
      <c r="W151" s="81"/>
      <c r="X151" s="81"/>
      <c r="Y151" s="81"/>
    </row>
    <row r="152" spans="1:25" ht="12" customHeight="1">
      <c r="A152" s="81"/>
      <c r="B152" s="107" t="s">
        <v>2837</v>
      </c>
      <c r="C152" s="429" t="s">
        <v>2831</v>
      </c>
      <c r="D152" s="430" t="s">
        <v>2838</v>
      </c>
      <c r="E152" s="438">
        <v>1200</v>
      </c>
      <c r="F152" s="438">
        <v>600</v>
      </c>
      <c r="G152" s="418">
        <v>880</v>
      </c>
      <c r="H152" s="15">
        <v>9137.5349999999999</v>
      </c>
      <c r="I152" s="215"/>
      <c r="J152" s="4"/>
      <c r="K152" s="76"/>
      <c r="L152" s="81"/>
      <c r="M152" s="81"/>
      <c r="N152" s="81"/>
      <c r="O152" s="81"/>
      <c r="P152" s="81"/>
      <c r="Q152" s="81"/>
      <c r="R152" s="81"/>
      <c r="S152" s="81"/>
      <c r="T152" s="81"/>
      <c r="U152" s="81"/>
      <c r="V152" s="81"/>
      <c r="W152" s="81"/>
      <c r="X152" s="81"/>
      <c r="Y152" s="81"/>
    </row>
    <row r="153" spans="1:25" ht="12" customHeight="1">
      <c r="A153" s="81"/>
      <c r="B153" s="107" t="s">
        <v>2839</v>
      </c>
      <c r="C153" s="429" t="s">
        <v>2831</v>
      </c>
      <c r="D153" s="430" t="s">
        <v>2840</v>
      </c>
      <c r="E153" s="438">
        <v>1500</v>
      </c>
      <c r="F153" s="438">
        <v>600</v>
      </c>
      <c r="G153" s="418">
        <v>880</v>
      </c>
      <c r="H153" s="15">
        <v>10430.035</v>
      </c>
      <c r="I153" s="215"/>
      <c r="J153" s="4"/>
      <c r="K153" s="76"/>
      <c r="L153" s="81"/>
      <c r="M153" s="81"/>
      <c r="N153" s="81"/>
      <c r="O153" s="81"/>
      <c r="P153" s="81"/>
      <c r="Q153" s="81"/>
      <c r="R153" s="81"/>
      <c r="S153" s="81"/>
      <c r="T153" s="81"/>
      <c r="U153" s="81"/>
      <c r="V153" s="81"/>
      <c r="W153" s="81"/>
      <c r="X153" s="81"/>
      <c r="Y153" s="81"/>
    </row>
    <row r="154" spans="1:25" ht="12" customHeight="1">
      <c r="A154" s="81"/>
      <c r="B154" s="107" t="s">
        <v>2841</v>
      </c>
      <c r="C154" s="429" t="s">
        <v>2831</v>
      </c>
      <c r="D154" s="430" t="s">
        <v>2842</v>
      </c>
      <c r="E154" s="438">
        <v>1800</v>
      </c>
      <c r="F154" s="438">
        <v>600</v>
      </c>
      <c r="G154" s="418">
        <v>880</v>
      </c>
      <c r="H154" s="15">
        <v>11992.75</v>
      </c>
      <c r="I154" s="215"/>
      <c r="J154" s="4"/>
      <c r="K154" s="76"/>
      <c r="L154" s="81"/>
      <c r="M154" s="81"/>
      <c r="N154" s="81"/>
      <c r="O154" s="81"/>
      <c r="P154" s="81"/>
      <c r="Q154" s="81"/>
      <c r="R154" s="81"/>
      <c r="S154" s="81"/>
      <c r="T154" s="81"/>
      <c r="U154" s="81"/>
      <c r="V154" s="81"/>
      <c r="W154" s="81"/>
      <c r="X154" s="81"/>
      <c r="Y154" s="81"/>
    </row>
    <row r="155" spans="1:25" ht="12" customHeight="1">
      <c r="A155" s="81"/>
      <c r="B155" s="107" t="s">
        <v>2843</v>
      </c>
      <c r="C155" s="429" t="s">
        <v>2831</v>
      </c>
      <c r="D155" s="430" t="s">
        <v>2844</v>
      </c>
      <c r="E155" s="438">
        <v>700</v>
      </c>
      <c r="F155" s="438">
        <v>700</v>
      </c>
      <c r="G155" s="418">
        <v>880</v>
      </c>
      <c r="H155" s="15">
        <v>8483.3100000000013</v>
      </c>
      <c r="I155" s="215"/>
      <c r="J155" s="4"/>
      <c r="K155" s="76"/>
      <c r="L155" s="81"/>
      <c r="M155" s="81"/>
      <c r="N155" s="81"/>
      <c r="O155" s="81"/>
      <c r="P155" s="81"/>
      <c r="Q155" s="81"/>
      <c r="R155" s="81"/>
      <c r="S155" s="81"/>
      <c r="T155" s="81"/>
      <c r="U155" s="81"/>
      <c r="V155" s="81"/>
      <c r="W155" s="81"/>
      <c r="X155" s="81"/>
      <c r="Y155" s="81"/>
    </row>
    <row r="156" spans="1:25" ht="12" customHeight="1">
      <c r="A156" s="81"/>
      <c r="B156" s="107" t="s">
        <v>2845</v>
      </c>
      <c r="C156" s="429" t="s">
        <v>2831</v>
      </c>
      <c r="D156" s="430" t="s">
        <v>2846</v>
      </c>
      <c r="E156" s="438">
        <v>700</v>
      </c>
      <c r="F156" s="438">
        <v>700</v>
      </c>
      <c r="G156" s="418">
        <v>880</v>
      </c>
      <c r="H156" s="15">
        <v>10891.903</v>
      </c>
      <c r="I156" s="215"/>
      <c r="J156" s="4"/>
      <c r="K156" s="76"/>
      <c r="L156" s="81"/>
      <c r="M156" s="81"/>
      <c r="N156" s="81"/>
      <c r="O156" s="81"/>
      <c r="P156" s="81"/>
      <c r="Q156" s="81"/>
      <c r="R156" s="81"/>
      <c r="S156" s="81"/>
      <c r="T156" s="81"/>
      <c r="U156" s="81"/>
      <c r="V156" s="81"/>
      <c r="W156" s="81"/>
      <c r="X156" s="81"/>
      <c r="Y156" s="81"/>
    </row>
    <row r="157" spans="1:25" ht="12" customHeight="1">
      <c r="A157" s="81"/>
      <c r="B157" s="107" t="s">
        <v>2847</v>
      </c>
      <c r="C157" s="429" t="s">
        <v>2831</v>
      </c>
      <c r="D157" s="430" t="s">
        <v>2848</v>
      </c>
      <c r="E157" s="438">
        <v>950</v>
      </c>
      <c r="F157" s="438">
        <v>700</v>
      </c>
      <c r="G157" s="418">
        <v>880</v>
      </c>
      <c r="H157" s="15">
        <v>8642.8209999999999</v>
      </c>
      <c r="I157" s="215"/>
      <c r="J157" s="4"/>
      <c r="K157" s="76"/>
      <c r="L157" s="81"/>
      <c r="M157" s="81"/>
      <c r="N157" s="81"/>
      <c r="O157" s="81"/>
      <c r="P157" s="81"/>
      <c r="Q157" s="81"/>
      <c r="R157" s="81"/>
      <c r="S157" s="81"/>
      <c r="T157" s="81"/>
      <c r="U157" s="81"/>
      <c r="V157" s="81"/>
      <c r="W157" s="81"/>
      <c r="X157" s="81"/>
      <c r="Y157" s="81"/>
    </row>
    <row r="158" spans="1:25" ht="12" customHeight="1">
      <c r="A158" s="81"/>
      <c r="B158" s="107" t="s">
        <v>2849</v>
      </c>
      <c r="C158" s="429" t="s">
        <v>2831</v>
      </c>
      <c r="D158" s="430" t="s">
        <v>2850</v>
      </c>
      <c r="E158" s="438">
        <v>1200</v>
      </c>
      <c r="F158" s="438">
        <v>700</v>
      </c>
      <c r="G158" s="418">
        <v>880</v>
      </c>
      <c r="H158" s="15">
        <v>10085.999</v>
      </c>
      <c r="I158" s="215"/>
      <c r="J158" s="4"/>
      <c r="K158" s="76"/>
      <c r="L158" s="81"/>
      <c r="M158" s="81"/>
      <c r="N158" s="81"/>
      <c r="O158" s="81"/>
      <c r="P158" s="81"/>
      <c r="Q158" s="81"/>
      <c r="R158" s="81"/>
      <c r="S158" s="81"/>
      <c r="T158" s="81"/>
      <c r="U158" s="81"/>
      <c r="V158" s="81"/>
      <c r="W158" s="81"/>
      <c r="X158" s="81"/>
      <c r="Y158" s="81"/>
    </row>
    <row r="159" spans="1:25" ht="12" customHeight="1">
      <c r="A159" s="81"/>
      <c r="B159" s="107" t="s">
        <v>2851</v>
      </c>
      <c r="C159" s="429" t="s">
        <v>2831</v>
      </c>
      <c r="D159" s="430" t="s">
        <v>2852</v>
      </c>
      <c r="E159" s="438">
        <v>1500</v>
      </c>
      <c r="F159" s="438">
        <v>700</v>
      </c>
      <c r="G159" s="418">
        <v>880</v>
      </c>
      <c r="H159" s="15">
        <v>11417.835000000001</v>
      </c>
      <c r="I159" s="215"/>
      <c r="J159" s="4"/>
      <c r="K159" s="76"/>
      <c r="L159" s="81"/>
      <c r="M159" s="81"/>
      <c r="N159" s="81"/>
      <c r="O159" s="81"/>
      <c r="P159" s="81"/>
      <c r="Q159" s="81"/>
      <c r="R159" s="81"/>
      <c r="S159" s="81"/>
      <c r="T159" s="81"/>
      <c r="U159" s="81"/>
      <c r="V159" s="81"/>
      <c r="W159" s="81"/>
      <c r="X159" s="81"/>
      <c r="Y159" s="81"/>
    </row>
    <row r="160" spans="1:25" ht="12" customHeight="1">
      <c r="A160" s="81"/>
      <c r="B160" s="107" t="s">
        <v>2853</v>
      </c>
      <c r="C160" s="429" t="s">
        <v>2831</v>
      </c>
      <c r="D160" s="430" t="s">
        <v>2854</v>
      </c>
      <c r="E160" s="438">
        <v>1800</v>
      </c>
      <c r="F160" s="438">
        <v>700</v>
      </c>
      <c r="G160" s="418">
        <v>880</v>
      </c>
      <c r="H160" s="15">
        <v>12939.641</v>
      </c>
      <c r="I160" s="215"/>
      <c r="J160" s="4"/>
      <c r="K160" s="76"/>
      <c r="L160" s="81"/>
      <c r="M160" s="81"/>
      <c r="N160" s="81"/>
      <c r="O160" s="81"/>
      <c r="P160" s="81"/>
      <c r="Q160" s="81"/>
      <c r="R160" s="81"/>
      <c r="S160" s="81"/>
      <c r="T160" s="81"/>
      <c r="U160" s="81"/>
      <c r="V160" s="81"/>
      <c r="W160" s="81"/>
      <c r="X160" s="81"/>
      <c r="Y160" s="81"/>
    </row>
    <row r="161" spans="1:25" ht="12" customHeight="1">
      <c r="A161" s="81"/>
      <c r="B161" s="107" t="s">
        <v>2855</v>
      </c>
      <c r="C161" s="429" t="s">
        <v>2831</v>
      </c>
      <c r="D161" s="430" t="s">
        <v>2856</v>
      </c>
      <c r="E161" s="438">
        <v>950</v>
      </c>
      <c r="F161" s="438">
        <v>800</v>
      </c>
      <c r="G161" s="418">
        <v>880</v>
      </c>
      <c r="H161" s="15">
        <v>9240.7479999999996</v>
      </c>
      <c r="I161" s="215"/>
      <c r="J161" s="4"/>
      <c r="K161" s="76"/>
      <c r="L161" s="81"/>
      <c r="M161" s="81"/>
      <c r="N161" s="81"/>
      <c r="O161" s="81"/>
      <c r="P161" s="81"/>
      <c r="Q161" s="81"/>
      <c r="R161" s="81"/>
      <c r="S161" s="81"/>
      <c r="T161" s="81"/>
      <c r="U161" s="81"/>
      <c r="V161" s="81"/>
      <c r="W161" s="81"/>
      <c r="X161" s="81"/>
      <c r="Y161" s="81"/>
    </row>
    <row r="162" spans="1:25" ht="12" customHeight="1">
      <c r="A162" s="81"/>
      <c r="B162" s="107" t="s">
        <v>2857</v>
      </c>
      <c r="C162" s="429" t="s">
        <v>2831</v>
      </c>
      <c r="D162" s="430" t="s">
        <v>2858</v>
      </c>
      <c r="E162" s="438">
        <v>1200</v>
      </c>
      <c r="F162" s="438">
        <v>800</v>
      </c>
      <c r="G162" s="418">
        <v>880</v>
      </c>
      <c r="H162" s="15">
        <v>10695.41</v>
      </c>
      <c r="I162" s="215"/>
      <c r="J162" s="4"/>
      <c r="K162" s="76"/>
      <c r="L162" s="81"/>
      <c r="M162" s="81"/>
      <c r="N162" s="81"/>
      <c r="O162" s="81"/>
      <c r="P162" s="81"/>
      <c r="Q162" s="81"/>
      <c r="R162" s="81"/>
      <c r="S162" s="81"/>
      <c r="T162" s="81"/>
      <c r="U162" s="81"/>
      <c r="V162" s="81"/>
      <c r="W162" s="81"/>
      <c r="X162" s="81"/>
      <c r="Y162" s="81"/>
    </row>
    <row r="163" spans="1:25" ht="12" customHeight="1">
      <c r="A163" s="81"/>
      <c r="B163" s="107" t="s">
        <v>2859</v>
      </c>
      <c r="C163" s="429" t="s">
        <v>2831</v>
      </c>
      <c r="D163" s="430" t="s">
        <v>2860</v>
      </c>
      <c r="E163" s="438">
        <v>1500</v>
      </c>
      <c r="F163" s="438">
        <v>800</v>
      </c>
      <c r="G163" s="418">
        <v>880</v>
      </c>
      <c r="H163" s="15">
        <v>12474.407000000001</v>
      </c>
      <c r="I163" s="215"/>
      <c r="J163" s="4"/>
      <c r="K163" s="76"/>
      <c r="L163" s="81"/>
      <c r="M163" s="81"/>
      <c r="N163" s="81"/>
      <c r="O163" s="81"/>
      <c r="P163" s="81"/>
      <c r="Q163" s="81"/>
      <c r="R163" s="81"/>
      <c r="S163" s="81"/>
      <c r="T163" s="81"/>
      <c r="U163" s="81"/>
      <c r="V163" s="81"/>
      <c r="W163" s="81"/>
      <c r="X163" s="81"/>
      <c r="Y163" s="81"/>
    </row>
    <row r="164" spans="1:25" ht="12" customHeight="1">
      <c r="A164" s="81"/>
      <c r="B164" s="107" t="s">
        <v>2861</v>
      </c>
      <c r="C164" s="429" t="s">
        <v>2831</v>
      </c>
      <c r="D164" s="430" t="s">
        <v>2862</v>
      </c>
      <c r="E164" s="438">
        <v>1800</v>
      </c>
      <c r="F164" s="438">
        <v>800</v>
      </c>
      <c r="G164" s="418">
        <v>880</v>
      </c>
      <c r="H164" s="15">
        <v>14179.726000000001</v>
      </c>
      <c r="I164" s="215"/>
      <c r="J164" s="4"/>
      <c r="K164" s="76"/>
      <c r="L164" s="81"/>
      <c r="M164" s="81"/>
      <c r="N164" s="81"/>
      <c r="O164" s="81"/>
      <c r="P164" s="81"/>
      <c r="Q164" s="81"/>
      <c r="R164" s="81"/>
      <c r="S164" s="81"/>
      <c r="T164" s="81"/>
      <c r="U164" s="81"/>
      <c r="V164" s="81"/>
      <c r="W164" s="81"/>
      <c r="X164" s="81"/>
      <c r="Y164" s="81"/>
    </row>
    <row r="165" spans="1:25" ht="12" customHeight="1">
      <c r="A165" s="81"/>
      <c r="B165" s="107" t="s">
        <v>2863</v>
      </c>
      <c r="C165" s="429">
        <v>3</v>
      </c>
      <c r="D165" s="430" t="s">
        <v>2864</v>
      </c>
      <c r="E165" s="438">
        <v>1000</v>
      </c>
      <c r="F165" s="438">
        <v>500</v>
      </c>
      <c r="G165" s="418">
        <v>880</v>
      </c>
      <c r="H165" s="15">
        <v>8246.3919999999998</v>
      </c>
      <c r="I165" s="215"/>
      <c r="J165" s="4"/>
      <c r="K165" s="76"/>
      <c r="L165" s="81"/>
      <c r="M165" s="81"/>
      <c r="N165" s="81"/>
      <c r="O165" s="81"/>
      <c r="P165" s="81"/>
      <c r="Q165" s="81"/>
      <c r="R165" s="81"/>
      <c r="S165" s="81"/>
      <c r="T165" s="81"/>
      <c r="U165" s="81"/>
      <c r="V165" s="81"/>
      <c r="W165" s="81"/>
      <c r="X165" s="81"/>
      <c r="Y165" s="81"/>
    </row>
    <row r="166" spans="1:25" ht="12" customHeight="1">
      <c r="A166" s="81"/>
      <c r="B166" s="107" t="s">
        <v>2865</v>
      </c>
      <c r="C166" s="429">
        <v>3</v>
      </c>
      <c r="D166" s="430" t="s">
        <v>2866</v>
      </c>
      <c r="E166" s="438">
        <v>600</v>
      </c>
      <c r="F166" s="438">
        <v>600</v>
      </c>
      <c r="G166" s="418">
        <v>880</v>
      </c>
      <c r="H166" s="15">
        <v>7081.6790000000001</v>
      </c>
      <c r="I166" s="215"/>
      <c r="J166" s="4"/>
      <c r="K166" s="76"/>
      <c r="L166" s="81"/>
      <c r="M166" s="81"/>
      <c r="N166" s="81"/>
      <c r="O166" s="81"/>
      <c r="P166" s="81"/>
      <c r="Q166" s="81"/>
      <c r="R166" s="81"/>
      <c r="S166" s="81"/>
      <c r="T166" s="81"/>
      <c r="U166" s="81"/>
      <c r="V166" s="81"/>
      <c r="W166" s="81"/>
      <c r="X166" s="81"/>
      <c r="Y166" s="81"/>
    </row>
    <row r="167" spans="1:25" ht="12" customHeight="1">
      <c r="A167" s="81"/>
      <c r="B167" s="107" t="s">
        <v>2867</v>
      </c>
      <c r="C167" s="429">
        <v>3</v>
      </c>
      <c r="D167" s="417" t="s">
        <v>2868</v>
      </c>
      <c r="E167" s="438">
        <v>950</v>
      </c>
      <c r="F167" s="438">
        <v>600</v>
      </c>
      <c r="G167" s="418">
        <v>880</v>
      </c>
      <c r="H167" s="15">
        <v>8284.0450000000001</v>
      </c>
      <c r="I167" s="215"/>
      <c r="J167" s="4"/>
      <c r="K167" s="76"/>
      <c r="L167" s="81"/>
      <c r="M167" s="81"/>
      <c r="N167" s="81"/>
      <c r="O167" s="81"/>
      <c r="P167" s="81"/>
      <c r="Q167" s="81"/>
      <c r="R167" s="81"/>
      <c r="S167" s="81"/>
      <c r="T167" s="81"/>
      <c r="U167" s="81"/>
      <c r="V167" s="81"/>
      <c r="W167" s="81"/>
      <c r="X167" s="81"/>
      <c r="Y167" s="81"/>
    </row>
    <row r="168" spans="1:25" ht="12" customHeight="1">
      <c r="A168" s="81"/>
      <c r="B168" s="107" t="s">
        <v>2869</v>
      </c>
      <c r="C168" s="429">
        <v>3</v>
      </c>
      <c r="D168" s="417" t="s">
        <v>2870</v>
      </c>
      <c r="E168" s="438">
        <v>950</v>
      </c>
      <c r="F168" s="438">
        <v>600</v>
      </c>
      <c r="G168" s="418">
        <v>880</v>
      </c>
      <c r="H168" s="15">
        <v>12821.710000000001</v>
      </c>
      <c r="I168" s="215"/>
      <c r="J168" s="4"/>
      <c r="K168" s="76"/>
      <c r="L168" s="81"/>
      <c r="M168" s="81"/>
      <c r="N168" s="81"/>
      <c r="O168" s="81"/>
      <c r="P168" s="81"/>
      <c r="Q168" s="81"/>
      <c r="R168" s="81"/>
      <c r="S168" s="81"/>
      <c r="T168" s="81"/>
      <c r="U168" s="81"/>
      <c r="V168" s="81"/>
      <c r="W168" s="81"/>
      <c r="X168" s="81"/>
      <c r="Y168" s="81"/>
    </row>
    <row r="169" spans="1:25" ht="12" customHeight="1">
      <c r="A169" s="81"/>
      <c r="B169" s="107" t="s">
        <v>2871</v>
      </c>
      <c r="C169" s="429">
        <v>3</v>
      </c>
      <c r="D169" s="430" t="s">
        <v>2872</v>
      </c>
      <c r="E169" s="438">
        <v>1200</v>
      </c>
      <c r="F169" s="438">
        <v>600</v>
      </c>
      <c r="G169" s="418">
        <v>880</v>
      </c>
      <c r="H169" s="15">
        <v>8849.2250000000004</v>
      </c>
      <c r="I169" s="215"/>
      <c r="J169" s="4"/>
      <c r="K169" s="76"/>
      <c r="L169" s="81"/>
      <c r="M169" s="81"/>
      <c r="N169" s="81"/>
      <c r="O169" s="81"/>
      <c r="P169" s="81"/>
      <c r="Q169" s="81"/>
      <c r="R169" s="81"/>
      <c r="S169" s="81"/>
      <c r="T169" s="81"/>
      <c r="U169" s="81"/>
      <c r="V169" s="81"/>
      <c r="W169" s="81"/>
      <c r="X169" s="81"/>
      <c r="Y169" s="81"/>
    </row>
    <row r="170" spans="1:25" ht="12" customHeight="1">
      <c r="A170" s="81"/>
      <c r="B170" s="107" t="s">
        <v>2873</v>
      </c>
      <c r="C170" s="429">
        <v>3</v>
      </c>
      <c r="D170" s="430" t="s">
        <v>2874</v>
      </c>
      <c r="E170" s="438">
        <v>1200</v>
      </c>
      <c r="F170" s="438">
        <v>600</v>
      </c>
      <c r="G170" s="418">
        <v>880</v>
      </c>
      <c r="H170" s="15">
        <v>13137.85</v>
      </c>
      <c r="I170" s="215"/>
      <c r="J170" s="4"/>
      <c r="K170" s="76"/>
      <c r="L170" s="81"/>
      <c r="M170" s="81"/>
      <c r="N170" s="81"/>
      <c r="O170" s="81"/>
      <c r="P170" s="81"/>
      <c r="Q170" s="81"/>
      <c r="R170" s="81"/>
      <c r="S170" s="81"/>
      <c r="T170" s="81"/>
      <c r="U170" s="81"/>
      <c r="V170" s="81"/>
      <c r="W170" s="81"/>
      <c r="X170" s="81"/>
      <c r="Y170" s="81"/>
    </row>
    <row r="171" spans="1:25" ht="12" customHeight="1">
      <c r="A171" s="81"/>
      <c r="B171" s="107" t="s">
        <v>2875</v>
      </c>
      <c r="C171" s="429">
        <v>3</v>
      </c>
      <c r="D171" s="430" t="s">
        <v>2876</v>
      </c>
      <c r="E171" s="438">
        <v>1500</v>
      </c>
      <c r="F171" s="438">
        <v>600</v>
      </c>
      <c r="G171" s="418">
        <v>880</v>
      </c>
      <c r="H171" s="15">
        <v>10256.388999999999</v>
      </c>
      <c r="I171" s="215"/>
      <c r="J171" s="4"/>
      <c r="K171" s="76"/>
      <c r="L171" s="81"/>
      <c r="M171" s="81"/>
      <c r="N171" s="81"/>
      <c r="O171" s="81"/>
      <c r="P171" s="81"/>
      <c r="Q171" s="81"/>
      <c r="R171" s="81"/>
      <c r="S171" s="81"/>
      <c r="T171" s="81"/>
      <c r="U171" s="81"/>
      <c r="V171" s="81"/>
      <c r="W171" s="81"/>
      <c r="X171" s="81"/>
      <c r="Y171" s="81"/>
    </row>
    <row r="172" spans="1:25" ht="12" customHeight="1">
      <c r="A172" s="81"/>
      <c r="B172" s="107" t="s">
        <v>2877</v>
      </c>
      <c r="C172" s="429">
        <v>3</v>
      </c>
      <c r="D172" s="430" t="s">
        <v>2878</v>
      </c>
      <c r="E172" s="438">
        <v>1500</v>
      </c>
      <c r="F172" s="438">
        <v>600</v>
      </c>
      <c r="G172" s="418">
        <v>880</v>
      </c>
      <c r="H172" s="15">
        <v>14268.199000000001</v>
      </c>
      <c r="I172" s="215"/>
      <c r="J172" s="4"/>
      <c r="K172" s="76"/>
      <c r="L172" s="81"/>
      <c r="M172" s="81"/>
      <c r="N172" s="81"/>
      <c r="O172" s="81"/>
      <c r="P172" s="81"/>
      <c r="Q172" s="81"/>
      <c r="R172" s="81"/>
      <c r="S172" s="81"/>
      <c r="T172" s="81"/>
      <c r="U172" s="81"/>
      <c r="V172" s="81"/>
      <c r="W172" s="81"/>
      <c r="X172" s="81"/>
      <c r="Y172" s="81"/>
    </row>
    <row r="173" spans="1:25" ht="12" customHeight="1">
      <c r="A173" s="81"/>
      <c r="B173" s="107" t="s">
        <v>2879</v>
      </c>
      <c r="C173" s="429">
        <v>3</v>
      </c>
      <c r="D173" s="430" t="s">
        <v>2880</v>
      </c>
      <c r="E173" s="438">
        <v>1800</v>
      </c>
      <c r="F173" s="438">
        <v>600</v>
      </c>
      <c r="G173" s="418">
        <v>880</v>
      </c>
      <c r="H173" s="15">
        <v>12358.092999999999</v>
      </c>
      <c r="I173" s="215"/>
      <c r="J173" s="4"/>
      <c r="K173" s="76"/>
      <c r="L173" s="81"/>
      <c r="M173" s="81"/>
      <c r="N173" s="81"/>
      <c r="O173" s="81"/>
      <c r="P173" s="81"/>
      <c r="Q173" s="81"/>
      <c r="R173" s="81"/>
      <c r="S173" s="81"/>
      <c r="T173" s="81"/>
      <c r="U173" s="81"/>
      <c r="V173" s="81"/>
      <c r="W173" s="81"/>
      <c r="X173" s="81"/>
      <c r="Y173" s="81"/>
    </row>
    <row r="174" spans="1:25" ht="12" customHeight="1">
      <c r="A174" s="81"/>
      <c r="B174" s="107" t="s">
        <v>2881</v>
      </c>
      <c r="C174" s="429">
        <v>3</v>
      </c>
      <c r="D174" s="430" t="s">
        <v>2882</v>
      </c>
      <c r="E174" s="438">
        <v>950</v>
      </c>
      <c r="F174" s="438">
        <v>700</v>
      </c>
      <c r="G174" s="418">
        <v>880</v>
      </c>
      <c r="H174" s="15">
        <v>9294.7690000000002</v>
      </c>
      <c r="I174" s="215"/>
      <c r="J174" s="4"/>
      <c r="K174" s="76"/>
      <c r="L174" s="81"/>
      <c r="M174" s="81"/>
      <c r="N174" s="81"/>
      <c r="O174" s="81"/>
      <c r="P174" s="81"/>
      <c r="Q174" s="81"/>
      <c r="R174" s="81"/>
      <c r="S174" s="81"/>
      <c r="T174" s="81"/>
      <c r="U174" s="81"/>
      <c r="V174" s="81"/>
      <c r="W174" s="81"/>
      <c r="X174" s="81"/>
      <c r="Y174" s="81"/>
    </row>
    <row r="175" spans="1:25" ht="12" customHeight="1">
      <c r="A175" s="81"/>
      <c r="B175" s="107" t="s">
        <v>2883</v>
      </c>
      <c r="C175" s="429">
        <v>3</v>
      </c>
      <c r="D175" s="430" t="s">
        <v>2884</v>
      </c>
      <c r="E175" s="438">
        <v>1200</v>
      </c>
      <c r="F175" s="438">
        <v>700</v>
      </c>
      <c r="G175" s="418">
        <v>880</v>
      </c>
      <c r="H175" s="15">
        <v>10177.75</v>
      </c>
      <c r="I175" s="215"/>
      <c r="J175" s="4"/>
      <c r="K175" s="76"/>
      <c r="L175" s="81"/>
      <c r="M175" s="81"/>
      <c r="N175" s="81"/>
      <c r="O175" s="81"/>
      <c r="P175" s="81"/>
      <c r="Q175" s="81"/>
      <c r="R175" s="81"/>
      <c r="S175" s="81"/>
      <c r="T175" s="81"/>
      <c r="U175" s="81"/>
      <c r="V175" s="81"/>
      <c r="W175" s="81"/>
      <c r="X175" s="81"/>
      <c r="Y175" s="81"/>
    </row>
    <row r="176" spans="1:25" ht="12" customHeight="1">
      <c r="A176" s="81"/>
      <c r="B176" s="107" t="s">
        <v>2885</v>
      </c>
      <c r="C176" s="429">
        <v>3</v>
      </c>
      <c r="D176" s="430" t="s">
        <v>2886</v>
      </c>
      <c r="E176" s="438">
        <v>1400</v>
      </c>
      <c r="F176" s="438">
        <v>700</v>
      </c>
      <c r="G176" s="418">
        <v>880</v>
      </c>
      <c r="H176" s="15">
        <v>10682.276</v>
      </c>
      <c r="I176" s="215"/>
      <c r="J176" s="4"/>
      <c r="K176" s="76"/>
      <c r="L176" s="81"/>
      <c r="M176" s="81"/>
      <c r="N176" s="81"/>
      <c r="O176" s="81"/>
      <c r="P176" s="81"/>
      <c r="Q176" s="81"/>
      <c r="R176" s="81"/>
      <c r="S176" s="81"/>
      <c r="T176" s="81"/>
      <c r="U176" s="81"/>
      <c r="V176" s="81"/>
      <c r="W176" s="81"/>
      <c r="X176" s="81"/>
      <c r="Y176" s="81"/>
    </row>
    <row r="177" spans="1:25" ht="12" customHeight="1">
      <c r="A177" s="81"/>
      <c r="B177" s="107" t="s">
        <v>2887</v>
      </c>
      <c r="C177" s="429">
        <v>3</v>
      </c>
      <c r="D177" s="430" t="s">
        <v>2888</v>
      </c>
      <c r="E177" s="438">
        <v>1500</v>
      </c>
      <c r="F177" s="438">
        <v>700</v>
      </c>
      <c r="G177" s="418">
        <v>880</v>
      </c>
      <c r="H177" s="15">
        <v>11521.026</v>
      </c>
      <c r="I177" s="215"/>
      <c r="J177" s="4"/>
      <c r="K177" s="76"/>
      <c r="L177" s="81"/>
      <c r="M177" s="81"/>
      <c r="N177" s="81"/>
      <c r="O177" s="81"/>
      <c r="P177" s="81"/>
      <c r="Q177" s="81"/>
      <c r="R177" s="81"/>
      <c r="S177" s="81"/>
      <c r="T177" s="81"/>
      <c r="U177" s="81"/>
      <c r="V177" s="81"/>
      <c r="W177" s="81"/>
      <c r="X177" s="81"/>
      <c r="Y177" s="81"/>
    </row>
    <row r="178" spans="1:25" ht="12" customHeight="1">
      <c r="A178" s="81"/>
      <c r="B178" s="107" t="s">
        <v>2889</v>
      </c>
      <c r="C178" s="429">
        <v>3</v>
      </c>
      <c r="D178" s="430" t="s">
        <v>2890</v>
      </c>
      <c r="E178" s="438">
        <v>1800</v>
      </c>
      <c r="F178" s="438">
        <v>700</v>
      </c>
      <c r="G178" s="418">
        <v>880</v>
      </c>
      <c r="H178" s="15">
        <v>13370.5</v>
      </c>
      <c r="I178" s="215"/>
      <c r="J178" s="4"/>
      <c r="K178" s="76"/>
      <c r="L178" s="81"/>
      <c r="M178" s="81"/>
      <c r="N178" s="81"/>
      <c r="O178" s="81"/>
      <c r="P178" s="81"/>
      <c r="Q178" s="81"/>
      <c r="R178" s="81"/>
      <c r="S178" s="81"/>
      <c r="T178" s="81"/>
      <c r="U178" s="81"/>
      <c r="V178" s="81"/>
      <c r="W178" s="81"/>
      <c r="X178" s="81"/>
      <c r="Y178" s="81"/>
    </row>
    <row r="179" spans="1:25" ht="12" customHeight="1">
      <c r="A179" s="81"/>
      <c r="B179" s="107"/>
      <c r="C179" s="429">
        <v>3</v>
      </c>
      <c r="D179" s="430" t="s">
        <v>2891</v>
      </c>
      <c r="E179" s="438">
        <v>950</v>
      </c>
      <c r="F179" s="438">
        <v>800</v>
      </c>
      <c r="G179" s="418">
        <v>880</v>
      </c>
      <c r="H179" s="15">
        <v>0</v>
      </c>
      <c r="I179" s="215"/>
      <c r="J179" s="4"/>
      <c r="K179" s="76"/>
      <c r="L179" s="81"/>
      <c r="M179" s="81"/>
      <c r="N179" s="81"/>
      <c r="O179" s="81"/>
      <c r="P179" s="81"/>
      <c r="Q179" s="81"/>
      <c r="R179" s="81"/>
      <c r="S179" s="81"/>
      <c r="T179" s="81"/>
      <c r="U179" s="81"/>
      <c r="V179" s="81"/>
      <c r="W179" s="81"/>
      <c r="X179" s="81"/>
      <c r="Y179" s="81"/>
    </row>
    <row r="180" spans="1:25" ht="12" customHeight="1">
      <c r="A180" s="81"/>
      <c r="B180" s="107" t="s">
        <v>2892</v>
      </c>
      <c r="C180" s="429">
        <v>3</v>
      </c>
      <c r="D180" s="430" t="s">
        <v>2893</v>
      </c>
      <c r="E180" s="438">
        <v>1200</v>
      </c>
      <c r="F180" s="438">
        <v>800</v>
      </c>
      <c r="G180" s="418">
        <v>880</v>
      </c>
      <c r="H180" s="15">
        <v>10524</v>
      </c>
      <c r="I180" s="215"/>
      <c r="J180" s="4"/>
      <c r="K180" s="76"/>
      <c r="L180" s="81"/>
      <c r="M180" s="81"/>
      <c r="N180" s="81"/>
      <c r="O180" s="81"/>
      <c r="P180" s="81"/>
      <c r="Q180" s="81"/>
      <c r="R180" s="81"/>
      <c r="S180" s="81"/>
      <c r="T180" s="81"/>
      <c r="U180" s="81"/>
      <c r="V180" s="81"/>
      <c r="W180" s="81"/>
      <c r="X180" s="81"/>
      <c r="Y180" s="81"/>
    </row>
    <row r="181" spans="1:25" ht="12" customHeight="1">
      <c r="A181" s="81"/>
      <c r="B181" s="107" t="s">
        <v>2894</v>
      </c>
      <c r="C181" s="429">
        <v>3</v>
      </c>
      <c r="D181" s="430" t="s">
        <v>2895</v>
      </c>
      <c r="E181" s="438">
        <v>1200</v>
      </c>
      <c r="F181" s="438">
        <v>800</v>
      </c>
      <c r="G181" s="418">
        <v>880</v>
      </c>
      <c r="H181" s="15">
        <v>19293.45</v>
      </c>
      <c r="I181" s="215"/>
      <c r="J181" s="4"/>
      <c r="K181" s="76"/>
      <c r="L181" s="81"/>
      <c r="M181" s="81"/>
      <c r="N181" s="81"/>
      <c r="O181" s="81"/>
      <c r="P181" s="81"/>
      <c r="Q181" s="81"/>
      <c r="R181" s="81"/>
      <c r="S181" s="81"/>
      <c r="T181" s="81"/>
      <c r="U181" s="81"/>
      <c r="V181" s="81"/>
      <c r="W181" s="81"/>
      <c r="X181" s="81"/>
      <c r="Y181" s="81"/>
    </row>
    <row r="182" spans="1:25" ht="12" customHeight="1">
      <c r="A182" s="81"/>
      <c r="B182" s="107" t="s">
        <v>2896</v>
      </c>
      <c r="C182" s="429">
        <v>3</v>
      </c>
      <c r="D182" s="430" t="s">
        <v>2897</v>
      </c>
      <c r="E182" s="438">
        <v>1500</v>
      </c>
      <c r="F182" s="438">
        <v>800</v>
      </c>
      <c r="G182" s="418">
        <v>880</v>
      </c>
      <c r="H182" s="15">
        <v>12590.732</v>
      </c>
      <c r="I182" s="215"/>
      <c r="J182" s="4"/>
      <c r="K182" s="76"/>
      <c r="L182" s="81"/>
      <c r="M182" s="81"/>
      <c r="N182" s="81"/>
      <c r="O182" s="81"/>
      <c r="P182" s="81"/>
      <c r="Q182" s="81"/>
      <c r="R182" s="81"/>
      <c r="S182" s="81"/>
      <c r="T182" s="81"/>
      <c r="U182" s="81"/>
      <c r="V182" s="81"/>
      <c r="W182" s="81"/>
      <c r="X182" s="81"/>
      <c r="Y182" s="81"/>
    </row>
    <row r="183" spans="1:25" ht="12" customHeight="1">
      <c r="A183" s="81"/>
      <c r="B183" s="107" t="s">
        <v>2898</v>
      </c>
      <c r="C183" s="429">
        <v>3</v>
      </c>
      <c r="D183" s="430" t="s">
        <v>2899</v>
      </c>
      <c r="E183" s="438">
        <v>1800</v>
      </c>
      <c r="F183" s="438">
        <v>800</v>
      </c>
      <c r="G183" s="418">
        <v>880</v>
      </c>
      <c r="H183" s="15">
        <v>14561.403999999999</v>
      </c>
      <c r="I183" s="215"/>
      <c r="J183" s="4"/>
      <c r="K183" s="76"/>
      <c r="L183" s="81"/>
      <c r="M183" s="81"/>
      <c r="N183" s="81"/>
      <c r="O183" s="81"/>
      <c r="P183" s="81"/>
      <c r="Q183" s="81"/>
      <c r="R183" s="81"/>
      <c r="S183" s="81"/>
      <c r="T183" s="81"/>
      <c r="U183" s="81"/>
      <c r="V183" s="81"/>
      <c r="W183" s="81"/>
      <c r="X183" s="81"/>
      <c r="Y183" s="81"/>
    </row>
    <row r="184" spans="1:25" ht="12" customHeight="1">
      <c r="A184" s="81"/>
      <c r="B184" s="426"/>
      <c r="C184" s="426"/>
      <c r="D184" s="426"/>
      <c r="E184" s="426"/>
      <c r="F184" s="426"/>
      <c r="G184" s="426"/>
      <c r="H184" s="427"/>
      <c r="I184" s="215"/>
      <c r="J184" s="4"/>
      <c r="K184" s="76"/>
      <c r="L184" s="81"/>
      <c r="M184" s="81"/>
      <c r="N184" s="81"/>
      <c r="O184" s="81"/>
      <c r="P184" s="81"/>
      <c r="Q184" s="81"/>
      <c r="R184" s="81"/>
      <c r="S184" s="81"/>
      <c r="T184" s="81"/>
      <c r="U184" s="81"/>
      <c r="V184" s="81"/>
      <c r="W184" s="81"/>
      <c r="X184" s="81"/>
      <c r="Y184" s="81"/>
    </row>
    <row r="185" spans="1:25" ht="12" customHeight="1">
      <c r="A185" s="81"/>
      <c r="B185" s="426"/>
      <c r="C185" s="426"/>
      <c r="D185" s="426"/>
      <c r="E185" s="426"/>
      <c r="F185" s="426"/>
      <c r="G185" s="426"/>
      <c r="H185" s="427"/>
      <c r="I185" s="215"/>
      <c r="J185" s="4"/>
      <c r="K185" s="76"/>
      <c r="L185" s="81"/>
      <c r="M185" s="81"/>
      <c r="N185" s="81"/>
      <c r="O185" s="81"/>
      <c r="P185" s="81"/>
      <c r="Q185" s="81"/>
      <c r="R185" s="81"/>
      <c r="S185" s="81"/>
      <c r="T185" s="81"/>
      <c r="U185" s="81"/>
      <c r="V185" s="81"/>
      <c r="W185" s="81"/>
      <c r="X185" s="81"/>
      <c r="Y185" s="81"/>
    </row>
    <row r="186" spans="1:25" ht="48" customHeight="1">
      <c r="A186" s="81"/>
      <c r="B186" s="1028" t="s">
        <v>2900</v>
      </c>
      <c r="C186" s="888"/>
      <c r="D186" s="889"/>
      <c r="E186" s="412" t="s">
        <v>213</v>
      </c>
      <c r="F186" s="412" t="s">
        <v>2554</v>
      </c>
      <c r="G186" s="412" t="s">
        <v>2555</v>
      </c>
      <c r="H186" s="413" t="s">
        <v>7783</v>
      </c>
      <c r="I186" s="215"/>
      <c r="J186" s="4"/>
      <c r="K186" s="76"/>
      <c r="L186" s="81"/>
      <c r="M186" s="81"/>
      <c r="N186" s="81"/>
      <c r="O186" s="81"/>
      <c r="P186" s="81"/>
      <c r="Q186" s="81"/>
      <c r="R186" s="81"/>
      <c r="S186" s="81"/>
      <c r="T186" s="81"/>
      <c r="U186" s="81"/>
      <c r="V186" s="81"/>
      <c r="W186" s="81"/>
      <c r="X186" s="81"/>
      <c r="Y186" s="81"/>
    </row>
    <row r="187" spans="1:25" ht="12" customHeight="1">
      <c r="A187" s="81"/>
      <c r="B187" s="1031" t="s">
        <v>2901</v>
      </c>
      <c r="C187" s="1041"/>
      <c r="D187" s="888"/>
      <c r="E187" s="888"/>
      <c r="F187" s="888"/>
      <c r="G187" s="889"/>
      <c r="H187" s="1063"/>
      <c r="I187" s="215"/>
      <c r="J187" s="4"/>
      <c r="K187" s="76"/>
      <c r="L187" s="81"/>
      <c r="M187" s="81"/>
      <c r="N187" s="81"/>
      <c r="O187" s="81"/>
      <c r="P187" s="81"/>
      <c r="Q187" s="81"/>
      <c r="R187" s="81"/>
      <c r="S187" s="81"/>
      <c r="T187" s="81"/>
      <c r="U187" s="81"/>
      <c r="V187" s="81"/>
      <c r="W187" s="81"/>
      <c r="X187" s="81"/>
      <c r="Y187" s="81"/>
    </row>
    <row r="188" spans="1:25" ht="12" customHeight="1">
      <c r="A188" s="81"/>
      <c r="B188" s="884"/>
      <c r="C188" s="439"/>
      <c r="D188" s="415" t="s">
        <v>2557</v>
      </c>
      <c r="E188" s="440"/>
      <c r="F188" s="440"/>
      <c r="G188" s="440"/>
      <c r="H188" s="884"/>
      <c r="I188" s="215"/>
      <c r="J188" s="4"/>
      <c r="K188" s="76"/>
      <c r="L188" s="81"/>
      <c r="M188" s="81"/>
      <c r="N188" s="81"/>
      <c r="O188" s="81"/>
      <c r="P188" s="81"/>
      <c r="Q188" s="81"/>
      <c r="R188" s="81"/>
      <c r="S188" s="81"/>
      <c r="T188" s="81"/>
      <c r="U188" s="81"/>
      <c r="V188" s="81"/>
      <c r="W188" s="81"/>
      <c r="X188" s="81"/>
      <c r="Y188" s="81"/>
    </row>
    <row r="189" spans="1:25" ht="12" customHeight="1">
      <c r="A189" s="81"/>
      <c r="B189" s="107" t="s">
        <v>2902</v>
      </c>
      <c r="C189" s="439"/>
      <c r="D189" s="417" t="s">
        <v>2903</v>
      </c>
      <c r="E189" s="441">
        <v>600</v>
      </c>
      <c r="F189" s="441">
        <v>400</v>
      </c>
      <c r="G189" s="441">
        <v>880</v>
      </c>
      <c r="H189" s="15">
        <v>7429.18</v>
      </c>
      <c r="I189" s="215"/>
      <c r="J189" s="4"/>
      <c r="K189" s="76"/>
      <c r="L189" s="81"/>
      <c r="M189" s="81"/>
      <c r="N189" s="81"/>
      <c r="O189" s="81"/>
      <c r="P189" s="81"/>
      <c r="Q189" s="81"/>
      <c r="R189" s="81"/>
      <c r="S189" s="81"/>
      <c r="T189" s="81"/>
      <c r="U189" s="81"/>
      <c r="V189" s="81"/>
      <c r="W189" s="81"/>
      <c r="X189" s="81"/>
      <c r="Y189" s="81"/>
    </row>
    <row r="190" spans="1:25" ht="12" customHeight="1">
      <c r="A190" s="81"/>
      <c r="B190" s="107" t="s">
        <v>2904</v>
      </c>
      <c r="C190" s="439"/>
      <c r="D190" s="417" t="s">
        <v>2905</v>
      </c>
      <c r="E190" s="441">
        <v>600</v>
      </c>
      <c r="F190" s="441">
        <v>400</v>
      </c>
      <c r="G190" s="441">
        <v>880</v>
      </c>
      <c r="H190" s="15">
        <v>9280.0509999999995</v>
      </c>
      <c r="I190" s="215"/>
      <c r="J190" s="4"/>
      <c r="K190" s="76"/>
      <c r="L190" s="81"/>
      <c r="M190" s="81"/>
      <c r="N190" s="81"/>
      <c r="O190" s="81"/>
      <c r="P190" s="81"/>
      <c r="Q190" s="81"/>
      <c r="R190" s="81"/>
      <c r="S190" s="81"/>
      <c r="T190" s="81"/>
      <c r="U190" s="81"/>
      <c r="V190" s="81"/>
      <c r="W190" s="81"/>
      <c r="X190" s="81"/>
      <c r="Y190" s="81"/>
    </row>
    <row r="191" spans="1:25" ht="12" customHeight="1">
      <c r="A191" s="81"/>
      <c r="B191" s="107" t="s">
        <v>2906</v>
      </c>
      <c r="C191" s="417"/>
      <c r="D191" s="417" t="s">
        <v>2907</v>
      </c>
      <c r="E191" s="418">
        <v>700</v>
      </c>
      <c r="F191" s="418">
        <v>400</v>
      </c>
      <c r="G191" s="418">
        <v>880</v>
      </c>
      <c r="H191" s="15">
        <v>7474.83</v>
      </c>
      <c r="I191" s="215"/>
      <c r="J191" s="4"/>
      <c r="K191" s="76"/>
      <c r="L191" s="81"/>
      <c r="M191" s="81"/>
      <c r="N191" s="81"/>
      <c r="O191" s="81"/>
      <c r="P191" s="81"/>
      <c r="Q191" s="81"/>
      <c r="R191" s="81"/>
      <c r="S191" s="81"/>
      <c r="T191" s="81"/>
      <c r="U191" s="81"/>
      <c r="V191" s="81"/>
      <c r="W191" s="81"/>
      <c r="X191" s="81"/>
      <c r="Y191" s="81"/>
    </row>
    <row r="192" spans="1:25" ht="12" customHeight="1">
      <c r="A192" s="81"/>
      <c r="B192" s="107" t="s">
        <v>2908</v>
      </c>
      <c r="C192" s="243"/>
      <c r="D192" s="417" t="s">
        <v>2909</v>
      </c>
      <c r="E192" s="418">
        <v>700</v>
      </c>
      <c r="F192" s="418">
        <v>400</v>
      </c>
      <c r="G192" s="418">
        <v>880</v>
      </c>
      <c r="H192" s="15">
        <v>9604.375</v>
      </c>
      <c r="I192" s="215"/>
      <c r="J192" s="4"/>
      <c r="K192" s="76"/>
      <c r="L192" s="81"/>
      <c r="M192" s="81"/>
      <c r="N192" s="81"/>
      <c r="O192" s="81"/>
      <c r="P192" s="81"/>
      <c r="Q192" s="81"/>
      <c r="R192" s="81"/>
      <c r="S192" s="81"/>
      <c r="T192" s="81"/>
      <c r="U192" s="81"/>
      <c r="V192" s="81"/>
      <c r="W192" s="81"/>
      <c r="X192" s="81"/>
      <c r="Y192" s="81"/>
    </row>
    <row r="193" spans="1:25" ht="12" customHeight="1">
      <c r="A193" s="81"/>
      <c r="B193" s="107" t="s">
        <v>2910</v>
      </c>
      <c r="C193" s="417"/>
      <c r="D193" s="417" t="s">
        <v>2911</v>
      </c>
      <c r="E193" s="418">
        <v>950</v>
      </c>
      <c r="F193" s="418">
        <v>400</v>
      </c>
      <c r="G193" s="418">
        <v>880</v>
      </c>
      <c r="H193" s="15">
        <v>7610.7790000000005</v>
      </c>
      <c r="I193" s="215"/>
      <c r="J193" s="4"/>
      <c r="K193" s="76"/>
      <c r="L193" s="81"/>
      <c r="M193" s="81"/>
      <c r="N193" s="81"/>
      <c r="O193" s="81"/>
      <c r="P193" s="81"/>
      <c r="Q193" s="81"/>
      <c r="R193" s="81"/>
      <c r="S193" s="81"/>
      <c r="T193" s="81"/>
      <c r="U193" s="81"/>
      <c r="V193" s="81"/>
      <c r="W193" s="81"/>
      <c r="X193" s="81"/>
      <c r="Y193" s="81"/>
    </row>
    <row r="194" spans="1:25" ht="12" customHeight="1">
      <c r="A194" s="81"/>
      <c r="B194" s="107" t="s">
        <v>2912</v>
      </c>
      <c r="C194" s="417"/>
      <c r="D194" s="417" t="s">
        <v>2913</v>
      </c>
      <c r="E194" s="418">
        <v>1000</v>
      </c>
      <c r="F194" s="418">
        <v>400</v>
      </c>
      <c r="G194" s="418">
        <v>880</v>
      </c>
      <c r="H194" s="15">
        <v>8495.41</v>
      </c>
      <c r="I194" s="215"/>
      <c r="J194" s="4"/>
      <c r="K194" s="76"/>
      <c r="L194" s="81"/>
      <c r="M194" s="81"/>
      <c r="N194" s="81"/>
      <c r="O194" s="81"/>
      <c r="P194" s="81"/>
      <c r="Q194" s="81"/>
      <c r="R194" s="81"/>
      <c r="S194" s="81"/>
      <c r="T194" s="81"/>
      <c r="U194" s="81"/>
      <c r="V194" s="81"/>
      <c r="W194" s="81"/>
      <c r="X194" s="81"/>
      <c r="Y194" s="81"/>
    </row>
    <row r="195" spans="1:25" ht="12" customHeight="1">
      <c r="A195" s="81"/>
      <c r="B195" s="107" t="s">
        <v>2914</v>
      </c>
      <c r="C195" s="243"/>
      <c r="D195" s="417" t="s">
        <v>2915</v>
      </c>
      <c r="E195" s="418">
        <v>1000</v>
      </c>
      <c r="F195" s="418">
        <v>400</v>
      </c>
      <c r="G195" s="418">
        <v>880</v>
      </c>
      <c r="H195" s="15">
        <v>11450.45</v>
      </c>
      <c r="I195" s="215"/>
      <c r="J195" s="4"/>
      <c r="K195" s="76"/>
      <c r="L195" s="81"/>
      <c r="M195" s="81"/>
      <c r="N195" s="81"/>
      <c r="O195" s="81"/>
      <c r="P195" s="81"/>
      <c r="Q195" s="81"/>
      <c r="R195" s="81"/>
      <c r="S195" s="81"/>
      <c r="T195" s="81"/>
      <c r="U195" s="81"/>
      <c r="V195" s="81"/>
      <c r="W195" s="81"/>
      <c r="X195" s="81"/>
      <c r="Y195" s="81"/>
    </row>
    <row r="196" spans="1:25" ht="12" customHeight="1">
      <c r="A196" s="81"/>
      <c r="B196" s="107" t="s">
        <v>2916</v>
      </c>
      <c r="C196" s="417"/>
      <c r="D196" s="417" t="s">
        <v>2917</v>
      </c>
      <c r="E196" s="418">
        <v>1200</v>
      </c>
      <c r="F196" s="418">
        <v>400</v>
      </c>
      <c r="G196" s="418">
        <v>880</v>
      </c>
      <c r="H196" s="15">
        <v>9144.0910000000003</v>
      </c>
      <c r="I196" s="215"/>
      <c r="J196" s="4"/>
      <c r="K196" s="76"/>
      <c r="L196" s="81"/>
      <c r="M196" s="81"/>
      <c r="N196" s="81"/>
      <c r="O196" s="81"/>
      <c r="P196" s="81"/>
      <c r="Q196" s="81"/>
      <c r="R196" s="81"/>
      <c r="S196" s="81"/>
      <c r="T196" s="81"/>
      <c r="U196" s="81"/>
      <c r="V196" s="81"/>
      <c r="W196" s="81"/>
      <c r="X196" s="81"/>
      <c r="Y196" s="81"/>
    </row>
    <row r="197" spans="1:25" ht="12" customHeight="1">
      <c r="A197" s="81"/>
      <c r="B197" s="107" t="s">
        <v>2918</v>
      </c>
      <c r="C197" s="417"/>
      <c r="D197" s="417" t="s">
        <v>2919</v>
      </c>
      <c r="E197" s="418">
        <v>1400</v>
      </c>
      <c r="F197" s="418">
        <v>400</v>
      </c>
      <c r="G197" s="418">
        <v>880</v>
      </c>
      <c r="H197" s="15">
        <v>9294.7690000000002</v>
      </c>
      <c r="I197" s="215"/>
      <c r="J197" s="4"/>
      <c r="K197" s="76"/>
      <c r="L197" s="81"/>
      <c r="M197" s="81"/>
      <c r="N197" s="81"/>
      <c r="O197" s="81"/>
      <c r="P197" s="81"/>
      <c r="Q197" s="81"/>
      <c r="R197" s="81"/>
      <c r="S197" s="81"/>
      <c r="T197" s="81"/>
      <c r="U197" s="81"/>
      <c r="V197" s="81"/>
      <c r="W197" s="81"/>
      <c r="X197" s="81"/>
      <c r="Y197" s="81"/>
    </row>
    <row r="198" spans="1:25" ht="12" customHeight="1">
      <c r="A198" s="81"/>
      <c r="B198" s="107" t="s">
        <v>2920</v>
      </c>
      <c r="C198" s="417"/>
      <c r="D198" s="417" t="s">
        <v>2921</v>
      </c>
      <c r="E198" s="418">
        <v>1500</v>
      </c>
      <c r="F198" s="418">
        <v>400</v>
      </c>
      <c r="G198" s="418">
        <v>880</v>
      </c>
      <c r="H198" s="15">
        <v>9388.17</v>
      </c>
      <c r="I198" s="215"/>
      <c r="J198" s="4"/>
      <c r="K198" s="76"/>
      <c r="L198" s="81"/>
      <c r="M198" s="81"/>
      <c r="N198" s="81"/>
      <c r="O198" s="81"/>
      <c r="P198" s="81"/>
      <c r="Q198" s="81"/>
      <c r="R198" s="81"/>
      <c r="S198" s="81"/>
      <c r="T198" s="81"/>
      <c r="U198" s="81"/>
      <c r="V198" s="81"/>
      <c r="W198" s="81"/>
      <c r="X198" s="81"/>
      <c r="Y198" s="81"/>
    </row>
    <row r="199" spans="1:25" ht="12" customHeight="1">
      <c r="A199" s="81"/>
      <c r="B199" s="107" t="s">
        <v>2922</v>
      </c>
      <c r="C199" s="417"/>
      <c r="D199" s="417" t="s">
        <v>2923</v>
      </c>
      <c r="E199" s="418">
        <v>1500</v>
      </c>
      <c r="F199" s="418">
        <v>400</v>
      </c>
      <c r="G199" s="418">
        <v>880</v>
      </c>
      <c r="H199" s="15">
        <v>13445.839</v>
      </c>
      <c r="I199" s="215"/>
      <c r="J199" s="4"/>
      <c r="K199" s="76"/>
      <c r="L199" s="81"/>
      <c r="M199" s="81"/>
      <c r="N199" s="81"/>
      <c r="O199" s="81"/>
      <c r="P199" s="81"/>
      <c r="Q199" s="81"/>
      <c r="R199" s="81"/>
      <c r="S199" s="81"/>
      <c r="T199" s="81"/>
      <c r="U199" s="81"/>
      <c r="V199" s="81"/>
      <c r="W199" s="81"/>
      <c r="X199" s="81"/>
      <c r="Y199" s="81"/>
    </row>
    <row r="200" spans="1:25" ht="12" customHeight="1">
      <c r="A200" s="81"/>
      <c r="B200" s="107" t="s">
        <v>2924</v>
      </c>
      <c r="C200" s="44"/>
      <c r="D200" s="417" t="s">
        <v>2925</v>
      </c>
      <c r="E200" s="418">
        <v>1800</v>
      </c>
      <c r="F200" s="418">
        <v>400</v>
      </c>
      <c r="G200" s="418">
        <v>880</v>
      </c>
      <c r="H200" s="15">
        <v>11455.476999999999</v>
      </c>
      <c r="I200" s="215"/>
      <c r="J200" s="4"/>
      <c r="K200" s="76"/>
      <c r="L200" s="81"/>
      <c r="M200" s="81"/>
      <c r="N200" s="81"/>
      <c r="O200" s="81"/>
      <c r="P200" s="81"/>
      <c r="Q200" s="81"/>
      <c r="R200" s="81"/>
      <c r="S200" s="81"/>
      <c r="T200" s="81"/>
      <c r="U200" s="81"/>
      <c r="V200" s="81"/>
      <c r="W200" s="81"/>
      <c r="X200" s="81"/>
      <c r="Y200" s="81"/>
    </row>
    <row r="201" spans="1:25" ht="12" customHeight="1">
      <c r="A201" s="81"/>
      <c r="B201" s="107" t="s">
        <v>2926</v>
      </c>
      <c r="C201" s="243"/>
      <c r="D201" s="417" t="s">
        <v>2927</v>
      </c>
      <c r="E201" s="418">
        <v>1800</v>
      </c>
      <c r="F201" s="418">
        <v>400</v>
      </c>
      <c r="G201" s="418">
        <v>880</v>
      </c>
      <c r="H201" s="15">
        <v>12839.925999999999</v>
      </c>
      <c r="I201" s="215"/>
      <c r="J201" s="4"/>
      <c r="K201" s="76"/>
      <c r="L201" s="81"/>
      <c r="M201" s="81"/>
      <c r="N201" s="81"/>
      <c r="O201" s="81"/>
      <c r="P201" s="81"/>
      <c r="Q201" s="81"/>
      <c r="R201" s="81"/>
      <c r="S201" s="81"/>
      <c r="T201" s="81"/>
      <c r="U201" s="81"/>
      <c r="V201" s="81"/>
      <c r="W201" s="81"/>
      <c r="X201" s="81"/>
      <c r="Y201" s="81"/>
    </row>
    <row r="202" spans="1:25" ht="12" customHeight="1">
      <c r="A202" s="81"/>
      <c r="B202" s="107" t="s">
        <v>2928</v>
      </c>
      <c r="C202" s="44"/>
      <c r="D202" s="417" t="s">
        <v>2929</v>
      </c>
      <c r="E202" s="418">
        <v>600</v>
      </c>
      <c r="F202" s="418">
        <v>500</v>
      </c>
      <c r="G202" s="418">
        <v>880</v>
      </c>
      <c r="H202" s="15">
        <v>9697.2479999999996</v>
      </c>
      <c r="I202" s="215"/>
      <c r="J202" s="4"/>
      <c r="K202" s="76"/>
      <c r="L202" s="81"/>
      <c r="M202" s="81"/>
      <c r="N202" s="81"/>
      <c r="O202" s="81"/>
      <c r="P202" s="81"/>
      <c r="Q202" s="81"/>
      <c r="R202" s="81"/>
      <c r="S202" s="81"/>
      <c r="T202" s="81"/>
      <c r="U202" s="81"/>
      <c r="V202" s="81"/>
      <c r="W202" s="81"/>
      <c r="X202" s="81"/>
      <c r="Y202" s="81"/>
    </row>
    <row r="203" spans="1:25" ht="12" customHeight="1">
      <c r="A203" s="81"/>
      <c r="B203" s="107" t="s">
        <v>2930</v>
      </c>
      <c r="C203" s="243"/>
      <c r="D203" s="417" t="s">
        <v>2931</v>
      </c>
      <c r="E203" s="418">
        <v>700</v>
      </c>
      <c r="F203" s="418">
        <v>500</v>
      </c>
      <c r="G203" s="418">
        <v>880</v>
      </c>
      <c r="H203" s="15">
        <v>10294.041999999999</v>
      </c>
      <c r="I203" s="215"/>
      <c r="J203" s="4"/>
      <c r="K203" s="76"/>
      <c r="L203" s="81"/>
      <c r="M203" s="81"/>
      <c r="N203" s="81"/>
      <c r="O203" s="81"/>
      <c r="P203" s="81"/>
      <c r="Q203" s="81"/>
      <c r="R203" s="81"/>
      <c r="S203" s="81"/>
      <c r="T203" s="81"/>
      <c r="U203" s="81"/>
      <c r="V203" s="81"/>
      <c r="W203" s="81"/>
      <c r="X203" s="81"/>
      <c r="Y203" s="81"/>
    </row>
    <row r="204" spans="1:25" ht="12" customHeight="1">
      <c r="A204" s="81"/>
      <c r="B204" s="107" t="s">
        <v>2932</v>
      </c>
      <c r="C204" s="243"/>
      <c r="D204" s="417" t="s">
        <v>2933</v>
      </c>
      <c r="E204" s="418">
        <v>800</v>
      </c>
      <c r="F204" s="418">
        <v>500</v>
      </c>
      <c r="G204" s="418">
        <v>880</v>
      </c>
      <c r="H204" s="15">
        <v>7977.7389999999996</v>
      </c>
      <c r="I204" s="215"/>
      <c r="J204" s="4"/>
      <c r="K204" s="76"/>
      <c r="L204" s="81"/>
      <c r="M204" s="81"/>
      <c r="N204" s="81"/>
      <c r="O204" s="81"/>
      <c r="P204" s="81"/>
      <c r="Q204" s="81"/>
      <c r="R204" s="81"/>
      <c r="S204" s="81"/>
      <c r="T204" s="81"/>
      <c r="U204" s="81"/>
      <c r="V204" s="81"/>
      <c r="W204" s="81"/>
      <c r="X204" s="81"/>
      <c r="Y204" s="81"/>
    </row>
    <row r="205" spans="1:25" ht="12" customHeight="1">
      <c r="A205" s="81"/>
      <c r="B205" s="107" t="s">
        <v>2934</v>
      </c>
      <c r="C205" s="243"/>
      <c r="D205" s="417" t="s">
        <v>2935</v>
      </c>
      <c r="E205" s="418">
        <v>800</v>
      </c>
      <c r="F205" s="418">
        <v>500</v>
      </c>
      <c r="G205" s="418">
        <v>880</v>
      </c>
      <c r="H205" s="15">
        <v>10335.017</v>
      </c>
      <c r="I205" s="215"/>
      <c r="J205" s="4"/>
      <c r="K205" s="76"/>
      <c r="L205" s="81"/>
      <c r="M205" s="81"/>
      <c r="N205" s="81"/>
      <c r="O205" s="81"/>
      <c r="P205" s="81"/>
      <c r="Q205" s="81"/>
      <c r="R205" s="81"/>
      <c r="S205" s="81"/>
      <c r="T205" s="81"/>
      <c r="U205" s="81"/>
      <c r="V205" s="81"/>
      <c r="W205" s="81"/>
      <c r="X205" s="81"/>
      <c r="Y205" s="81"/>
    </row>
    <row r="206" spans="1:25" ht="12" customHeight="1">
      <c r="A206" s="81"/>
      <c r="B206" s="107" t="s">
        <v>2936</v>
      </c>
      <c r="C206" s="243"/>
      <c r="D206" s="417" t="s">
        <v>2937</v>
      </c>
      <c r="E206" s="418">
        <v>1000</v>
      </c>
      <c r="F206" s="418">
        <v>500</v>
      </c>
      <c r="G206" s="418">
        <v>880</v>
      </c>
      <c r="H206" s="15">
        <v>8862</v>
      </c>
      <c r="I206" s="215"/>
      <c r="J206" s="4"/>
      <c r="K206" s="76"/>
      <c r="L206" s="81"/>
      <c r="M206" s="81"/>
      <c r="N206" s="81"/>
      <c r="O206" s="81"/>
      <c r="P206" s="81"/>
      <c r="Q206" s="81"/>
      <c r="R206" s="81"/>
      <c r="S206" s="81"/>
      <c r="T206" s="81"/>
      <c r="U206" s="81"/>
      <c r="V206" s="81"/>
      <c r="W206" s="81"/>
      <c r="X206" s="81"/>
      <c r="Y206" s="81"/>
    </row>
    <row r="207" spans="1:25" ht="12" customHeight="1">
      <c r="A207" s="81"/>
      <c r="B207" s="107" t="s">
        <v>2938</v>
      </c>
      <c r="C207" s="243"/>
      <c r="D207" s="417" t="s">
        <v>2939</v>
      </c>
      <c r="E207" s="418">
        <v>1100</v>
      </c>
      <c r="F207" s="418">
        <v>500</v>
      </c>
      <c r="G207" s="418">
        <v>880</v>
      </c>
      <c r="H207" s="15">
        <v>8936.4</v>
      </c>
      <c r="I207" s="215"/>
      <c r="J207" s="4"/>
      <c r="K207" s="76"/>
      <c r="L207" s="81"/>
      <c r="M207" s="81"/>
      <c r="N207" s="81"/>
      <c r="O207" s="81"/>
      <c r="P207" s="81"/>
      <c r="Q207" s="81"/>
      <c r="R207" s="81"/>
      <c r="S207" s="81"/>
      <c r="T207" s="81"/>
      <c r="U207" s="81"/>
      <c r="V207" s="81"/>
      <c r="W207" s="81"/>
      <c r="X207" s="81"/>
      <c r="Y207" s="81"/>
    </row>
    <row r="208" spans="1:25" ht="12" customHeight="1">
      <c r="A208" s="81"/>
      <c r="B208" s="107" t="s">
        <v>2940</v>
      </c>
      <c r="C208" s="243"/>
      <c r="D208" s="417" t="s">
        <v>2941</v>
      </c>
      <c r="E208" s="418">
        <v>1100</v>
      </c>
      <c r="F208" s="418">
        <v>500</v>
      </c>
      <c r="G208" s="418">
        <v>880</v>
      </c>
      <c r="H208" s="15">
        <v>12213.949000000001</v>
      </c>
      <c r="I208" s="215"/>
      <c r="J208" s="4"/>
      <c r="K208" s="76"/>
      <c r="L208" s="81"/>
      <c r="M208" s="81"/>
      <c r="N208" s="81"/>
      <c r="O208" s="81"/>
      <c r="P208" s="81"/>
      <c r="Q208" s="81"/>
      <c r="R208" s="81"/>
      <c r="S208" s="81"/>
      <c r="T208" s="81"/>
      <c r="U208" s="81"/>
      <c r="V208" s="81"/>
      <c r="W208" s="81"/>
      <c r="X208" s="81"/>
      <c r="Y208" s="81"/>
    </row>
    <row r="209" spans="1:25" ht="12" customHeight="1">
      <c r="A209" s="81"/>
      <c r="B209" s="107" t="s">
        <v>2942</v>
      </c>
      <c r="C209" s="243"/>
      <c r="D209" s="417" t="s">
        <v>2943</v>
      </c>
      <c r="E209" s="418">
        <v>1100</v>
      </c>
      <c r="F209" s="418">
        <v>500</v>
      </c>
      <c r="G209" s="418">
        <v>880</v>
      </c>
      <c r="H209" s="15">
        <v>15544.298000000001</v>
      </c>
      <c r="I209" s="215"/>
      <c r="J209" s="4"/>
      <c r="K209" s="76"/>
      <c r="L209" s="81"/>
      <c r="M209" s="81"/>
      <c r="N209" s="81"/>
      <c r="O209" s="81"/>
      <c r="P209" s="81"/>
      <c r="Q209" s="81"/>
      <c r="R209" s="81"/>
      <c r="S209" s="81"/>
      <c r="T209" s="81"/>
      <c r="U209" s="81"/>
      <c r="V209" s="81"/>
      <c r="W209" s="81"/>
      <c r="X209" s="81"/>
      <c r="Y209" s="81"/>
    </row>
    <row r="210" spans="1:25" ht="12" customHeight="1">
      <c r="A210" s="81"/>
      <c r="B210" s="419" t="s">
        <v>2580</v>
      </c>
      <c r="C210" s="243"/>
      <c r="D210" s="417" t="s">
        <v>2944</v>
      </c>
      <c r="E210" s="418">
        <v>1200</v>
      </c>
      <c r="F210" s="418">
        <v>500</v>
      </c>
      <c r="G210" s="418">
        <v>880</v>
      </c>
      <c r="H210" s="15">
        <v>8381.1640000000007</v>
      </c>
      <c r="I210" s="215"/>
      <c r="J210" s="4"/>
      <c r="K210" s="76"/>
      <c r="L210" s="81"/>
      <c r="M210" s="81"/>
      <c r="N210" s="81"/>
      <c r="O210" s="81"/>
      <c r="P210" s="81"/>
      <c r="Q210" s="81"/>
      <c r="R210" s="81"/>
      <c r="S210" s="81"/>
      <c r="T210" s="81"/>
      <c r="U210" s="81"/>
      <c r="V210" s="81"/>
      <c r="W210" s="81"/>
      <c r="X210" s="81"/>
      <c r="Y210" s="81"/>
    </row>
    <row r="211" spans="1:25" ht="12" customHeight="1">
      <c r="A211" s="81"/>
      <c r="B211" s="419" t="s">
        <v>2945</v>
      </c>
      <c r="C211" s="420"/>
      <c r="D211" s="421" t="s">
        <v>2946</v>
      </c>
      <c r="E211" s="422">
        <v>600</v>
      </c>
      <c r="F211" s="422">
        <v>600</v>
      </c>
      <c r="G211" s="422">
        <v>880</v>
      </c>
      <c r="H211" s="15">
        <v>7322.5019999999995</v>
      </c>
      <c r="I211" s="215"/>
      <c r="J211" s="4"/>
      <c r="K211" s="76"/>
      <c r="L211" s="81"/>
      <c r="M211" s="81"/>
      <c r="N211" s="81"/>
      <c r="O211" s="81"/>
      <c r="P211" s="81"/>
      <c r="Q211" s="81"/>
      <c r="R211" s="81"/>
      <c r="S211" s="81"/>
      <c r="T211" s="81"/>
      <c r="U211" s="81"/>
      <c r="V211" s="81"/>
      <c r="W211" s="81"/>
      <c r="X211" s="81"/>
      <c r="Y211" s="81"/>
    </row>
    <row r="212" spans="1:25" ht="12" customHeight="1">
      <c r="A212" s="81"/>
      <c r="B212" s="107" t="s">
        <v>2947</v>
      </c>
      <c r="C212" s="243"/>
      <c r="D212" s="417" t="s">
        <v>2948</v>
      </c>
      <c r="E212" s="418">
        <v>600</v>
      </c>
      <c r="F212" s="418">
        <v>600</v>
      </c>
      <c r="G212" s="418">
        <v>880</v>
      </c>
      <c r="H212" s="15">
        <v>10115.501</v>
      </c>
      <c r="I212" s="215"/>
      <c r="J212" s="4"/>
      <c r="K212" s="76"/>
      <c r="L212" s="81"/>
      <c r="M212" s="81"/>
      <c r="N212" s="81"/>
      <c r="O212" s="81"/>
      <c r="P212" s="81"/>
      <c r="Q212" s="81"/>
      <c r="R212" s="81"/>
      <c r="S212" s="81"/>
      <c r="T212" s="81"/>
      <c r="U212" s="81"/>
      <c r="V212" s="81"/>
      <c r="W212" s="81"/>
      <c r="X212" s="81"/>
      <c r="Y212" s="81"/>
    </row>
    <row r="213" spans="1:25" ht="12" customHeight="1">
      <c r="A213" s="81"/>
      <c r="B213" s="107" t="s">
        <v>2949</v>
      </c>
      <c r="C213" s="243"/>
      <c r="D213" s="417" t="s">
        <v>2950</v>
      </c>
      <c r="E213" s="418">
        <v>600</v>
      </c>
      <c r="F213" s="418">
        <v>600</v>
      </c>
      <c r="G213" s="418">
        <v>880</v>
      </c>
      <c r="H213" s="15">
        <v>11875.809000000001</v>
      </c>
      <c r="I213" s="215"/>
      <c r="J213" s="4"/>
      <c r="K213" s="76"/>
      <c r="L213" s="81"/>
      <c r="M213" s="81"/>
      <c r="N213" s="81"/>
      <c r="O213" s="81"/>
      <c r="P213" s="81"/>
      <c r="Q213" s="81"/>
      <c r="R213" s="81"/>
      <c r="S213" s="81"/>
      <c r="T213" s="81"/>
      <c r="U213" s="81"/>
      <c r="V213" s="81"/>
      <c r="W213" s="81"/>
      <c r="X213" s="81"/>
      <c r="Y213" s="81"/>
    </row>
    <row r="214" spans="1:25" ht="12" customHeight="1">
      <c r="A214" s="81"/>
      <c r="B214" s="107" t="s">
        <v>2951</v>
      </c>
      <c r="C214" s="243"/>
      <c r="D214" s="417" t="s">
        <v>2952</v>
      </c>
      <c r="E214" s="418">
        <v>600</v>
      </c>
      <c r="F214" s="418">
        <v>600</v>
      </c>
      <c r="G214" s="418">
        <v>880</v>
      </c>
      <c r="H214" s="15">
        <v>9434.0399999999991</v>
      </c>
      <c r="I214" s="215"/>
      <c r="J214" s="4"/>
      <c r="K214" s="76"/>
      <c r="L214" s="81"/>
      <c r="M214" s="81"/>
      <c r="N214" s="81"/>
      <c r="O214" s="81"/>
      <c r="P214" s="81"/>
      <c r="Q214" s="81"/>
      <c r="R214" s="81"/>
      <c r="S214" s="81"/>
      <c r="T214" s="81"/>
      <c r="U214" s="81"/>
      <c r="V214" s="81"/>
      <c r="W214" s="81"/>
      <c r="X214" s="81"/>
      <c r="Y214" s="81"/>
    </row>
    <row r="215" spans="1:25" ht="12" customHeight="1">
      <c r="A215" s="81"/>
      <c r="B215" s="107" t="s">
        <v>2953</v>
      </c>
      <c r="C215" s="243"/>
      <c r="D215" s="417" t="s">
        <v>2954</v>
      </c>
      <c r="E215" s="418">
        <v>700</v>
      </c>
      <c r="F215" s="418">
        <v>600</v>
      </c>
      <c r="G215" s="418">
        <v>880</v>
      </c>
      <c r="H215" s="15">
        <v>8269.3269999999993</v>
      </c>
      <c r="I215" s="215"/>
      <c r="J215" s="4"/>
      <c r="K215" s="76"/>
      <c r="L215" s="81"/>
      <c r="M215" s="81"/>
      <c r="N215" s="81"/>
      <c r="O215" s="81"/>
      <c r="P215" s="81"/>
      <c r="Q215" s="81"/>
      <c r="R215" s="81"/>
      <c r="S215" s="81"/>
      <c r="T215" s="81"/>
      <c r="U215" s="81"/>
      <c r="V215" s="81"/>
      <c r="W215" s="81"/>
      <c r="X215" s="81"/>
      <c r="Y215" s="81"/>
    </row>
    <row r="216" spans="1:25" ht="12" customHeight="1">
      <c r="A216" s="81"/>
      <c r="B216" s="107" t="s">
        <v>2955</v>
      </c>
      <c r="C216" s="243"/>
      <c r="D216" s="417" t="s">
        <v>2956</v>
      </c>
      <c r="E216" s="418">
        <v>700</v>
      </c>
      <c r="F216" s="418">
        <v>600</v>
      </c>
      <c r="G216" s="418">
        <v>880</v>
      </c>
      <c r="H216" s="15">
        <v>10356.5</v>
      </c>
      <c r="I216" s="215"/>
      <c r="J216" s="4"/>
      <c r="K216" s="76"/>
      <c r="L216" s="81"/>
      <c r="M216" s="81"/>
      <c r="N216" s="81"/>
      <c r="O216" s="81"/>
      <c r="P216" s="81"/>
      <c r="Q216" s="81"/>
      <c r="R216" s="81"/>
      <c r="S216" s="81"/>
      <c r="T216" s="81"/>
      <c r="U216" s="81"/>
      <c r="V216" s="81"/>
      <c r="W216" s="81"/>
      <c r="X216" s="81"/>
      <c r="Y216" s="81"/>
    </row>
    <row r="217" spans="1:25" ht="12" customHeight="1">
      <c r="A217" s="81"/>
      <c r="B217" s="107" t="s">
        <v>2957</v>
      </c>
      <c r="C217" s="243"/>
      <c r="D217" s="417" t="s">
        <v>2958</v>
      </c>
      <c r="E217" s="418">
        <v>800</v>
      </c>
      <c r="F217" s="418">
        <v>600</v>
      </c>
      <c r="G217" s="418">
        <v>880</v>
      </c>
      <c r="H217" s="15">
        <v>8352.8610000000008</v>
      </c>
      <c r="I217" s="215"/>
      <c r="J217" s="4"/>
      <c r="K217" s="76"/>
      <c r="L217" s="81"/>
      <c r="M217" s="81"/>
      <c r="N217" s="81"/>
      <c r="O217" s="81"/>
      <c r="P217" s="81"/>
      <c r="Q217" s="81"/>
      <c r="R217" s="81"/>
      <c r="S217" s="81"/>
      <c r="T217" s="81"/>
      <c r="U217" s="81"/>
      <c r="V217" s="81"/>
      <c r="W217" s="81"/>
      <c r="X217" s="81"/>
      <c r="Y217" s="81"/>
    </row>
    <row r="218" spans="1:25" ht="12" customHeight="1">
      <c r="A218" s="81"/>
      <c r="B218" s="107" t="s">
        <v>2959</v>
      </c>
      <c r="C218" s="243"/>
      <c r="D218" s="417" t="s">
        <v>2960</v>
      </c>
      <c r="E218" s="418">
        <v>800</v>
      </c>
      <c r="F218" s="418">
        <v>600</v>
      </c>
      <c r="G218" s="418">
        <v>880</v>
      </c>
      <c r="H218" s="15">
        <v>10457.865</v>
      </c>
      <c r="I218" s="215"/>
      <c r="J218" s="4"/>
      <c r="K218" s="76"/>
      <c r="L218" s="81"/>
      <c r="M218" s="81"/>
      <c r="N218" s="81"/>
      <c r="O218" s="81"/>
      <c r="P218" s="81"/>
      <c r="Q218" s="81"/>
      <c r="R218" s="81"/>
      <c r="S218" s="81"/>
      <c r="T218" s="81"/>
      <c r="U218" s="81"/>
      <c r="V218" s="81"/>
      <c r="W218" s="81"/>
      <c r="X218" s="81"/>
      <c r="Y218" s="81"/>
    </row>
    <row r="219" spans="1:25" ht="12" customHeight="1">
      <c r="A219" s="81"/>
      <c r="B219" s="107" t="s">
        <v>2961</v>
      </c>
      <c r="C219" s="243"/>
      <c r="D219" s="417" t="s">
        <v>2962</v>
      </c>
      <c r="E219" s="418">
        <v>800</v>
      </c>
      <c r="F219" s="418">
        <v>600</v>
      </c>
      <c r="G219" s="418">
        <v>880</v>
      </c>
      <c r="H219" s="15">
        <v>8550.3330000000005</v>
      </c>
      <c r="I219" s="215"/>
      <c r="J219" s="4"/>
      <c r="K219" s="76"/>
      <c r="L219" s="81"/>
      <c r="M219" s="81"/>
      <c r="N219" s="81"/>
      <c r="O219" s="81"/>
      <c r="P219" s="81"/>
      <c r="Q219" s="81"/>
      <c r="R219" s="81"/>
      <c r="S219" s="81"/>
      <c r="T219" s="81"/>
      <c r="U219" s="81"/>
      <c r="V219" s="81"/>
      <c r="W219" s="81"/>
      <c r="X219" s="81"/>
      <c r="Y219" s="81"/>
    </row>
    <row r="220" spans="1:25" ht="12" customHeight="1">
      <c r="A220" s="81"/>
      <c r="B220" s="107" t="s">
        <v>2963</v>
      </c>
      <c r="C220" s="243"/>
      <c r="D220" s="417" t="s">
        <v>2964</v>
      </c>
      <c r="E220" s="418">
        <v>900</v>
      </c>
      <c r="F220" s="418">
        <v>600</v>
      </c>
      <c r="G220" s="418">
        <v>880</v>
      </c>
      <c r="H220" s="15">
        <v>11013.2</v>
      </c>
      <c r="I220" s="215"/>
      <c r="J220" s="4"/>
      <c r="K220" s="76"/>
      <c r="L220" s="81"/>
      <c r="M220" s="81"/>
      <c r="N220" s="81"/>
      <c r="O220" s="81"/>
      <c r="P220" s="81"/>
      <c r="Q220" s="81"/>
      <c r="R220" s="81"/>
      <c r="S220" s="81"/>
      <c r="T220" s="81"/>
      <c r="U220" s="81"/>
      <c r="V220" s="81"/>
      <c r="W220" s="81"/>
      <c r="X220" s="81"/>
      <c r="Y220" s="81"/>
    </row>
    <row r="221" spans="1:25" ht="12" customHeight="1">
      <c r="A221" s="81"/>
      <c r="B221" s="107" t="s">
        <v>2965</v>
      </c>
      <c r="C221" s="243"/>
      <c r="D221" s="417" t="s">
        <v>2966</v>
      </c>
      <c r="E221" s="418">
        <v>900</v>
      </c>
      <c r="F221" s="418">
        <v>600</v>
      </c>
      <c r="G221" s="418">
        <v>880</v>
      </c>
      <c r="H221" s="15">
        <v>11910</v>
      </c>
      <c r="I221" s="215"/>
      <c r="J221" s="4"/>
      <c r="K221" s="76"/>
      <c r="L221" s="81"/>
      <c r="M221" s="81"/>
      <c r="N221" s="81"/>
      <c r="O221" s="81"/>
      <c r="P221" s="81"/>
      <c r="Q221" s="81"/>
      <c r="R221" s="81"/>
      <c r="S221" s="81"/>
      <c r="T221" s="81"/>
      <c r="U221" s="81"/>
      <c r="V221" s="81"/>
      <c r="W221" s="81"/>
      <c r="X221" s="81"/>
      <c r="Y221" s="81"/>
    </row>
    <row r="222" spans="1:25" ht="12" customHeight="1">
      <c r="A222" s="81"/>
      <c r="B222" s="419" t="s">
        <v>2967</v>
      </c>
      <c r="C222" s="420"/>
      <c r="D222" s="421" t="s">
        <v>2968</v>
      </c>
      <c r="E222" s="422">
        <v>950</v>
      </c>
      <c r="F222" s="422">
        <v>600</v>
      </c>
      <c r="G222" s="422">
        <v>880</v>
      </c>
      <c r="H222" s="15">
        <v>8721.4269999999997</v>
      </c>
      <c r="I222" s="215"/>
      <c r="J222" s="4"/>
      <c r="K222" s="76"/>
      <c r="L222" s="81"/>
      <c r="M222" s="81"/>
      <c r="N222" s="81"/>
      <c r="O222" s="81"/>
      <c r="P222" s="81"/>
      <c r="Q222" s="81"/>
      <c r="R222" s="81"/>
      <c r="S222" s="81"/>
      <c r="T222" s="81"/>
      <c r="U222" s="81"/>
      <c r="V222" s="81"/>
      <c r="W222" s="81"/>
      <c r="X222" s="81"/>
      <c r="Y222" s="81"/>
    </row>
    <row r="223" spans="1:25" ht="12" customHeight="1">
      <c r="A223" s="81"/>
      <c r="B223" s="107" t="s">
        <v>2969</v>
      </c>
      <c r="C223" s="243"/>
      <c r="D223" s="417" t="s">
        <v>2970</v>
      </c>
      <c r="E223" s="418">
        <v>950</v>
      </c>
      <c r="F223" s="418">
        <v>600</v>
      </c>
      <c r="G223" s="418">
        <v>880</v>
      </c>
      <c r="H223" s="15">
        <v>11029.59</v>
      </c>
      <c r="I223" s="215"/>
      <c r="J223" s="4"/>
      <c r="K223" s="76"/>
      <c r="L223" s="81"/>
      <c r="M223" s="81"/>
      <c r="N223" s="81"/>
      <c r="O223" s="81"/>
      <c r="P223" s="81"/>
      <c r="Q223" s="81"/>
      <c r="R223" s="81"/>
      <c r="S223" s="81"/>
      <c r="T223" s="81"/>
      <c r="U223" s="81"/>
      <c r="V223" s="81"/>
      <c r="W223" s="81"/>
      <c r="X223" s="81"/>
      <c r="Y223" s="81"/>
    </row>
    <row r="224" spans="1:25" ht="12" customHeight="1">
      <c r="A224" s="81"/>
      <c r="B224" s="107" t="s">
        <v>2971</v>
      </c>
      <c r="C224" s="243"/>
      <c r="D224" s="417" t="s">
        <v>2972</v>
      </c>
      <c r="E224" s="418">
        <v>600</v>
      </c>
      <c r="F224" s="418">
        <v>950</v>
      </c>
      <c r="G224" s="418">
        <v>880</v>
      </c>
      <c r="H224" s="15">
        <v>12102.552</v>
      </c>
      <c r="I224" s="215"/>
      <c r="J224" s="4"/>
      <c r="K224" s="76"/>
      <c r="L224" s="81"/>
      <c r="M224" s="81"/>
      <c r="N224" s="81"/>
      <c r="O224" s="81"/>
      <c r="P224" s="81"/>
      <c r="Q224" s="81"/>
      <c r="R224" s="81"/>
      <c r="S224" s="81"/>
      <c r="T224" s="81"/>
      <c r="U224" s="81"/>
      <c r="V224" s="81"/>
      <c r="W224" s="81"/>
      <c r="X224" s="81"/>
      <c r="Y224" s="81"/>
    </row>
    <row r="225" spans="1:25" ht="12" customHeight="1">
      <c r="A225" s="81"/>
      <c r="B225" s="107" t="s">
        <v>2973</v>
      </c>
      <c r="C225" s="243"/>
      <c r="D225" s="417" t="s">
        <v>2974</v>
      </c>
      <c r="E225" s="418">
        <v>600</v>
      </c>
      <c r="F225" s="418">
        <v>950</v>
      </c>
      <c r="G225" s="418">
        <v>880</v>
      </c>
      <c r="H225" s="15">
        <v>14178</v>
      </c>
      <c r="I225" s="215"/>
      <c r="J225" s="4"/>
      <c r="K225" s="76"/>
      <c r="L225" s="81"/>
      <c r="M225" s="81"/>
      <c r="N225" s="81"/>
      <c r="O225" s="81"/>
      <c r="P225" s="81"/>
      <c r="Q225" s="81"/>
      <c r="R225" s="81"/>
      <c r="S225" s="81"/>
      <c r="T225" s="81"/>
      <c r="U225" s="81"/>
      <c r="V225" s="81"/>
      <c r="W225" s="81"/>
      <c r="X225" s="81"/>
      <c r="Y225" s="81"/>
    </row>
    <row r="226" spans="1:25" ht="12" customHeight="1">
      <c r="A226" s="81"/>
      <c r="B226" s="419" t="s">
        <v>2975</v>
      </c>
      <c r="C226" s="420"/>
      <c r="D226" s="432" t="s">
        <v>2976</v>
      </c>
      <c r="E226" s="422">
        <v>1000</v>
      </c>
      <c r="F226" s="422">
        <v>600</v>
      </c>
      <c r="G226" s="422">
        <v>880</v>
      </c>
      <c r="H226" s="15">
        <v>9448.8019999999997</v>
      </c>
      <c r="I226" s="215"/>
      <c r="J226" s="4"/>
      <c r="K226" s="76"/>
      <c r="L226" s="81"/>
      <c r="M226" s="81"/>
      <c r="N226" s="81"/>
      <c r="O226" s="81"/>
      <c r="P226" s="81"/>
      <c r="Q226" s="81"/>
      <c r="R226" s="81"/>
      <c r="S226" s="81"/>
      <c r="T226" s="81"/>
      <c r="U226" s="81"/>
      <c r="V226" s="81"/>
      <c r="W226" s="81"/>
      <c r="X226" s="81"/>
      <c r="Y226" s="81"/>
    </row>
    <row r="227" spans="1:25" ht="12" customHeight="1">
      <c r="A227" s="81"/>
      <c r="B227" s="107" t="s">
        <v>2977</v>
      </c>
      <c r="C227" s="243"/>
      <c r="D227" s="430" t="s">
        <v>2978</v>
      </c>
      <c r="E227" s="418">
        <v>1000</v>
      </c>
      <c r="F227" s="418">
        <v>600</v>
      </c>
      <c r="G227" s="418">
        <v>880</v>
      </c>
      <c r="H227" s="15">
        <v>12556.324000000001</v>
      </c>
      <c r="I227" s="215"/>
      <c r="J227" s="4"/>
      <c r="K227" s="76"/>
      <c r="L227" s="81"/>
      <c r="M227" s="81"/>
      <c r="N227" s="81"/>
      <c r="O227" s="81"/>
      <c r="P227" s="81"/>
      <c r="Q227" s="81"/>
      <c r="R227" s="81"/>
      <c r="S227" s="81"/>
      <c r="T227" s="81"/>
      <c r="U227" s="81"/>
      <c r="V227" s="81"/>
      <c r="W227" s="81"/>
      <c r="X227" s="81"/>
      <c r="Y227" s="81"/>
    </row>
    <row r="228" spans="1:25" ht="12" customHeight="1">
      <c r="A228" s="81"/>
      <c r="B228" s="419" t="s">
        <v>2979</v>
      </c>
      <c r="C228" s="420"/>
      <c r="D228" s="421" t="s">
        <v>2980</v>
      </c>
      <c r="E228" s="422">
        <v>1200</v>
      </c>
      <c r="F228" s="422">
        <v>600</v>
      </c>
      <c r="G228" s="422">
        <v>880</v>
      </c>
      <c r="H228" s="15">
        <v>9599.5020000000004</v>
      </c>
      <c r="I228" s="215"/>
      <c r="J228" s="4"/>
      <c r="K228" s="76"/>
      <c r="L228" s="81"/>
      <c r="M228" s="81"/>
      <c r="N228" s="81"/>
      <c r="O228" s="81"/>
      <c r="P228" s="81"/>
      <c r="Q228" s="81"/>
      <c r="R228" s="81"/>
      <c r="S228" s="81"/>
      <c r="T228" s="81"/>
      <c r="U228" s="81"/>
      <c r="V228" s="81"/>
      <c r="W228" s="81"/>
      <c r="X228" s="81"/>
      <c r="Y228" s="81"/>
    </row>
    <row r="229" spans="1:25" ht="12" customHeight="1">
      <c r="A229" s="81"/>
      <c r="B229" s="107" t="s">
        <v>2981</v>
      </c>
      <c r="C229" s="243"/>
      <c r="D229" s="417" t="s">
        <v>2982</v>
      </c>
      <c r="E229" s="418">
        <v>1200</v>
      </c>
      <c r="F229" s="418">
        <v>600</v>
      </c>
      <c r="G229" s="418">
        <v>880</v>
      </c>
      <c r="H229" s="15">
        <v>12433.454</v>
      </c>
      <c r="I229" s="215"/>
      <c r="J229" s="4"/>
      <c r="K229" s="76"/>
      <c r="L229" s="81"/>
      <c r="M229" s="81"/>
      <c r="N229" s="81"/>
      <c r="O229" s="81"/>
      <c r="P229" s="81"/>
      <c r="Q229" s="81"/>
      <c r="R229" s="81"/>
      <c r="S229" s="81"/>
      <c r="T229" s="81"/>
      <c r="U229" s="81"/>
      <c r="V229" s="81"/>
      <c r="W229" s="81"/>
      <c r="X229" s="81"/>
      <c r="Y229" s="81"/>
    </row>
    <row r="230" spans="1:25" ht="12" customHeight="1">
      <c r="A230" s="81"/>
      <c r="B230" s="107" t="s">
        <v>2983</v>
      </c>
      <c r="C230" s="243"/>
      <c r="D230" s="417" t="s">
        <v>2984</v>
      </c>
      <c r="E230" s="418">
        <v>1200</v>
      </c>
      <c r="F230" s="418">
        <v>600</v>
      </c>
      <c r="G230" s="418">
        <v>880</v>
      </c>
      <c r="H230" s="15">
        <v>13306.612000000001</v>
      </c>
      <c r="I230" s="215"/>
      <c r="J230" s="4"/>
      <c r="K230" s="76"/>
      <c r="L230" s="81"/>
      <c r="M230" s="81"/>
      <c r="N230" s="81"/>
      <c r="O230" s="81"/>
      <c r="P230" s="81"/>
      <c r="Q230" s="81"/>
      <c r="R230" s="81"/>
      <c r="S230" s="81"/>
      <c r="T230" s="81"/>
      <c r="U230" s="81"/>
      <c r="V230" s="81"/>
      <c r="W230" s="81"/>
      <c r="X230" s="81"/>
      <c r="Y230" s="81"/>
    </row>
    <row r="231" spans="1:25" ht="12" customHeight="1">
      <c r="A231" s="81"/>
      <c r="B231" s="107" t="s">
        <v>2985</v>
      </c>
      <c r="C231" s="243"/>
      <c r="D231" s="417" t="s">
        <v>2986</v>
      </c>
      <c r="E231" s="418">
        <v>1200</v>
      </c>
      <c r="F231" s="418">
        <v>600</v>
      </c>
      <c r="G231" s="418">
        <v>880</v>
      </c>
      <c r="H231" s="15">
        <v>15972</v>
      </c>
      <c r="I231" s="215"/>
      <c r="J231" s="4"/>
      <c r="K231" s="76"/>
      <c r="L231" s="81"/>
      <c r="M231" s="81"/>
      <c r="N231" s="81"/>
      <c r="O231" s="81"/>
      <c r="P231" s="81"/>
      <c r="Q231" s="81"/>
      <c r="R231" s="81"/>
      <c r="S231" s="81"/>
      <c r="T231" s="81"/>
      <c r="U231" s="81"/>
      <c r="V231" s="81"/>
      <c r="W231" s="81"/>
      <c r="X231" s="81"/>
      <c r="Y231" s="81"/>
    </row>
    <row r="232" spans="1:25" ht="12" customHeight="1">
      <c r="A232" s="81"/>
      <c r="B232" s="107" t="s">
        <v>2987</v>
      </c>
      <c r="C232" s="243"/>
      <c r="D232" s="417" t="s">
        <v>2988</v>
      </c>
      <c r="E232" s="418">
        <v>1300</v>
      </c>
      <c r="F232" s="418">
        <v>600</v>
      </c>
      <c r="G232" s="418">
        <v>880</v>
      </c>
      <c r="H232" s="15">
        <v>10201.422</v>
      </c>
      <c r="I232" s="215"/>
      <c r="J232" s="4"/>
      <c r="K232" s="76"/>
      <c r="L232" s="81"/>
      <c r="M232" s="81"/>
      <c r="N232" s="81"/>
      <c r="O232" s="81"/>
      <c r="P232" s="81"/>
      <c r="Q232" s="81"/>
      <c r="R232" s="81"/>
      <c r="S232" s="81"/>
      <c r="T232" s="81"/>
      <c r="U232" s="81"/>
      <c r="V232" s="81"/>
      <c r="W232" s="81"/>
      <c r="X232" s="81"/>
      <c r="Y232" s="81"/>
    </row>
    <row r="233" spans="1:25" ht="12" customHeight="1">
      <c r="A233" s="81"/>
      <c r="B233" s="107" t="s">
        <v>2989</v>
      </c>
      <c r="C233" s="243"/>
      <c r="D233" s="417" t="s">
        <v>2990</v>
      </c>
      <c r="E233" s="418">
        <v>1300</v>
      </c>
      <c r="F233" s="418">
        <v>600</v>
      </c>
      <c r="G233" s="418">
        <v>880</v>
      </c>
      <c r="H233" s="15">
        <v>13379.597000000002</v>
      </c>
      <c r="I233" s="215"/>
      <c r="J233" s="4"/>
      <c r="K233" s="76"/>
      <c r="L233" s="81"/>
      <c r="M233" s="81"/>
      <c r="N233" s="81"/>
      <c r="O233" s="81"/>
      <c r="P233" s="81"/>
      <c r="Q233" s="81"/>
      <c r="R233" s="81"/>
      <c r="S233" s="81"/>
      <c r="T233" s="81"/>
      <c r="U233" s="81"/>
      <c r="V233" s="81"/>
      <c r="W233" s="81"/>
      <c r="X233" s="81"/>
      <c r="Y233" s="81"/>
    </row>
    <row r="234" spans="1:25" ht="12" customHeight="1">
      <c r="A234" s="81"/>
      <c r="B234" s="107" t="s">
        <v>2991</v>
      </c>
      <c r="C234" s="243"/>
      <c r="D234" s="417" t="s">
        <v>2992</v>
      </c>
      <c r="E234" s="418">
        <v>1400</v>
      </c>
      <c r="F234" s="418">
        <v>600</v>
      </c>
      <c r="G234" s="418">
        <v>880</v>
      </c>
      <c r="H234" s="15">
        <v>10744.525</v>
      </c>
      <c r="I234" s="215"/>
      <c r="J234" s="4"/>
      <c r="K234" s="76"/>
      <c r="L234" s="81"/>
      <c r="M234" s="81"/>
      <c r="N234" s="81"/>
      <c r="O234" s="81"/>
      <c r="P234" s="81"/>
      <c r="Q234" s="81"/>
      <c r="R234" s="81"/>
      <c r="S234" s="81"/>
      <c r="T234" s="81"/>
      <c r="U234" s="81"/>
      <c r="V234" s="81"/>
      <c r="W234" s="81"/>
      <c r="X234" s="81"/>
      <c r="Y234" s="81"/>
    </row>
    <row r="235" spans="1:25" ht="12" customHeight="1">
      <c r="A235" s="81"/>
      <c r="B235" s="107" t="s">
        <v>2993</v>
      </c>
      <c r="C235" s="243"/>
      <c r="D235" s="417" t="s">
        <v>2994</v>
      </c>
      <c r="E235" s="418">
        <v>1400</v>
      </c>
      <c r="F235" s="418">
        <v>600</v>
      </c>
      <c r="G235" s="418">
        <v>880</v>
      </c>
      <c r="H235" s="15">
        <v>14315.697</v>
      </c>
      <c r="I235" s="215"/>
      <c r="J235" s="4"/>
      <c r="K235" s="76"/>
      <c r="L235" s="81"/>
      <c r="M235" s="81"/>
      <c r="N235" s="81"/>
      <c r="O235" s="81"/>
      <c r="P235" s="81"/>
      <c r="Q235" s="81"/>
      <c r="R235" s="81"/>
      <c r="S235" s="81"/>
      <c r="T235" s="81"/>
      <c r="U235" s="81"/>
      <c r="V235" s="81"/>
      <c r="W235" s="81"/>
      <c r="X235" s="81"/>
      <c r="Y235" s="81"/>
    </row>
    <row r="236" spans="1:25" ht="12" customHeight="1">
      <c r="A236" s="81"/>
      <c r="B236" s="107" t="s">
        <v>2995</v>
      </c>
      <c r="C236" s="243"/>
      <c r="D236" s="417" t="s">
        <v>2996</v>
      </c>
      <c r="E236" s="418">
        <v>1400</v>
      </c>
      <c r="F236" s="418">
        <v>600</v>
      </c>
      <c r="G236" s="418">
        <v>880</v>
      </c>
      <c r="H236" s="15">
        <v>14232.141</v>
      </c>
      <c r="I236" s="215"/>
      <c r="J236" s="4"/>
      <c r="K236" s="76"/>
      <c r="L236" s="81"/>
      <c r="M236" s="81"/>
      <c r="N236" s="81"/>
      <c r="O236" s="81"/>
      <c r="P236" s="81"/>
      <c r="Q236" s="81"/>
      <c r="R236" s="81"/>
      <c r="S236" s="81"/>
      <c r="T236" s="81"/>
      <c r="U236" s="81"/>
      <c r="V236" s="81"/>
      <c r="W236" s="81"/>
      <c r="X236" s="81"/>
      <c r="Y236" s="81"/>
    </row>
    <row r="237" spans="1:25" ht="12" customHeight="1">
      <c r="A237" s="81"/>
      <c r="B237" s="419" t="s">
        <v>2997</v>
      </c>
      <c r="C237" s="420"/>
      <c r="D237" s="421" t="s">
        <v>2998</v>
      </c>
      <c r="E237" s="422">
        <v>1500</v>
      </c>
      <c r="F237" s="422">
        <v>600</v>
      </c>
      <c r="G237" s="422">
        <v>880</v>
      </c>
      <c r="H237" s="15">
        <v>10906.588</v>
      </c>
      <c r="I237" s="215"/>
      <c r="J237" s="4"/>
      <c r="K237" s="76"/>
      <c r="L237" s="81"/>
      <c r="M237" s="81"/>
      <c r="N237" s="81"/>
      <c r="O237" s="81"/>
      <c r="P237" s="81"/>
      <c r="Q237" s="81"/>
      <c r="R237" s="81"/>
      <c r="S237" s="81"/>
      <c r="T237" s="81"/>
      <c r="U237" s="81"/>
      <c r="V237" s="81"/>
      <c r="W237" s="81"/>
      <c r="X237" s="81"/>
      <c r="Y237" s="81"/>
    </row>
    <row r="238" spans="1:25" ht="12" customHeight="1">
      <c r="A238" s="81"/>
      <c r="B238" s="107" t="s">
        <v>2999</v>
      </c>
      <c r="C238" s="243"/>
      <c r="D238" s="417" t="s">
        <v>3000</v>
      </c>
      <c r="E238" s="418">
        <v>1500</v>
      </c>
      <c r="F238" s="418">
        <v>600</v>
      </c>
      <c r="G238" s="418">
        <v>880</v>
      </c>
      <c r="H238" s="15">
        <v>14584.361000000001</v>
      </c>
      <c r="I238" s="215"/>
      <c r="J238" s="4"/>
      <c r="K238" s="76"/>
      <c r="L238" s="81"/>
      <c r="M238" s="81"/>
      <c r="N238" s="81"/>
      <c r="O238" s="81"/>
      <c r="P238" s="81"/>
      <c r="Q238" s="81"/>
      <c r="R238" s="81"/>
      <c r="S238" s="81"/>
      <c r="T238" s="81"/>
      <c r="U238" s="81"/>
      <c r="V238" s="81"/>
      <c r="W238" s="81"/>
      <c r="X238" s="81"/>
      <c r="Y238" s="81"/>
    </row>
    <row r="239" spans="1:25" ht="12" customHeight="1">
      <c r="A239" s="81"/>
      <c r="B239" s="107" t="s">
        <v>3001</v>
      </c>
      <c r="C239" s="243"/>
      <c r="D239" s="417" t="s">
        <v>3002</v>
      </c>
      <c r="E239" s="418">
        <v>1500</v>
      </c>
      <c r="F239" s="418">
        <v>600</v>
      </c>
      <c r="G239" s="418">
        <v>880</v>
      </c>
      <c r="H239" s="15">
        <v>15205.201000000001</v>
      </c>
      <c r="I239" s="215"/>
      <c r="J239" s="4"/>
      <c r="K239" s="76"/>
      <c r="L239" s="81"/>
      <c r="M239" s="81"/>
      <c r="N239" s="81"/>
      <c r="O239" s="81"/>
      <c r="P239" s="81"/>
      <c r="Q239" s="81"/>
      <c r="R239" s="81"/>
      <c r="S239" s="81"/>
      <c r="T239" s="81"/>
      <c r="U239" s="81"/>
      <c r="V239" s="81"/>
      <c r="W239" s="81"/>
      <c r="X239" s="81"/>
      <c r="Y239" s="81"/>
    </row>
    <row r="240" spans="1:25" ht="12" customHeight="1">
      <c r="A240" s="81"/>
      <c r="B240" s="107" t="s">
        <v>3003</v>
      </c>
      <c r="C240" s="243"/>
      <c r="D240" s="417" t="s">
        <v>3004</v>
      </c>
      <c r="E240" s="418">
        <v>1700</v>
      </c>
      <c r="F240" s="418">
        <v>600</v>
      </c>
      <c r="G240" s="418">
        <v>880</v>
      </c>
      <c r="H240" s="15">
        <v>11915.815999999999</v>
      </c>
      <c r="I240" s="215"/>
      <c r="J240" s="4"/>
      <c r="K240" s="76"/>
      <c r="L240" s="81"/>
      <c r="M240" s="81"/>
      <c r="N240" s="81"/>
      <c r="O240" s="81"/>
      <c r="P240" s="81"/>
      <c r="Q240" s="81"/>
      <c r="R240" s="81"/>
      <c r="S240" s="81"/>
      <c r="T240" s="81"/>
      <c r="U240" s="81"/>
      <c r="V240" s="81"/>
      <c r="W240" s="81"/>
      <c r="X240" s="81"/>
      <c r="Y240" s="81"/>
    </row>
    <row r="241" spans="1:25" ht="12" customHeight="1">
      <c r="A241" s="81"/>
      <c r="B241" s="107" t="s">
        <v>3005</v>
      </c>
      <c r="C241" s="243"/>
      <c r="D241" s="417" t="s">
        <v>3006</v>
      </c>
      <c r="E241" s="418">
        <v>1800</v>
      </c>
      <c r="F241" s="418">
        <v>600</v>
      </c>
      <c r="G241" s="418">
        <v>880</v>
      </c>
      <c r="H241" s="15">
        <v>12390.862000000001</v>
      </c>
      <c r="I241" s="215"/>
      <c r="J241" s="4"/>
      <c r="K241" s="76"/>
      <c r="L241" s="81"/>
      <c r="M241" s="81"/>
      <c r="N241" s="81"/>
      <c r="O241" s="81"/>
      <c r="P241" s="81"/>
      <c r="Q241" s="81"/>
      <c r="R241" s="81"/>
      <c r="S241" s="81"/>
      <c r="T241" s="81"/>
      <c r="U241" s="81"/>
      <c r="V241" s="81"/>
      <c r="W241" s="81"/>
      <c r="X241" s="81"/>
      <c r="Y241" s="81"/>
    </row>
    <row r="242" spans="1:25" ht="12" customHeight="1">
      <c r="A242" s="81"/>
      <c r="B242" s="107" t="s">
        <v>3007</v>
      </c>
      <c r="C242" s="243"/>
      <c r="D242" s="417" t="s">
        <v>3008</v>
      </c>
      <c r="E242" s="418">
        <v>1800</v>
      </c>
      <c r="F242" s="418">
        <v>600</v>
      </c>
      <c r="G242" s="418">
        <v>880</v>
      </c>
      <c r="H242" s="15">
        <v>17333.14</v>
      </c>
      <c r="I242" s="215"/>
      <c r="J242" s="4"/>
      <c r="K242" s="76"/>
      <c r="L242" s="81"/>
      <c r="M242" s="81"/>
      <c r="N242" s="81"/>
      <c r="O242" s="81"/>
      <c r="P242" s="81"/>
      <c r="Q242" s="81"/>
      <c r="R242" s="81"/>
      <c r="S242" s="81"/>
      <c r="T242" s="81"/>
      <c r="U242" s="81"/>
      <c r="V242" s="81"/>
      <c r="W242" s="81"/>
      <c r="X242" s="81"/>
      <c r="Y242" s="81"/>
    </row>
    <row r="243" spans="1:25" ht="12" customHeight="1">
      <c r="A243" s="81"/>
      <c r="B243" s="107" t="s">
        <v>3009</v>
      </c>
      <c r="C243" s="243"/>
      <c r="D243" s="417" t="s">
        <v>3010</v>
      </c>
      <c r="E243" s="418">
        <v>1800</v>
      </c>
      <c r="F243" s="418">
        <v>600</v>
      </c>
      <c r="G243" s="418">
        <v>880</v>
      </c>
      <c r="H243" s="15">
        <v>23382</v>
      </c>
      <c r="I243" s="215"/>
      <c r="J243" s="4"/>
      <c r="K243" s="76"/>
      <c r="L243" s="81"/>
      <c r="M243" s="81"/>
      <c r="N243" s="81"/>
      <c r="O243" s="81"/>
      <c r="P243" s="81"/>
      <c r="Q243" s="81"/>
      <c r="R243" s="81"/>
      <c r="S243" s="81"/>
      <c r="T243" s="81"/>
      <c r="U243" s="81"/>
      <c r="V243" s="81"/>
      <c r="W243" s="81"/>
      <c r="X243" s="81"/>
      <c r="Y243" s="81"/>
    </row>
    <row r="244" spans="1:25" ht="12" customHeight="1">
      <c r="A244" s="81"/>
      <c r="B244" s="107" t="s">
        <v>3011</v>
      </c>
      <c r="C244" s="243"/>
      <c r="D244" s="417" t="s">
        <v>3012</v>
      </c>
      <c r="E244" s="418">
        <v>1800</v>
      </c>
      <c r="F244" s="418">
        <v>600</v>
      </c>
      <c r="G244" s="418">
        <v>880</v>
      </c>
      <c r="H244" s="15">
        <v>17704.984</v>
      </c>
      <c r="I244" s="215"/>
      <c r="J244" s="4"/>
      <c r="K244" s="76"/>
      <c r="L244" s="81"/>
      <c r="M244" s="81"/>
      <c r="N244" s="81"/>
      <c r="O244" s="81"/>
      <c r="P244" s="81"/>
      <c r="Q244" s="81"/>
      <c r="R244" s="81"/>
      <c r="S244" s="81"/>
      <c r="T244" s="81"/>
      <c r="U244" s="81"/>
      <c r="V244" s="81"/>
      <c r="W244" s="81"/>
      <c r="X244" s="81"/>
      <c r="Y244" s="81"/>
    </row>
    <row r="245" spans="1:25" ht="12" customHeight="1">
      <c r="A245" s="81"/>
      <c r="B245" s="107" t="s">
        <v>3013</v>
      </c>
      <c r="C245" s="243"/>
      <c r="D245" s="417" t="s">
        <v>3014</v>
      </c>
      <c r="E245" s="418">
        <v>700</v>
      </c>
      <c r="F245" s="418">
        <v>700</v>
      </c>
      <c r="G245" s="418">
        <v>880</v>
      </c>
      <c r="H245" s="15">
        <v>8667</v>
      </c>
      <c r="I245" s="215"/>
      <c r="J245" s="4"/>
      <c r="K245" s="76"/>
      <c r="L245" s="81"/>
      <c r="M245" s="81"/>
      <c r="N245" s="81"/>
      <c r="O245" s="81"/>
      <c r="P245" s="81"/>
      <c r="Q245" s="81"/>
      <c r="R245" s="81"/>
      <c r="S245" s="81"/>
      <c r="T245" s="81"/>
      <c r="U245" s="81"/>
      <c r="V245" s="81"/>
      <c r="W245" s="81"/>
      <c r="X245" s="81"/>
      <c r="Y245" s="81"/>
    </row>
    <row r="246" spans="1:25" ht="12" customHeight="1">
      <c r="A246" s="81"/>
      <c r="B246" s="107" t="s">
        <v>3015</v>
      </c>
      <c r="C246" s="243"/>
      <c r="D246" s="417" t="s">
        <v>3016</v>
      </c>
      <c r="E246" s="418">
        <v>800</v>
      </c>
      <c r="F246" s="418">
        <v>700</v>
      </c>
      <c r="G246" s="418">
        <v>880</v>
      </c>
      <c r="H246" s="15">
        <v>9584.7289999999994</v>
      </c>
      <c r="I246" s="215"/>
      <c r="J246" s="4"/>
      <c r="K246" s="76"/>
      <c r="L246" s="81"/>
      <c r="M246" s="81"/>
      <c r="N246" s="81"/>
      <c r="O246" s="81"/>
      <c r="P246" s="81"/>
      <c r="Q246" s="81"/>
      <c r="R246" s="81"/>
      <c r="S246" s="81"/>
      <c r="T246" s="81"/>
      <c r="U246" s="81"/>
      <c r="V246" s="81"/>
      <c r="W246" s="81"/>
      <c r="X246" s="81"/>
      <c r="Y246" s="81"/>
    </row>
    <row r="247" spans="1:25" ht="12" customHeight="1">
      <c r="A247" s="81"/>
      <c r="B247" s="107" t="s">
        <v>3017</v>
      </c>
      <c r="C247" s="243"/>
      <c r="D247" s="417" t="s">
        <v>3018</v>
      </c>
      <c r="E247" s="418">
        <v>800</v>
      </c>
      <c r="F247" s="418">
        <v>700</v>
      </c>
      <c r="G247" s="418">
        <v>880</v>
      </c>
      <c r="H247" s="15">
        <v>11881.518</v>
      </c>
      <c r="I247" s="215"/>
      <c r="J247" s="4"/>
      <c r="K247" s="76"/>
      <c r="L247" s="81"/>
      <c r="M247" s="81"/>
      <c r="N247" s="81"/>
      <c r="O247" s="81"/>
      <c r="P247" s="81"/>
      <c r="Q247" s="81"/>
      <c r="R247" s="81"/>
      <c r="S247" s="81"/>
      <c r="T247" s="81"/>
      <c r="U247" s="81"/>
      <c r="V247" s="81"/>
      <c r="W247" s="81"/>
      <c r="X247" s="81"/>
      <c r="Y247" s="81"/>
    </row>
    <row r="248" spans="1:25" ht="12" customHeight="1">
      <c r="A248" s="81"/>
      <c r="B248" s="107" t="s">
        <v>3019</v>
      </c>
      <c r="C248" s="243"/>
      <c r="D248" s="417" t="s">
        <v>3020</v>
      </c>
      <c r="E248" s="418">
        <v>900</v>
      </c>
      <c r="F248" s="418">
        <v>700</v>
      </c>
      <c r="G248" s="418">
        <v>880</v>
      </c>
      <c r="H248" s="15">
        <v>8766.4500000000007</v>
      </c>
      <c r="I248" s="215"/>
      <c r="J248" s="4"/>
      <c r="K248" s="76"/>
      <c r="L248" s="81"/>
      <c r="M248" s="81"/>
      <c r="N248" s="81"/>
      <c r="O248" s="81"/>
      <c r="P248" s="81"/>
      <c r="Q248" s="81"/>
      <c r="R248" s="81"/>
      <c r="S248" s="81"/>
      <c r="T248" s="81"/>
      <c r="U248" s="81"/>
      <c r="V248" s="81"/>
      <c r="W248" s="81"/>
      <c r="X248" s="81"/>
      <c r="Y248" s="81"/>
    </row>
    <row r="249" spans="1:25" ht="12" customHeight="1">
      <c r="A249" s="81"/>
      <c r="B249" s="107" t="s">
        <v>3021</v>
      </c>
      <c r="C249" s="243"/>
      <c r="D249" s="417" t="s">
        <v>3022</v>
      </c>
      <c r="E249" s="418">
        <v>950</v>
      </c>
      <c r="F249" s="418">
        <v>700</v>
      </c>
      <c r="G249" s="418">
        <v>880</v>
      </c>
      <c r="H249" s="15">
        <v>9255.4989999999998</v>
      </c>
      <c r="I249" s="215"/>
      <c r="J249" s="4"/>
      <c r="K249" s="76"/>
      <c r="L249" s="81"/>
      <c r="M249" s="81"/>
      <c r="N249" s="81"/>
      <c r="O249" s="81"/>
      <c r="P249" s="81"/>
      <c r="Q249" s="81"/>
      <c r="R249" s="81"/>
      <c r="S249" s="81"/>
      <c r="T249" s="81"/>
      <c r="U249" s="81"/>
      <c r="V249" s="81"/>
      <c r="W249" s="81"/>
      <c r="X249" s="81"/>
      <c r="Y249" s="81"/>
    </row>
    <row r="250" spans="1:25" ht="12" customHeight="1">
      <c r="A250" s="81"/>
      <c r="B250" s="107" t="s">
        <v>3023</v>
      </c>
      <c r="C250" s="243"/>
      <c r="D250" s="417" t="s">
        <v>3024</v>
      </c>
      <c r="E250" s="418">
        <v>950</v>
      </c>
      <c r="F250" s="418">
        <v>700</v>
      </c>
      <c r="G250" s="418">
        <v>880</v>
      </c>
      <c r="H250" s="15">
        <v>12482.624</v>
      </c>
      <c r="I250" s="215"/>
      <c r="J250" s="4"/>
      <c r="K250" s="76"/>
      <c r="L250" s="81"/>
      <c r="M250" s="81"/>
      <c r="N250" s="81"/>
      <c r="O250" s="81"/>
      <c r="P250" s="81"/>
      <c r="Q250" s="81"/>
      <c r="R250" s="81"/>
      <c r="S250" s="81"/>
      <c r="T250" s="81"/>
      <c r="U250" s="81"/>
      <c r="V250" s="81"/>
      <c r="W250" s="81"/>
      <c r="X250" s="81"/>
      <c r="Y250" s="81"/>
    </row>
    <row r="251" spans="1:25" ht="12" customHeight="1">
      <c r="A251" s="81"/>
      <c r="B251" s="107" t="s">
        <v>3025</v>
      </c>
      <c r="C251" s="243"/>
      <c r="D251" s="417" t="s">
        <v>3026</v>
      </c>
      <c r="E251" s="418">
        <v>1000</v>
      </c>
      <c r="F251" s="418">
        <v>700</v>
      </c>
      <c r="G251" s="418">
        <v>880</v>
      </c>
      <c r="H251" s="15">
        <v>9967.023000000001</v>
      </c>
      <c r="I251" s="215"/>
      <c r="J251" s="4"/>
      <c r="K251" s="76"/>
      <c r="L251" s="81"/>
      <c r="M251" s="81"/>
      <c r="N251" s="81"/>
      <c r="O251" s="81"/>
      <c r="P251" s="81"/>
      <c r="Q251" s="81"/>
      <c r="R251" s="81"/>
      <c r="S251" s="81"/>
      <c r="T251" s="81"/>
      <c r="U251" s="81"/>
      <c r="V251" s="81"/>
      <c r="W251" s="81"/>
      <c r="X251" s="81"/>
      <c r="Y251" s="81"/>
    </row>
    <row r="252" spans="1:25" ht="12" customHeight="1">
      <c r="A252" s="81"/>
      <c r="B252" s="107" t="s">
        <v>3027</v>
      </c>
      <c r="C252" s="243"/>
      <c r="D252" s="417" t="s">
        <v>3028</v>
      </c>
      <c r="E252" s="418">
        <v>1000</v>
      </c>
      <c r="F252" s="418">
        <v>700</v>
      </c>
      <c r="G252" s="418">
        <v>880</v>
      </c>
      <c r="H252" s="15">
        <v>14135.484</v>
      </c>
      <c r="I252" s="215"/>
      <c r="J252" s="4"/>
      <c r="K252" s="76"/>
      <c r="L252" s="81"/>
      <c r="M252" s="81"/>
      <c r="N252" s="81"/>
      <c r="O252" s="81"/>
      <c r="P252" s="81"/>
      <c r="Q252" s="81"/>
      <c r="R252" s="81"/>
      <c r="S252" s="81"/>
      <c r="T252" s="81"/>
      <c r="U252" s="81"/>
      <c r="V252" s="81"/>
      <c r="W252" s="81"/>
      <c r="X252" s="81"/>
      <c r="Y252" s="81"/>
    </row>
    <row r="253" spans="1:25" ht="12" customHeight="1">
      <c r="A253" s="81"/>
      <c r="B253" s="107" t="s">
        <v>3029</v>
      </c>
      <c r="C253" s="243"/>
      <c r="D253" s="417" t="s">
        <v>3030</v>
      </c>
      <c r="E253" s="418">
        <v>1200</v>
      </c>
      <c r="F253" s="418">
        <v>700</v>
      </c>
      <c r="G253" s="418">
        <v>880</v>
      </c>
      <c r="H253" s="55">
        <v>10603.65</v>
      </c>
      <c r="I253" s="215"/>
      <c r="J253" s="4"/>
      <c r="K253" s="76"/>
      <c r="L253" s="81"/>
      <c r="M253" s="81"/>
      <c r="N253" s="81"/>
      <c r="O253" s="81"/>
      <c r="P253" s="81"/>
      <c r="Q253" s="81"/>
      <c r="R253" s="81"/>
      <c r="S253" s="81"/>
      <c r="T253" s="81"/>
      <c r="U253" s="81"/>
      <c r="V253" s="81"/>
      <c r="W253" s="81"/>
      <c r="X253" s="81"/>
      <c r="Y253" s="81"/>
    </row>
    <row r="254" spans="1:25" ht="12" customHeight="1">
      <c r="A254" s="81"/>
      <c r="B254" s="107" t="s">
        <v>3031</v>
      </c>
      <c r="C254" s="243"/>
      <c r="D254" s="417" t="s">
        <v>3032</v>
      </c>
      <c r="E254" s="418">
        <v>1200</v>
      </c>
      <c r="F254" s="418">
        <v>700</v>
      </c>
      <c r="G254" s="418">
        <v>880</v>
      </c>
      <c r="H254" s="15">
        <v>14350.094000000001</v>
      </c>
      <c r="I254" s="215"/>
      <c r="J254" s="4"/>
      <c r="K254" s="76"/>
      <c r="L254" s="81"/>
      <c r="M254" s="81"/>
      <c r="N254" s="81"/>
      <c r="O254" s="81"/>
      <c r="P254" s="81"/>
      <c r="Q254" s="81"/>
      <c r="R254" s="81"/>
      <c r="S254" s="81"/>
      <c r="T254" s="81"/>
      <c r="U254" s="81"/>
      <c r="V254" s="81"/>
      <c r="W254" s="81"/>
      <c r="X254" s="81"/>
      <c r="Y254" s="81"/>
    </row>
    <row r="255" spans="1:25" ht="12" customHeight="1">
      <c r="A255" s="81"/>
      <c r="B255" s="107" t="s">
        <v>3033</v>
      </c>
      <c r="C255" s="243"/>
      <c r="D255" s="417" t="s">
        <v>3034</v>
      </c>
      <c r="E255" s="418">
        <v>1400</v>
      </c>
      <c r="F255" s="418">
        <v>700</v>
      </c>
      <c r="G255" s="418">
        <v>880</v>
      </c>
      <c r="H255" s="15">
        <v>11361.316999999999</v>
      </c>
      <c r="I255" s="215"/>
      <c r="J255" s="4"/>
      <c r="K255" s="76"/>
      <c r="L255" s="81"/>
      <c r="M255" s="81"/>
      <c r="N255" s="81"/>
      <c r="O255" s="81"/>
      <c r="P255" s="81"/>
      <c r="Q255" s="81"/>
      <c r="R255" s="81"/>
      <c r="S255" s="81"/>
      <c r="T255" s="81"/>
      <c r="U255" s="81"/>
      <c r="V255" s="81"/>
      <c r="W255" s="81"/>
      <c r="X255" s="81"/>
      <c r="Y255" s="81"/>
    </row>
    <row r="256" spans="1:25" ht="12" customHeight="1">
      <c r="A256" s="81"/>
      <c r="B256" s="107" t="s">
        <v>3035</v>
      </c>
      <c r="C256" s="243"/>
      <c r="D256" s="417" t="s">
        <v>3036</v>
      </c>
      <c r="E256" s="418">
        <v>1500</v>
      </c>
      <c r="F256" s="418">
        <v>700</v>
      </c>
      <c r="G256" s="418">
        <v>880</v>
      </c>
      <c r="H256" s="15">
        <v>11776.566999999999</v>
      </c>
      <c r="I256" s="215"/>
      <c r="J256" s="4"/>
      <c r="K256" s="76"/>
      <c r="L256" s="81"/>
      <c r="M256" s="81"/>
      <c r="N256" s="81"/>
      <c r="O256" s="81"/>
      <c r="P256" s="81"/>
      <c r="Q256" s="81"/>
      <c r="R256" s="81"/>
      <c r="S256" s="81"/>
      <c r="T256" s="81"/>
      <c r="U256" s="81"/>
      <c r="V256" s="81"/>
      <c r="W256" s="81"/>
      <c r="X256" s="81"/>
      <c r="Y256" s="81"/>
    </row>
    <row r="257" spans="1:25" ht="12" customHeight="1">
      <c r="A257" s="81"/>
      <c r="B257" s="107" t="s">
        <v>3037</v>
      </c>
      <c r="C257" s="243"/>
      <c r="D257" s="417" t="s">
        <v>3038</v>
      </c>
      <c r="E257" s="418">
        <v>1500</v>
      </c>
      <c r="F257" s="418">
        <v>700</v>
      </c>
      <c r="G257" s="418">
        <v>880</v>
      </c>
      <c r="H257" s="15">
        <v>15488.594000000001</v>
      </c>
      <c r="I257" s="215"/>
      <c r="J257" s="4"/>
      <c r="K257" s="76"/>
      <c r="L257" s="81"/>
      <c r="M257" s="81"/>
      <c r="N257" s="81"/>
      <c r="O257" s="81"/>
      <c r="P257" s="81"/>
      <c r="Q257" s="81"/>
      <c r="R257" s="81"/>
      <c r="S257" s="81"/>
      <c r="T257" s="81"/>
      <c r="U257" s="81"/>
      <c r="V257" s="81"/>
      <c r="W257" s="81"/>
      <c r="X257" s="81"/>
      <c r="Y257" s="81"/>
    </row>
    <row r="258" spans="1:25" ht="12" customHeight="1">
      <c r="A258" s="81"/>
      <c r="B258" s="107" t="s">
        <v>3039</v>
      </c>
      <c r="C258" s="243"/>
      <c r="D258" s="417" t="s">
        <v>3040</v>
      </c>
      <c r="E258" s="418">
        <v>1800</v>
      </c>
      <c r="F258" s="418">
        <v>700</v>
      </c>
      <c r="G258" s="418">
        <v>880</v>
      </c>
      <c r="H258" s="15">
        <v>13322.969000000001</v>
      </c>
      <c r="I258" s="215"/>
      <c r="J258" s="4"/>
      <c r="K258" s="76"/>
      <c r="L258" s="81"/>
      <c r="M258" s="81"/>
      <c r="N258" s="81"/>
      <c r="O258" s="81"/>
      <c r="P258" s="81"/>
      <c r="Q258" s="81"/>
      <c r="R258" s="81"/>
      <c r="S258" s="81"/>
      <c r="T258" s="81"/>
      <c r="U258" s="81"/>
      <c r="V258" s="81"/>
      <c r="W258" s="81"/>
      <c r="X258" s="81"/>
      <c r="Y258" s="81"/>
    </row>
    <row r="259" spans="1:25" ht="12" customHeight="1">
      <c r="A259" s="81"/>
      <c r="B259" s="107" t="s">
        <v>3041</v>
      </c>
      <c r="C259" s="243"/>
      <c r="D259" s="417" t="s">
        <v>3042</v>
      </c>
      <c r="E259" s="418">
        <v>1800</v>
      </c>
      <c r="F259" s="418">
        <v>700</v>
      </c>
      <c r="G259" s="418">
        <v>880</v>
      </c>
      <c r="H259" s="15">
        <v>17909.760000000002</v>
      </c>
      <c r="I259" s="215"/>
      <c r="J259" s="4"/>
      <c r="K259" s="76"/>
      <c r="L259" s="81"/>
      <c r="M259" s="81"/>
      <c r="N259" s="81"/>
      <c r="O259" s="81"/>
      <c r="P259" s="81"/>
      <c r="Q259" s="81"/>
      <c r="R259" s="81"/>
      <c r="S259" s="81"/>
      <c r="T259" s="81"/>
      <c r="U259" s="81"/>
      <c r="V259" s="81"/>
      <c r="W259" s="81"/>
      <c r="X259" s="81"/>
      <c r="Y259" s="81"/>
    </row>
    <row r="260" spans="1:25" ht="12" customHeight="1">
      <c r="A260" s="81"/>
      <c r="B260" s="107" t="s">
        <v>3043</v>
      </c>
      <c r="C260" s="243"/>
      <c r="D260" s="417" t="s">
        <v>3044</v>
      </c>
      <c r="E260" s="418">
        <v>800</v>
      </c>
      <c r="F260" s="418">
        <v>800</v>
      </c>
      <c r="G260" s="418">
        <v>880</v>
      </c>
      <c r="H260" s="15">
        <v>9412.7219999999998</v>
      </c>
      <c r="I260" s="215"/>
      <c r="J260" s="4"/>
      <c r="K260" s="76"/>
      <c r="L260" s="81"/>
      <c r="M260" s="81"/>
      <c r="N260" s="81"/>
      <c r="O260" s="81"/>
      <c r="P260" s="81"/>
      <c r="Q260" s="81"/>
      <c r="R260" s="81"/>
      <c r="S260" s="81"/>
      <c r="T260" s="81"/>
      <c r="U260" s="81"/>
      <c r="V260" s="81"/>
      <c r="W260" s="81"/>
      <c r="X260" s="81"/>
      <c r="Y260" s="81"/>
    </row>
    <row r="261" spans="1:25" ht="12" customHeight="1">
      <c r="A261" s="81"/>
      <c r="B261" s="107" t="s">
        <v>3045</v>
      </c>
      <c r="C261" s="243"/>
      <c r="D261" s="417" t="s">
        <v>3046</v>
      </c>
      <c r="E261" s="418">
        <v>800</v>
      </c>
      <c r="F261" s="418">
        <v>800</v>
      </c>
      <c r="G261" s="418">
        <v>880</v>
      </c>
      <c r="H261" s="15">
        <v>12407.46</v>
      </c>
      <c r="I261" s="215"/>
      <c r="J261" s="4"/>
      <c r="K261" s="76"/>
      <c r="L261" s="81"/>
      <c r="M261" s="81"/>
      <c r="N261" s="81"/>
      <c r="O261" s="81"/>
      <c r="P261" s="81"/>
      <c r="Q261" s="81"/>
      <c r="R261" s="81"/>
      <c r="S261" s="81"/>
      <c r="T261" s="81"/>
      <c r="U261" s="81"/>
      <c r="V261" s="81"/>
      <c r="W261" s="81"/>
      <c r="X261" s="81"/>
      <c r="Y261" s="81"/>
    </row>
    <row r="262" spans="1:25" ht="12" customHeight="1">
      <c r="A262" s="81"/>
      <c r="B262" s="107" t="s">
        <v>3047</v>
      </c>
      <c r="C262" s="243"/>
      <c r="D262" s="417" t="s">
        <v>3048</v>
      </c>
      <c r="E262" s="418">
        <v>800</v>
      </c>
      <c r="F262" s="418">
        <v>800</v>
      </c>
      <c r="G262" s="418">
        <v>880</v>
      </c>
      <c r="H262" s="15">
        <v>12370</v>
      </c>
      <c r="I262" s="215"/>
      <c r="J262" s="4"/>
      <c r="K262" s="76"/>
      <c r="L262" s="81"/>
      <c r="M262" s="81"/>
      <c r="N262" s="81"/>
      <c r="O262" s="81"/>
      <c r="P262" s="81"/>
      <c r="Q262" s="81"/>
      <c r="R262" s="81"/>
      <c r="S262" s="81"/>
      <c r="T262" s="81"/>
      <c r="U262" s="81"/>
      <c r="V262" s="81"/>
      <c r="W262" s="81"/>
      <c r="X262" s="81"/>
      <c r="Y262" s="81"/>
    </row>
    <row r="263" spans="1:25" ht="12" customHeight="1">
      <c r="A263" s="81"/>
      <c r="B263" s="107" t="s">
        <v>3049</v>
      </c>
      <c r="C263" s="243"/>
      <c r="D263" s="417" t="s">
        <v>3050</v>
      </c>
      <c r="E263" s="418">
        <v>950</v>
      </c>
      <c r="F263" s="418">
        <v>800</v>
      </c>
      <c r="G263" s="418">
        <v>880</v>
      </c>
      <c r="H263" s="15">
        <v>9977.8909999999996</v>
      </c>
      <c r="I263" s="215"/>
      <c r="J263" s="4"/>
      <c r="K263" s="76"/>
      <c r="L263" s="81"/>
      <c r="M263" s="81"/>
      <c r="N263" s="81"/>
      <c r="O263" s="81"/>
      <c r="P263" s="81"/>
      <c r="Q263" s="81"/>
      <c r="R263" s="81"/>
      <c r="S263" s="81"/>
      <c r="T263" s="81"/>
      <c r="U263" s="81"/>
      <c r="V263" s="81"/>
      <c r="W263" s="81"/>
      <c r="X263" s="81"/>
      <c r="Y263" s="81"/>
    </row>
    <row r="264" spans="1:25" ht="12" customHeight="1">
      <c r="A264" s="81"/>
      <c r="B264" s="107" t="s">
        <v>3051</v>
      </c>
      <c r="C264" s="243"/>
      <c r="D264" s="417" t="s">
        <v>3052</v>
      </c>
      <c r="E264" s="418">
        <v>1100</v>
      </c>
      <c r="F264" s="418">
        <v>800</v>
      </c>
      <c r="G264" s="418">
        <v>880</v>
      </c>
      <c r="H264" s="15">
        <v>10965.9</v>
      </c>
      <c r="I264" s="215"/>
      <c r="J264" s="4"/>
      <c r="K264" s="76"/>
      <c r="L264" s="81"/>
      <c r="M264" s="81"/>
      <c r="N264" s="81"/>
      <c r="O264" s="81"/>
      <c r="P264" s="81"/>
      <c r="Q264" s="81"/>
      <c r="R264" s="81"/>
      <c r="S264" s="81"/>
      <c r="T264" s="81"/>
      <c r="U264" s="81"/>
      <c r="V264" s="81"/>
      <c r="W264" s="81"/>
      <c r="X264" s="81"/>
      <c r="Y264" s="81"/>
    </row>
    <row r="265" spans="1:25" ht="12" customHeight="1">
      <c r="A265" s="81"/>
      <c r="B265" s="107" t="s">
        <v>3053</v>
      </c>
      <c r="C265" s="243"/>
      <c r="D265" s="417" t="s">
        <v>3054</v>
      </c>
      <c r="E265" s="418">
        <v>1100</v>
      </c>
      <c r="F265" s="418">
        <v>800</v>
      </c>
      <c r="G265" s="418">
        <v>880</v>
      </c>
      <c r="H265" s="15">
        <v>15324</v>
      </c>
      <c r="I265" s="215"/>
      <c r="J265" s="4"/>
      <c r="K265" s="76"/>
      <c r="L265" s="81"/>
      <c r="M265" s="81"/>
      <c r="N265" s="81"/>
      <c r="O265" s="81"/>
      <c r="P265" s="81"/>
      <c r="Q265" s="81"/>
      <c r="R265" s="81"/>
      <c r="S265" s="81"/>
      <c r="T265" s="81"/>
      <c r="U265" s="81"/>
      <c r="V265" s="81"/>
      <c r="W265" s="81"/>
      <c r="X265" s="81"/>
      <c r="Y265" s="81"/>
    </row>
    <row r="266" spans="1:25" ht="12" customHeight="1">
      <c r="A266" s="81"/>
      <c r="B266" s="107" t="s">
        <v>3055</v>
      </c>
      <c r="C266" s="243"/>
      <c r="D266" s="417" t="s">
        <v>3056</v>
      </c>
      <c r="E266" s="418">
        <v>1200</v>
      </c>
      <c r="F266" s="418">
        <v>800</v>
      </c>
      <c r="G266" s="418">
        <v>880</v>
      </c>
      <c r="H266" s="15">
        <v>11195.052</v>
      </c>
      <c r="I266" s="215"/>
      <c r="J266" s="4"/>
      <c r="K266" s="76"/>
      <c r="L266" s="81"/>
      <c r="M266" s="81"/>
      <c r="N266" s="81"/>
      <c r="O266" s="81"/>
      <c r="P266" s="81"/>
      <c r="Q266" s="81"/>
      <c r="R266" s="81"/>
      <c r="S266" s="81"/>
      <c r="T266" s="81"/>
      <c r="U266" s="81"/>
      <c r="V266" s="81"/>
      <c r="W266" s="81"/>
      <c r="X266" s="81"/>
      <c r="Y266" s="81"/>
    </row>
    <row r="267" spans="1:25" ht="12" customHeight="1">
      <c r="A267" s="81"/>
      <c r="B267" s="107" t="s">
        <v>3057</v>
      </c>
      <c r="C267" s="243"/>
      <c r="D267" s="417" t="s">
        <v>3058</v>
      </c>
      <c r="E267" s="418">
        <v>1200</v>
      </c>
      <c r="F267" s="418">
        <v>800</v>
      </c>
      <c r="G267" s="418">
        <v>880</v>
      </c>
      <c r="H267" s="15">
        <v>15706.438</v>
      </c>
      <c r="I267" s="215"/>
      <c r="J267" s="4"/>
      <c r="K267" s="76"/>
      <c r="L267" s="81"/>
      <c r="M267" s="81"/>
      <c r="N267" s="81"/>
      <c r="O267" s="81"/>
      <c r="P267" s="81"/>
      <c r="Q267" s="81"/>
      <c r="R267" s="81"/>
      <c r="S267" s="81"/>
      <c r="T267" s="81"/>
      <c r="U267" s="81"/>
      <c r="V267" s="81"/>
      <c r="W267" s="81"/>
      <c r="X267" s="81"/>
      <c r="Y267" s="81"/>
    </row>
    <row r="268" spans="1:25" ht="12" customHeight="1">
      <c r="A268" s="81"/>
      <c r="B268" s="107" t="s">
        <v>3059</v>
      </c>
      <c r="C268" s="243"/>
      <c r="D268" s="417" t="s">
        <v>3060</v>
      </c>
      <c r="E268" s="418">
        <v>1500</v>
      </c>
      <c r="F268" s="418">
        <v>800</v>
      </c>
      <c r="G268" s="418">
        <v>880</v>
      </c>
      <c r="H268" s="15">
        <v>13370.5</v>
      </c>
      <c r="I268" s="215"/>
      <c r="J268" s="4"/>
      <c r="K268" s="76"/>
      <c r="L268" s="81"/>
      <c r="M268" s="81"/>
      <c r="N268" s="81"/>
      <c r="O268" s="81"/>
      <c r="P268" s="81"/>
      <c r="Q268" s="81"/>
      <c r="R268" s="81"/>
      <c r="S268" s="81"/>
      <c r="T268" s="81"/>
      <c r="U268" s="81"/>
      <c r="V268" s="81"/>
      <c r="W268" s="81"/>
      <c r="X268" s="81"/>
      <c r="Y268" s="81"/>
    </row>
    <row r="269" spans="1:25" ht="12" customHeight="1">
      <c r="A269" s="81"/>
      <c r="B269" s="107" t="s">
        <v>3061</v>
      </c>
      <c r="C269" s="243"/>
      <c r="D269" s="417" t="s">
        <v>3062</v>
      </c>
      <c r="E269" s="418">
        <v>1500</v>
      </c>
      <c r="F269" s="418">
        <v>800</v>
      </c>
      <c r="G269" s="418">
        <v>880</v>
      </c>
      <c r="H269" s="15">
        <v>17042.651999999998</v>
      </c>
      <c r="I269" s="215"/>
      <c r="J269" s="4"/>
      <c r="K269" s="76"/>
      <c r="L269" s="81"/>
      <c r="M269" s="81"/>
      <c r="N269" s="81"/>
      <c r="O269" s="81"/>
      <c r="P269" s="81"/>
      <c r="Q269" s="81"/>
      <c r="R269" s="81"/>
      <c r="S269" s="81"/>
      <c r="T269" s="81"/>
      <c r="U269" s="81"/>
      <c r="V269" s="81"/>
      <c r="W269" s="81"/>
      <c r="X269" s="81"/>
      <c r="Y269" s="81"/>
    </row>
    <row r="270" spans="1:25" ht="12" customHeight="1">
      <c r="A270" s="81"/>
      <c r="B270" s="107" t="s">
        <v>3063</v>
      </c>
      <c r="C270" s="243"/>
      <c r="D270" s="417" t="s">
        <v>3064</v>
      </c>
      <c r="E270" s="418">
        <v>1500</v>
      </c>
      <c r="F270" s="418">
        <v>800</v>
      </c>
      <c r="G270" s="418">
        <v>880</v>
      </c>
      <c r="H270" s="15">
        <v>16776.166000000001</v>
      </c>
      <c r="I270" s="215"/>
      <c r="J270" s="4"/>
      <c r="K270" s="76"/>
      <c r="L270" s="81"/>
      <c r="M270" s="81"/>
      <c r="N270" s="81"/>
      <c r="O270" s="81"/>
      <c r="P270" s="81"/>
      <c r="Q270" s="81"/>
      <c r="R270" s="81"/>
      <c r="S270" s="81"/>
      <c r="T270" s="81"/>
      <c r="U270" s="81"/>
      <c r="V270" s="81"/>
      <c r="W270" s="81"/>
      <c r="X270" s="81"/>
      <c r="Y270" s="81"/>
    </row>
    <row r="271" spans="1:25" ht="12" customHeight="1">
      <c r="A271" s="81"/>
      <c r="B271" s="107" t="s">
        <v>3065</v>
      </c>
      <c r="C271" s="243"/>
      <c r="D271" s="417" t="s">
        <v>3066</v>
      </c>
      <c r="E271" s="418">
        <v>1800</v>
      </c>
      <c r="F271" s="418">
        <v>800</v>
      </c>
      <c r="G271" s="418">
        <v>880</v>
      </c>
      <c r="H271" s="15">
        <v>14984.023999999999</v>
      </c>
      <c r="I271" s="215"/>
      <c r="J271" s="4"/>
      <c r="K271" s="76"/>
      <c r="L271" s="81"/>
      <c r="M271" s="81"/>
      <c r="N271" s="81"/>
      <c r="O271" s="81"/>
      <c r="P271" s="81"/>
      <c r="Q271" s="81"/>
      <c r="R271" s="81"/>
      <c r="S271" s="81"/>
      <c r="T271" s="81"/>
      <c r="U271" s="81"/>
      <c r="V271" s="81"/>
      <c r="W271" s="81"/>
      <c r="X271" s="81"/>
      <c r="Y271" s="81"/>
    </row>
    <row r="272" spans="1:25" ht="12" customHeight="1">
      <c r="A272" s="81"/>
      <c r="B272" s="107" t="s">
        <v>3067</v>
      </c>
      <c r="C272" s="243"/>
      <c r="D272" s="417" t="s">
        <v>3068</v>
      </c>
      <c r="E272" s="418">
        <v>1800</v>
      </c>
      <c r="F272" s="418">
        <v>800</v>
      </c>
      <c r="G272" s="418">
        <v>880</v>
      </c>
      <c r="H272" s="15">
        <v>17921.233</v>
      </c>
      <c r="I272" s="215"/>
      <c r="J272" s="4"/>
      <c r="K272" s="76"/>
      <c r="L272" s="81"/>
      <c r="M272" s="81"/>
      <c r="N272" s="81"/>
      <c r="O272" s="81"/>
      <c r="P272" s="81"/>
      <c r="Q272" s="81"/>
      <c r="R272" s="81"/>
      <c r="S272" s="81"/>
      <c r="T272" s="81"/>
      <c r="U272" s="81"/>
      <c r="V272" s="81"/>
      <c r="W272" s="81"/>
      <c r="X272" s="81"/>
      <c r="Y272" s="81"/>
    </row>
    <row r="273" spans="1:25" ht="12" customHeight="1">
      <c r="A273" s="81"/>
      <c r="B273" s="107" t="s">
        <v>3069</v>
      </c>
      <c r="C273" s="243"/>
      <c r="D273" s="417" t="s">
        <v>3070</v>
      </c>
      <c r="E273" s="418">
        <v>1800</v>
      </c>
      <c r="F273" s="418">
        <v>800</v>
      </c>
      <c r="G273" s="418">
        <v>880</v>
      </c>
      <c r="H273" s="15">
        <v>19572</v>
      </c>
      <c r="I273" s="215"/>
      <c r="J273" s="4"/>
      <c r="K273" s="76"/>
      <c r="L273" s="81"/>
      <c r="M273" s="81"/>
      <c r="N273" s="81"/>
      <c r="O273" s="81"/>
      <c r="P273" s="81"/>
      <c r="Q273" s="81"/>
      <c r="R273" s="81"/>
      <c r="S273" s="81"/>
      <c r="T273" s="81"/>
      <c r="U273" s="81"/>
      <c r="V273" s="81"/>
      <c r="W273" s="81"/>
      <c r="X273" s="81"/>
      <c r="Y273" s="81"/>
    </row>
    <row r="274" spans="1:25" ht="12" customHeight="1">
      <c r="A274" s="81"/>
      <c r="B274" s="1066" t="s">
        <v>3071</v>
      </c>
      <c r="C274" s="889"/>
      <c r="D274" s="442"/>
      <c r="E274" s="1067"/>
      <c r="F274" s="888"/>
      <c r="G274" s="889"/>
      <c r="H274" s="15"/>
      <c r="I274" s="215"/>
      <c r="J274" s="4"/>
      <c r="K274" s="76"/>
      <c r="L274" s="81"/>
      <c r="M274" s="81"/>
      <c r="N274" s="81"/>
      <c r="O274" s="81"/>
      <c r="P274" s="81"/>
      <c r="Q274" s="81"/>
      <c r="R274" s="81"/>
      <c r="S274" s="81"/>
      <c r="T274" s="81"/>
      <c r="U274" s="81"/>
      <c r="V274" s="81"/>
      <c r="W274" s="81"/>
      <c r="X274" s="81"/>
      <c r="Y274" s="81"/>
    </row>
    <row r="275" spans="1:25" ht="12" customHeight="1">
      <c r="A275" s="81"/>
      <c r="B275" s="107" t="s">
        <v>3072</v>
      </c>
      <c r="C275" s="243"/>
      <c r="D275" s="417" t="s">
        <v>3073</v>
      </c>
      <c r="E275" s="418">
        <v>600</v>
      </c>
      <c r="F275" s="418">
        <v>600</v>
      </c>
      <c r="G275" s="418">
        <v>880</v>
      </c>
      <c r="H275" s="15">
        <v>7537.09</v>
      </c>
      <c r="I275" s="215"/>
      <c r="J275" s="4"/>
      <c r="K275" s="76"/>
      <c r="L275" s="81"/>
      <c r="M275" s="81"/>
      <c r="N275" s="81"/>
      <c r="O275" s="81"/>
      <c r="P275" s="81"/>
      <c r="Q275" s="81"/>
      <c r="R275" s="81"/>
      <c r="S275" s="81"/>
      <c r="T275" s="81"/>
      <c r="U275" s="81"/>
      <c r="V275" s="81"/>
      <c r="W275" s="81"/>
      <c r="X275" s="81"/>
      <c r="Y275" s="81"/>
    </row>
    <row r="276" spans="1:25" ht="12" customHeight="1">
      <c r="A276" s="81"/>
      <c r="B276" s="107" t="s">
        <v>3074</v>
      </c>
      <c r="C276" s="243"/>
      <c r="D276" s="417" t="s">
        <v>3075</v>
      </c>
      <c r="E276" s="418">
        <v>1200</v>
      </c>
      <c r="F276" s="418">
        <v>600</v>
      </c>
      <c r="G276" s="418">
        <v>880</v>
      </c>
      <c r="H276" s="15">
        <v>10181.039000000001</v>
      </c>
      <c r="I276" s="215"/>
      <c r="J276" s="4"/>
      <c r="K276" s="76"/>
      <c r="L276" s="81"/>
      <c r="M276" s="81"/>
      <c r="N276" s="81"/>
      <c r="O276" s="81"/>
      <c r="P276" s="81"/>
      <c r="Q276" s="81"/>
      <c r="R276" s="81"/>
      <c r="S276" s="81"/>
      <c r="T276" s="81"/>
      <c r="U276" s="81"/>
      <c r="V276" s="81"/>
      <c r="W276" s="81"/>
      <c r="X276" s="81"/>
      <c r="Y276" s="81"/>
    </row>
    <row r="277" spans="1:25" ht="12" customHeight="1">
      <c r="A277" s="81"/>
      <c r="B277" s="107" t="s">
        <v>3076</v>
      </c>
      <c r="C277" s="243"/>
      <c r="D277" s="417" t="s">
        <v>3077</v>
      </c>
      <c r="E277" s="418">
        <v>1500</v>
      </c>
      <c r="F277" s="418">
        <v>600</v>
      </c>
      <c r="G277" s="418">
        <v>880</v>
      </c>
      <c r="H277" s="15">
        <v>11570.152</v>
      </c>
      <c r="I277" s="215"/>
      <c r="J277" s="4"/>
      <c r="K277" s="76"/>
      <c r="L277" s="81"/>
      <c r="M277" s="81"/>
      <c r="N277" s="81"/>
      <c r="O277" s="81"/>
      <c r="P277" s="81"/>
      <c r="Q277" s="81"/>
      <c r="R277" s="81"/>
      <c r="S277" s="81"/>
      <c r="T277" s="81"/>
      <c r="U277" s="81"/>
      <c r="V277" s="81"/>
      <c r="W277" s="81"/>
      <c r="X277" s="81"/>
      <c r="Y277" s="81"/>
    </row>
    <row r="278" spans="1:25" ht="12" customHeight="1">
      <c r="A278" s="81"/>
      <c r="B278" s="107" t="s">
        <v>3078</v>
      </c>
      <c r="C278" s="243"/>
      <c r="D278" s="417" t="s">
        <v>3079</v>
      </c>
      <c r="E278" s="418">
        <v>1700</v>
      </c>
      <c r="F278" s="418">
        <v>600</v>
      </c>
      <c r="G278" s="418">
        <v>880</v>
      </c>
      <c r="H278" s="15">
        <v>12800</v>
      </c>
      <c r="I278" s="215"/>
      <c r="J278" s="4"/>
      <c r="K278" s="76"/>
      <c r="L278" s="81"/>
      <c r="M278" s="81"/>
      <c r="N278" s="81"/>
      <c r="O278" s="81"/>
      <c r="P278" s="81"/>
      <c r="Q278" s="81"/>
      <c r="R278" s="81"/>
      <c r="S278" s="81"/>
      <c r="T278" s="81"/>
      <c r="U278" s="81"/>
      <c r="V278" s="81"/>
      <c r="W278" s="81"/>
      <c r="X278" s="81"/>
      <c r="Y278" s="81"/>
    </row>
    <row r="279" spans="1:25" ht="12" customHeight="1">
      <c r="A279" s="81"/>
      <c r="B279" s="107" t="s">
        <v>3080</v>
      </c>
      <c r="C279" s="243"/>
      <c r="D279" s="417" t="s">
        <v>3081</v>
      </c>
      <c r="E279" s="418">
        <v>1800</v>
      </c>
      <c r="F279" s="418">
        <v>600</v>
      </c>
      <c r="G279" s="418">
        <v>880</v>
      </c>
      <c r="H279" s="15">
        <v>14050</v>
      </c>
      <c r="I279" s="215"/>
      <c r="J279" s="4"/>
      <c r="K279" s="76"/>
      <c r="L279" s="81"/>
      <c r="M279" s="81"/>
      <c r="N279" s="81"/>
      <c r="O279" s="81"/>
      <c r="P279" s="81"/>
      <c r="Q279" s="81"/>
      <c r="R279" s="81"/>
      <c r="S279" s="81"/>
      <c r="T279" s="81"/>
      <c r="U279" s="81"/>
      <c r="V279" s="81"/>
      <c r="W279" s="81"/>
      <c r="X279" s="81"/>
      <c r="Y279" s="81"/>
    </row>
    <row r="280" spans="1:25" ht="12" customHeight="1">
      <c r="A280" s="81"/>
      <c r="B280" s="107" t="s">
        <v>3082</v>
      </c>
      <c r="C280" s="243"/>
      <c r="D280" s="417" t="s">
        <v>3083</v>
      </c>
      <c r="E280" s="418">
        <v>1800</v>
      </c>
      <c r="F280" s="418">
        <v>600</v>
      </c>
      <c r="G280" s="418">
        <v>880</v>
      </c>
      <c r="H280" s="15">
        <v>18434</v>
      </c>
      <c r="I280" s="215"/>
      <c r="J280" s="4"/>
      <c r="K280" s="76"/>
      <c r="L280" s="81"/>
      <c r="M280" s="81"/>
      <c r="N280" s="81"/>
      <c r="O280" s="81"/>
      <c r="P280" s="81"/>
      <c r="Q280" s="81"/>
      <c r="R280" s="81"/>
      <c r="S280" s="81"/>
      <c r="T280" s="81"/>
      <c r="U280" s="81"/>
      <c r="V280" s="81"/>
      <c r="W280" s="81"/>
      <c r="X280" s="81"/>
      <c r="Y280" s="81"/>
    </row>
    <row r="281" spans="1:25" ht="12" customHeight="1">
      <c r="A281" s="81"/>
      <c r="B281" s="107" t="s">
        <v>3084</v>
      </c>
      <c r="C281" s="243"/>
      <c r="D281" s="417" t="s">
        <v>3085</v>
      </c>
      <c r="E281" s="418">
        <v>1800</v>
      </c>
      <c r="F281" s="418">
        <v>700</v>
      </c>
      <c r="G281" s="418">
        <v>880</v>
      </c>
      <c r="H281" s="15">
        <v>14911.501</v>
      </c>
      <c r="I281" s="215"/>
      <c r="J281" s="4"/>
      <c r="K281" s="76"/>
      <c r="L281" s="81"/>
      <c r="M281" s="81"/>
      <c r="N281" s="81"/>
      <c r="O281" s="81"/>
      <c r="P281" s="81"/>
      <c r="Q281" s="81"/>
      <c r="R281" s="81"/>
      <c r="S281" s="81"/>
      <c r="T281" s="81"/>
      <c r="U281" s="81"/>
      <c r="V281" s="81"/>
      <c r="W281" s="81"/>
      <c r="X281" s="81"/>
      <c r="Y281" s="81"/>
    </row>
    <row r="282" spans="1:25" ht="12" customHeight="1">
      <c r="A282" s="81"/>
      <c r="B282" s="107" t="s">
        <v>3086</v>
      </c>
      <c r="C282" s="243"/>
      <c r="D282" s="417" t="s">
        <v>3087</v>
      </c>
      <c r="E282" s="418">
        <v>1600</v>
      </c>
      <c r="F282" s="418">
        <v>800</v>
      </c>
      <c r="G282" s="418">
        <v>880</v>
      </c>
      <c r="H282" s="15">
        <v>15600</v>
      </c>
      <c r="I282" s="215"/>
      <c r="J282" s="4"/>
      <c r="K282" s="76"/>
      <c r="L282" s="81"/>
      <c r="M282" s="81"/>
      <c r="N282" s="81"/>
      <c r="O282" s="81"/>
      <c r="P282" s="81"/>
      <c r="Q282" s="81"/>
      <c r="R282" s="81"/>
      <c r="S282" s="81"/>
      <c r="T282" s="81"/>
      <c r="U282" s="81"/>
      <c r="V282" s="81"/>
      <c r="W282" s="81"/>
      <c r="X282" s="81"/>
      <c r="Y282" s="81"/>
    </row>
    <row r="283" spans="1:25" ht="12" customHeight="1">
      <c r="A283" s="81"/>
      <c r="B283" s="107" t="s">
        <v>3088</v>
      </c>
      <c r="C283" s="243"/>
      <c r="D283" s="417" t="s">
        <v>3089</v>
      </c>
      <c r="E283" s="418">
        <v>1600</v>
      </c>
      <c r="F283" s="418">
        <v>800</v>
      </c>
      <c r="G283" s="418">
        <v>880</v>
      </c>
      <c r="H283" s="15">
        <v>17724</v>
      </c>
      <c r="I283" s="215"/>
      <c r="J283" s="4"/>
      <c r="K283" s="76"/>
      <c r="L283" s="81"/>
      <c r="M283" s="81"/>
      <c r="N283" s="81"/>
      <c r="O283" s="81"/>
      <c r="P283" s="81"/>
      <c r="Q283" s="81"/>
      <c r="R283" s="81"/>
      <c r="S283" s="81"/>
      <c r="T283" s="81"/>
      <c r="U283" s="81"/>
      <c r="V283" s="81"/>
      <c r="W283" s="81"/>
      <c r="X283" s="81"/>
      <c r="Y283" s="81"/>
    </row>
    <row r="284" spans="1:25" ht="12" customHeight="1">
      <c r="A284" s="81"/>
      <c r="B284" s="107" t="s">
        <v>3090</v>
      </c>
      <c r="C284" s="243"/>
      <c r="D284" s="417" t="s">
        <v>3091</v>
      </c>
      <c r="E284" s="418">
        <v>1800</v>
      </c>
      <c r="F284" s="418">
        <v>800</v>
      </c>
      <c r="G284" s="418">
        <v>880</v>
      </c>
      <c r="H284" s="15">
        <v>16062</v>
      </c>
      <c r="I284" s="215"/>
      <c r="J284" s="4"/>
      <c r="K284" s="76"/>
      <c r="L284" s="81"/>
      <c r="M284" s="81"/>
      <c r="N284" s="81"/>
      <c r="O284" s="81"/>
      <c r="P284" s="81"/>
      <c r="Q284" s="81"/>
      <c r="R284" s="81"/>
      <c r="S284" s="81"/>
      <c r="T284" s="81"/>
      <c r="U284" s="81"/>
      <c r="V284" s="81"/>
      <c r="W284" s="81"/>
      <c r="X284" s="81"/>
      <c r="Y284" s="81"/>
    </row>
    <row r="285" spans="1:25" ht="12" customHeight="1">
      <c r="A285" s="81"/>
      <c r="B285" s="426"/>
      <c r="C285" s="426"/>
      <c r="D285" s="426"/>
      <c r="E285" s="426"/>
      <c r="F285" s="426"/>
      <c r="G285" s="426"/>
      <c r="H285" s="427"/>
      <c r="I285" s="215"/>
      <c r="J285" s="4"/>
      <c r="K285" s="76"/>
      <c r="L285" s="81"/>
      <c r="M285" s="81"/>
      <c r="N285" s="81"/>
      <c r="O285" s="81"/>
      <c r="P285" s="81"/>
      <c r="Q285" s="81"/>
      <c r="R285" s="81"/>
      <c r="S285" s="81"/>
      <c r="T285" s="81"/>
      <c r="U285" s="81"/>
      <c r="V285" s="81"/>
      <c r="W285" s="81"/>
      <c r="X285" s="81"/>
      <c r="Y285" s="81"/>
    </row>
    <row r="286" spans="1:25" ht="63" customHeight="1">
      <c r="A286" s="81"/>
      <c r="B286" s="1028" t="s">
        <v>3092</v>
      </c>
      <c r="C286" s="888"/>
      <c r="D286" s="889"/>
      <c r="E286" s="412" t="s">
        <v>213</v>
      </c>
      <c r="F286" s="412" t="s">
        <v>2554</v>
      </c>
      <c r="G286" s="412" t="s">
        <v>2555</v>
      </c>
      <c r="H286" s="413" t="s">
        <v>7783</v>
      </c>
      <c r="I286" s="215"/>
      <c r="J286" s="4"/>
      <c r="K286" s="76"/>
      <c r="L286" s="81"/>
      <c r="M286" s="81"/>
      <c r="N286" s="81"/>
      <c r="O286" s="81"/>
      <c r="P286" s="81"/>
      <c r="Q286" s="81"/>
      <c r="R286" s="81"/>
      <c r="S286" s="81"/>
      <c r="T286" s="81"/>
      <c r="U286" s="81"/>
      <c r="V286" s="81"/>
      <c r="W286" s="81"/>
      <c r="X286" s="81"/>
      <c r="Y286" s="81"/>
    </row>
    <row r="287" spans="1:25" ht="12" customHeight="1">
      <c r="A287" s="81"/>
      <c r="B287" s="1031" t="s">
        <v>3093</v>
      </c>
      <c r="C287" s="1068"/>
      <c r="D287" s="888"/>
      <c r="E287" s="888"/>
      <c r="F287" s="888"/>
      <c r="G287" s="889"/>
      <c r="H287" s="1063"/>
      <c r="I287" s="215"/>
      <c r="J287" s="4"/>
      <c r="K287" s="76"/>
      <c r="L287" s="81"/>
      <c r="M287" s="81"/>
      <c r="N287" s="81"/>
      <c r="O287" s="81"/>
      <c r="P287" s="81"/>
      <c r="Q287" s="81"/>
      <c r="R287" s="81"/>
      <c r="S287" s="81"/>
      <c r="T287" s="81"/>
      <c r="U287" s="81"/>
      <c r="V287" s="81"/>
      <c r="W287" s="81"/>
      <c r="X287" s="81"/>
      <c r="Y287" s="81"/>
    </row>
    <row r="288" spans="1:25" ht="12" customHeight="1">
      <c r="A288" s="81"/>
      <c r="B288" s="884"/>
      <c r="C288" s="415" t="s">
        <v>2676</v>
      </c>
      <c r="D288" s="415" t="s">
        <v>2557</v>
      </c>
      <c r="E288" s="429"/>
      <c r="F288" s="429"/>
      <c r="G288" s="429"/>
      <c r="H288" s="884"/>
      <c r="I288" s="215"/>
      <c r="J288" s="4"/>
      <c r="K288" s="76"/>
      <c r="L288" s="81"/>
      <c r="M288" s="81"/>
      <c r="N288" s="81"/>
      <c r="O288" s="81"/>
      <c r="P288" s="81"/>
      <c r="Q288" s="81"/>
      <c r="R288" s="81"/>
      <c r="S288" s="81"/>
      <c r="T288" s="81"/>
      <c r="U288" s="81"/>
      <c r="V288" s="81"/>
      <c r="W288" s="81"/>
      <c r="X288" s="81"/>
      <c r="Y288" s="81"/>
    </row>
    <row r="289" spans="1:25" ht="12" customHeight="1">
      <c r="A289" s="81"/>
      <c r="B289" s="84" t="s">
        <v>3094</v>
      </c>
      <c r="C289" s="429">
        <v>1</v>
      </c>
      <c r="D289" s="417" t="s">
        <v>3095</v>
      </c>
      <c r="E289" s="443">
        <v>500</v>
      </c>
      <c r="F289" s="443">
        <v>400</v>
      </c>
      <c r="G289" s="443">
        <v>880</v>
      </c>
      <c r="H289" s="15">
        <v>7779.5300000000007</v>
      </c>
      <c r="I289" s="215"/>
      <c r="J289" s="4"/>
      <c r="K289" s="76"/>
      <c r="L289" s="81"/>
      <c r="M289" s="81"/>
      <c r="N289" s="81"/>
      <c r="O289" s="81"/>
      <c r="P289" s="81"/>
      <c r="Q289" s="81"/>
      <c r="R289" s="81"/>
      <c r="S289" s="81"/>
      <c r="T289" s="81"/>
      <c r="U289" s="81"/>
      <c r="V289" s="81"/>
      <c r="W289" s="81"/>
      <c r="X289" s="81"/>
      <c r="Y289" s="81"/>
    </row>
    <row r="290" spans="1:25" ht="12" customHeight="1">
      <c r="A290" s="81"/>
      <c r="B290" s="107" t="s">
        <v>3096</v>
      </c>
      <c r="C290" s="429">
        <v>1</v>
      </c>
      <c r="D290" s="417" t="s">
        <v>3097</v>
      </c>
      <c r="E290" s="426">
        <v>700</v>
      </c>
      <c r="F290" s="426">
        <v>400</v>
      </c>
      <c r="G290" s="418">
        <v>880</v>
      </c>
      <c r="H290" s="15">
        <v>8642.8209999999999</v>
      </c>
      <c r="I290" s="215"/>
      <c r="J290" s="4"/>
      <c r="K290" s="76"/>
      <c r="L290" s="81"/>
      <c r="M290" s="81"/>
      <c r="N290" s="81"/>
      <c r="O290" s="81"/>
      <c r="P290" s="81"/>
      <c r="Q290" s="81"/>
      <c r="R290" s="81"/>
      <c r="S290" s="81"/>
      <c r="T290" s="81"/>
      <c r="U290" s="81"/>
      <c r="V290" s="81"/>
      <c r="W290" s="81"/>
      <c r="X290" s="81"/>
      <c r="Y290" s="81"/>
    </row>
    <row r="291" spans="1:25" ht="12" customHeight="1">
      <c r="A291" s="81"/>
      <c r="B291" s="107" t="s">
        <v>3098</v>
      </c>
      <c r="C291" s="429">
        <v>1</v>
      </c>
      <c r="D291" s="417" t="s">
        <v>3099</v>
      </c>
      <c r="E291" s="426">
        <v>950</v>
      </c>
      <c r="F291" s="426">
        <v>400</v>
      </c>
      <c r="G291" s="418">
        <v>880</v>
      </c>
      <c r="H291" s="15">
        <v>8658</v>
      </c>
      <c r="I291" s="215"/>
      <c r="J291" s="4"/>
      <c r="K291" s="76"/>
      <c r="L291" s="81"/>
      <c r="M291" s="81"/>
      <c r="N291" s="81"/>
      <c r="O291" s="81"/>
      <c r="P291" s="81"/>
      <c r="Q291" s="81"/>
      <c r="R291" s="81"/>
      <c r="S291" s="81"/>
      <c r="T291" s="81"/>
      <c r="U291" s="81"/>
      <c r="V291" s="81"/>
      <c r="W291" s="81"/>
      <c r="X291" s="81"/>
      <c r="Y291" s="81"/>
    </row>
    <row r="292" spans="1:25" ht="12" customHeight="1">
      <c r="A292" s="81"/>
      <c r="B292" s="107" t="s">
        <v>3100</v>
      </c>
      <c r="C292" s="429">
        <v>1</v>
      </c>
      <c r="D292" s="417" t="s">
        <v>3101</v>
      </c>
      <c r="E292" s="426">
        <v>1200</v>
      </c>
      <c r="F292" s="426">
        <v>400</v>
      </c>
      <c r="G292" s="418">
        <v>880</v>
      </c>
      <c r="H292" s="15">
        <v>8962.25</v>
      </c>
      <c r="I292" s="215"/>
      <c r="J292" s="4"/>
      <c r="K292" s="76"/>
      <c r="L292" s="81"/>
      <c r="M292" s="81"/>
      <c r="N292" s="81"/>
      <c r="O292" s="81"/>
      <c r="P292" s="81"/>
      <c r="Q292" s="81"/>
      <c r="R292" s="81"/>
      <c r="S292" s="81"/>
      <c r="T292" s="81"/>
      <c r="U292" s="81"/>
      <c r="V292" s="81"/>
      <c r="W292" s="81"/>
      <c r="X292" s="81"/>
      <c r="Y292" s="81"/>
    </row>
    <row r="293" spans="1:25" ht="12" customHeight="1">
      <c r="A293" s="81"/>
      <c r="B293" s="107" t="s">
        <v>3102</v>
      </c>
      <c r="C293" s="429">
        <v>1</v>
      </c>
      <c r="D293" s="417" t="s">
        <v>3103</v>
      </c>
      <c r="E293" s="426">
        <v>1200</v>
      </c>
      <c r="F293" s="426">
        <v>400</v>
      </c>
      <c r="G293" s="418">
        <v>880</v>
      </c>
      <c r="H293" s="15">
        <v>11557.062</v>
      </c>
      <c r="I293" s="215"/>
      <c r="J293" s="4"/>
      <c r="K293" s="76"/>
      <c r="L293" s="81"/>
      <c r="M293" s="81"/>
      <c r="N293" s="81"/>
      <c r="O293" s="81"/>
      <c r="P293" s="81"/>
      <c r="Q293" s="81"/>
      <c r="R293" s="81"/>
      <c r="S293" s="81"/>
      <c r="T293" s="81"/>
      <c r="U293" s="81"/>
      <c r="V293" s="81"/>
      <c r="W293" s="81"/>
      <c r="X293" s="81"/>
      <c r="Y293" s="81"/>
    </row>
    <row r="294" spans="1:25" ht="12" customHeight="1">
      <c r="A294" s="81"/>
      <c r="B294" s="107" t="s">
        <v>3104</v>
      </c>
      <c r="C294" s="429">
        <v>1</v>
      </c>
      <c r="D294" s="430" t="s">
        <v>3105</v>
      </c>
      <c r="E294" s="426">
        <v>1200</v>
      </c>
      <c r="F294" s="426">
        <v>400</v>
      </c>
      <c r="G294" s="418">
        <v>880</v>
      </c>
      <c r="H294" s="15">
        <v>11981.2</v>
      </c>
      <c r="I294" s="215"/>
      <c r="J294" s="4"/>
      <c r="K294" s="76"/>
      <c r="L294" s="81"/>
      <c r="M294" s="81"/>
      <c r="N294" s="81"/>
      <c r="O294" s="81"/>
      <c r="P294" s="81"/>
      <c r="Q294" s="81"/>
      <c r="R294" s="81"/>
      <c r="S294" s="81"/>
      <c r="T294" s="81"/>
      <c r="U294" s="81"/>
      <c r="V294" s="81"/>
      <c r="W294" s="81"/>
      <c r="X294" s="81"/>
      <c r="Y294" s="81"/>
    </row>
    <row r="295" spans="1:25" ht="12" customHeight="1">
      <c r="A295" s="81"/>
      <c r="B295" s="107" t="s">
        <v>3106</v>
      </c>
      <c r="C295" s="429">
        <v>1</v>
      </c>
      <c r="D295" s="417" t="s">
        <v>3107</v>
      </c>
      <c r="E295" s="426">
        <v>1500</v>
      </c>
      <c r="F295" s="426">
        <v>400</v>
      </c>
      <c r="G295" s="418">
        <v>880</v>
      </c>
      <c r="H295" s="15">
        <v>9419.2999999999993</v>
      </c>
      <c r="I295" s="215"/>
      <c r="J295" s="4"/>
      <c r="K295" s="76"/>
      <c r="L295" s="81"/>
      <c r="M295" s="81"/>
      <c r="N295" s="81"/>
      <c r="O295" s="81"/>
      <c r="P295" s="81"/>
      <c r="Q295" s="81"/>
      <c r="R295" s="81"/>
      <c r="S295" s="81"/>
      <c r="T295" s="81"/>
      <c r="U295" s="81"/>
      <c r="V295" s="81"/>
      <c r="W295" s="81"/>
      <c r="X295" s="81"/>
      <c r="Y295" s="81"/>
    </row>
    <row r="296" spans="1:25" ht="12" customHeight="1">
      <c r="A296" s="81"/>
      <c r="B296" s="107" t="s">
        <v>3108</v>
      </c>
      <c r="C296" s="429">
        <v>1</v>
      </c>
      <c r="D296" s="417" t="s">
        <v>3109</v>
      </c>
      <c r="E296" s="426">
        <v>1500</v>
      </c>
      <c r="F296" s="426">
        <v>400</v>
      </c>
      <c r="G296" s="418">
        <v>880</v>
      </c>
      <c r="H296" s="15">
        <v>12982.244000000001</v>
      </c>
      <c r="I296" s="215"/>
      <c r="J296" s="4"/>
      <c r="K296" s="76"/>
      <c r="L296" s="81"/>
      <c r="M296" s="81"/>
      <c r="N296" s="81"/>
      <c r="O296" s="81"/>
      <c r="P296" s="81"/>
      <c r="Q296" s="81"/>
      <c r="R296" s="81"/>
      <c r="S296" s="81"/>
      <c r="T296" s="81"/>
      <c r="U296" s="81"/>
      <c r="V296" s="81"/>
      <c r="W296" s="81"/>
      <c r="X296" s="81"/>
      <c r="Y296" s="81"/>
    </row>
    <row r="297" spans="1:25" ht="12" customHeight="1">
      <c r="A297" s="81"/>
      <c r="B297" s="107" t="s">
        <v>3110</v>
      </c>
      <c r="C297" s="429">
        <v>1</v>
      </c>
      <c r="D297" s="417" t="s">
        <v>3111</v>
      </c>
      <c r="E297" s="426">
        <v>600</v>
      </c>
      <c r="F297" s="426">
        <v>500</v>
      </c>
      <c r="G297" s="418">
        <v>880</v>
      </c>
      <c r="H297" s="15">
        <v>7385</v>
      </c>
      <c r="I297" s="215"/>
      <c r="J297" s="4"/>
      <c r="K297" s="76"/>
      <c r="L297" s="81"/>
      <c r="M297" s="81"/>
      <c r="N297" s="81"/>
      <c r="O297" s="81"/>
      <c r="P297" s="81"/>
      <c r="Q297" s="81"/>
      <c r="R297" s="81"/>
      <c r="S297" s="81"/>
      <c r="T297" s="81"/>
      <c r="U297" s="81"/>
      <c r="V297" s="81"/>
      <c r="W297" s="81"/>
      <c r="X297" s="81"/>
      <c r="Y297" s="81"/>
    </row>
    <row r="298" spans="1:25" ht="12" customHeight="1">
      <c r="A298" s="81"/>
      <c r="B298" s="107" t="s">
        <v>3112</v>
      </c>
      <c r="C298" s="429">
        <v>1</v>
      </c>
      <c r="D298" s="430" t="s">
        <v>3113</v>
      </c>
      <c r="E298" s="426">
        <v>700</v>
      </c>
      <c r="F298" s="426">
        <v>500</v>
      </c>
      <c r="G298" s="418">
        <v>880</v>
      </c>
      <c r="H298" s="15">
        <v>8015.8429999999998</v>
      </c>
      <c r="I298" s="215"/>
      <c r="J298" s="4"/>
      <c r="K298" s="76"/>
      <c r="L298" s="81"/>
      <c r="M298" s="81"/>
      <c r="N298" s="81"/>
      <c r="O298" s="81"/>
      <c r="P298" s="81"/>
      <c r="Q298" s="81"/>
      <c r="R298" s="81"/>
      <c r="S298" s="81"/>
      <c r="T298" s="81"/>
      <c r="U298" s="81"/>
      <c r="V298" s="81"/>
      <c r="W298" s="81"/>
      <c r="X298" s="81"/>
      <c r="Y298" s="81"/>
    </row>
    <row r="299" spans="1:25" ht="12" customHeight="1">
      <c r="A299" s="81"/>
      <c r="B299" s="107" t="s">
        <v>3114</v>
      </c>
      <c r="C299" s="429">
        <v>1</v>
      </c>
      <c r="D299" s="430" t="s">
        <v>3115</v>
      </c>
      <c r="E299" s="426">
        <v>900</v>
      </c>
      <c r="F299" s="426">
        <v>500</v>
      </c>
      <c r="G299" s="418">
        <v>880</v>
      </c>
      <c r="H299" s="15">
        <v>10987.514999999999</v>
      </c>
      <c r="I299" s="215"/>
      <c r="J299" s="4"/>
      <c r="K299" s="76"/>
      <c r="L299" s="81"/>
      <c r="M299" s="81"/>
      <c r="N299" s="81"/>
      <c r="O299" s="81"/>
      <c r="P299" s="81"/>
      <c r="Q299" s="81"/>
      <c r="R299" s="81"/>
      <c r="S299" s="81"/>
      <c r="T299" s="81"/>
      <c r="U299" s="81"/>
      <c r="V299" s="81"/>
      <c r="W299" s="81"/>
      <c r="X299" s="81"/>
      <c r="Y299" s="81"/>
    </row>
    <row r="300" spans="1:25" ht="12" customHeight="1">
      <c r="A300" s="81"/>
      <c r="B300" s="107" t="s">
        <v>3116</v>
      </c>
      <c r="C300" s="429">
        <v>1</v>
      </c>
      <c r="D300" s="430" t="s">
        <v>3117</v>
      </c>
      <c r="E300" s="426">
        <v>950</v>
      </c>
      <c r="F300" s="426">
        <v>500</v>
      </c>
      <c r="G300" s="418">
        <v>880</v>
      </c>
      <c r="H300" s="15">
        <v>8736.2000000000007</v>
      </c>
      <c r="I300" s="215"/>
      <c r="J300" s="4"/>
      <c r="K300" s="76"/>
      <c r="L300" s="81"/>
      <c r="M300" s="81"/>
      <c r="N300" s="81"/>
      <c r="O300" s="81"/>
      <c r="P300" s="81"/>
      <c r="Q300" s="81"/>
      <c r="R300" s="81"/>
      <c r="S300" s="81"/>
      <c r="T300" s="81"/>
      <c r="U300" s="81"/>
      <c r="V300" s="81"/>
      <c r="W300" s="81"/>
      <c r="X300" s="81"/>
      <c r="Y300" s="81"/>
    </row>
    <row r="301" spans="1:25" ht="12" customHeight="1">
      <c r="A301" s="81"/>
      <c r="B301" s="107" t="s">
        <v>3118</v>
      </c>
      <c r="C301" s="429">
        <v>1</v>
      </c>
      <c r="D301" s="430" t="s">
        <v>3119</v>
      </c>
      <c r="E301" s="426">
        <v>1100</v>
      </c>
      <c r="F301" s="426">
        <v>500</v>
      </c>
      <c r="G301" s="418">
        <v>880</v>
      </c>
      <c r="H301" s="15">
        <v>12262.8</v>
      </c>
      <c r="I301" s="215"/>
      <c r="J301" s="4"/>
      <c r="K301" s="76"/>
      <c r="L301" s="81"/>
      <c r="M301" s="81"/>
      <c r="N301" s="81"/>
      <c r="O301" s="81"/>
      <c r="P301" s="81"/>
      <c r="Q301" s="81"/>
      <c r="R301" s="81"/>
      <c r="S301" s="81"/>
      <c r="T301" s="81"/>
      <c r="U301" s="81"/>
      <c r="V301" s="81"/>
      <c r="W301" s="81"/>
      <c r="X301" s="81"/>
      <c r="Y301" s="81"/>
    </row>
    <row r="302" spans="1:25" ht="12" customHeight="1">
      <c r="A302" s="81"/>
      <c r="B302" s="107" t="s">
        <v>3120</v>
      </c>
      <c r="C302" s="429">
        <v>1</v>
      </c>
      <c r="D302" s="430" t="s">
        <v>3121</v>
      </c>
      <c r="E302" s="426">
        <v>1200</v>
      </c>
      <c r="F302" s="426">
        <v>500</v>
      </c>
      <c r="G302" s="418">
        <v>880</v>
      </c>
      <c r="H302" s="15">
        <v>9575.9399999999987</v>
      </c>
      <c r="I302" s="215"/>
      <c r="J302" s="4"/>
      <c r="K302" s="76"/>
      <c r="L302" s="81"/>
      <c r="M302" s="81"/>
      <c r="N302" s="81"/>
      <c r="O302" s="81"/>
      <c r="P302" s="81"/>
      <c r="Q302" s="81"/>
      <c r="R302" s="81"/>
      <c r="S302" s="81"/>
      <c r="T302" s="81"/>
      <c r="U302" s="81"/>
      <c r="V302" s="81"/>
      <c r="W302" s="81"/>
      <c r="X302" s="81"/>
      <c r="Y302" s="81"/>
    </row>
    <row r="303" spans="1:25" ht="12" customHeight="1">
      <c r="A303" s="81"/>
      <c r="B303" s="107" t="s">
        <v>3122</v>
      </c>
      <c r="C303" s="429">
        <v>1</v>
      </c>
      <c r="D303" s="430" t="s">
        <v>3123</v>
      </c>
      <c r="E303" s="426">
        <v>1500</v>
      </c>
      <c r="F303" s="426">
        <v>500</v>
      </c>
      <c r="G303" s="418">
        <v>880</v>
      </c>
      <c r="H303" s="15">
        <v>10707</v>
      </c>
      <c r="I303" s="215"/>
      <c r="J303" s="4"/>
      <c r="K303" s="76"/>
      <c r="L303" s="81"/>
      <c r="M303" s="81"/>
      <c r="N303" s="81"/>
      <c r="O303" s="81"/>
      <c r="P303" s="81"/>
      <c r="Q303" s="81"/>
      <c r="R303" s="81"/>
      <c r="S303" s="81"/>
      <c r="T303" s="81"/>
      <c r="U303" s="81"/>
      <c r="V303" s="81"/>
      <c r="W303" s="81"/>
      <c r="X303" s="81"/>
      <c r="Y303" s="81"/>
    </row>
    <row r="304" spans="1:25" ht="12" customHeight="1">
      <c r="A304" s="81"/>
      <c r="B304" s="107" t="s">
        <v>3124</v>
      </c>
      <c r="C304" s="429">
        <v>1</v>
      </c>
      <c r="D304" s="430" t="s">
        <v>3125</v>
      </c>
      <c r="E304" s="426">
        <v>1800</v>
      </c>
      <c r="F304" s="426">
        <v>500</v>
      </c>
      <c r="G304" s="418">
        <v>880</v>
      </c>
      <c r="H304" s="15">
        <v>12598.904999999999</v>
      </c>
      <c r="I304" s="215"/>
      <c r="J304" s="4"/>
      <c r="K304" s="76"/>
      <c r="L304" s="81"/>
      <c r="M304" s="81"/>
      <c r="N304" s="81"/>
      <c r="O304" s="81"/>
      <c r="P304" s="81"/>
      <c r="Q304" s="81"/>
      <c r="R304" s="81"/>
      <c r="S304" s="81"/>
      <c r="T304" s="81"/>
      <c r="U304" s="81"/>
      <c r="V304" s="81"/>
      <c r="W304" s="81"/>
      <c r="X304" s="81"/>
      <c r="Y304" s="81"/>
    </row>
    <row r="305" spans="1:25" ht="12" customHeight="1">
      <c r="A305" s="81"/>
      <c r="B305" s="419" t="s">
        <v>3126</v>
      </c>
      <c r="C305" s="431">
        <v>1</v>
      </c>
      <c r="D305" s="421" t="s">
        <v>3127</v>
      </c>
      <c r="E305" s="433">
        <v>600</v>
      </c>
      <c r="F305" s="433">
        <v>600</v>
      </c>
      <c r="G305" s="422">
        <v>880</v>
      </c>
      <c r="H305" s="15">
        <v>7438.8050000000003</v>
      </c>
      <c r="I305" s="215"/>
      <c r="J305" s="4"/>
      <c r="K305" s="76"/>
      <c r="L305" s="81"/>
      <c r="M305" s="81"/>
      <c r="N305" s="81"/>
      <c r="O305" s="81"/>
      <c r="P305" s="81"/>
      <c r="Q305" s="81"/>
      <c r="R305" s="81"/>
      <c r="S305" s="81"/>
      <c r="T305" s="81"/>
      <c r="U305" s="81"/>
      <c r="V305" s="81"/>
      <c r="W305" s="81"/>
      <c r="X305" s="81"/>
      <c r="Y305" s="81"/>
    </row>
    <row r="306" spans="1:25" ht="12" customHeight="1">
      <c r="A306" s="81"/>
      <c r="B306" s="107" t="s">
        <v>3128</v>
      </c>
      <c r="C306" s="429">
        <v>1</v>
      </c>
      <c r="D306" s="417" t="s">
        <v>3129</v>
      </c>
      <c r="E306" s="426">
        <v>600</v>
      </c>
      <c r="F306" s="426">
        <v>600</v>
      </c>
      <c r="G306" s="418">
        <v>880</v>
      </c>
      <c r="H306" s="15">
        <v>10181.039000000001</v>
      </c>
      <c r="I306" s="215"/>
      <c r="J306" s="4"/>
      <c r="K306" s="76"/>
      <c r="L306" s="81"/>
      <c r="M306" s="81"/>
      <c r="N306" s="81"/>
      <c r="O306" s="81"/>
      <c r="P306" s="81"/>
      <c r="Q306" s="81"/>
      <c r="R306" s="81"/>
      <c r="S306" s="81"/>
      <c r="T306" s="81"/>
      <c r="U306" s="81"/>
      <c r="V306" s="81"/>
      <c r="W306" s="81"/>
      <c r="X306" s="81"/>
      <c r="Y306" s="81"/>
    </row>
    <row r="307" spans="1:25" ht="12" customHeight="1">
      <c r="A307" s="81"/>
      <c r="B307" s="107" t="s">
        <v>3130</v>
      </c>
      <c r="C307" s="429">
        <v>1</v>
      </c>
      <c r="D307" s="417" t="s">
        <v>3131</v>
      </c>
      <c r="E307" s="426">
        <v>600</v>
      </c>
      <c r="F307" s="426">
        <v>600</v>
      </c>
      <c r="G307" s="418">
        <v>880</v>
      </c>
      <c r="H307" s="15">
        <v>10683.937</v>
      </c>
      <c r="I307" s="215"/>
      <c r="J307" s="4"/>
      <c r="K307" s="76"/>
      <c r="L307" s="81"/>
      <c r="M307" s="81"/>
      <c r="N307" s="81"/>
      <c r="O307" s="81"/>
      <c r="P307" s="81"/>
      <c r="Q307" s="81"/>
      <c r="R307" s="81"/>
      <c r="S307" s="81"/>
      <c r="T307" s="81"/>
      <c r="U307" s="81"/>
      <c r="V307" s="81"/>
      <c r="W307" s="81"/>
      <c r="X307" s="81"/>
      <c r="Y307" s="81"/>
    </row>
    <row r="308" spans="1:25" ht="12" customHeight="1">
      <c r="A308" s="81"/>
      <c r="B308" s="107" t="s">
        <v>3132</v>
      </c>
      <c r="C308" s="429">
        <v>1</v>
      </c>
      <c r="D308" s="417" t="s">
        <v>3133</v>
      </c>
      <c r="E308" s="426">
        <v>700</v>
      </c>
      <c r="F308" s="426">
        <v>600</v>
      </c>
      <c r="G308" s="418">
        <v>880</v>
      </c>
      <c r="H308" s="15">
        <v>8362.3100000000013</v>
      </c>
      <c r="I308" s="215"/>
      <c r="J308" s="4"/>
      <c r="K308" s="76"/>
      <c r="L308" s="81"/>
      <c r="M308" s="81"/>
      <c r="N308" s="81"/>
      <c r="O308" s="81"/>
      <c r="P308" s="81"/>
      <c r="Q308" s="81"/>
      <c r="R308" s="81"/>
      <c r="S308" s="81"/>
      <c r="T308" s="81"/>
      <c r="U308" s="81"/>
      <c r="V308" s="81"/>
      <c r="W308" s="81"/>
      <c r="X308" s="81"/>
      <c r="Y308" s="81"/>
    </row>
    <row r="309" spans="1:25" ht="12" customHeight="1">
      <c r="A309" s="81"/>
      <c r="B309" s="107" t="s">
        <v>3134</v>
      </c>
      <c r="C309" s="429">
        <v>1</v>
      </c>
      <c r="D309" s="434" t="s">
        <v>3135</v>
      </c>
      <c r="E309" s="426">
        <v>700</v>
      </c>
      <c r="F309" s="426">
        <v>600</v>
      </c>
      <c r="G309" s="418">
        <v>880</v>
      </c>
      <c r="H309" s="15">
        <v>10952.216</v>
      </c>
      <c r="I309" s="215"/>
      <c r="J309" s="4"/>
      <c r="K309" s="76"/>
      <c r="L309" s="81"/>
      <c r="M309" s="81"/>
      <c r="N309" s="81"/>
      <c r="O309" s="81"/>
      <c r="P309" s="81"/>
      <c r="Q309" s="81"/>
      <c r="R309" s="81"/>
      <c r="S309" s="81"/>
      <c r="T309" s="81"/>
      <c r="U309" s="81"/>
      <c r="V309" s="81"/>
      <c r="W309" s="81"/>
      <c r="X309" s="81"/>
      <c r="Y309" s="81"/>
    </row>
    <row r="310" spans="1:25" ht="12" customHeight="1">
      <c r="A310" s="81"/>
      <c r="B310" s="107" t="s">
        <v>3136</v>
      </c>
      <c r="C310" s="429">
        <v>1</v>
      </c>
      <c r="D310" s="417" t="s">
        <v>3137</v>
      </c>
      <c r="E310" s="426">
        <v>800</v>
      </c>
      <c r="F310" s="426">
        <v>600</v>
      </c>
      <c r="G310" s="418">
        <v>880</v>
      </c>
      <c r="H310" s="15">
        <v>8747.64</v>
      </c>
      <c r="I310" s="215"/>
      <c r="J310" s="4"/>
      <c r="K310" s="76"/>
      <c r="L310" s="81"/>
      <c r="M310" s="81"/>
      <c r="N310" s="81"/>
      <c r="O310" s="81"/>
      <c r="P310" s="81"/>
      <c r="Q310" s="81"/>
      <c r="R310" s="81"/>
      <c r="S310" s="81"/>
      <c r="T310" s="81"/>
      <c r="U310" s="81"/>
      <c r="V310" s="81"/>
      <c r="W310" s="81"/>
      <c r="X310" s="81"/>
      <c r="Y310" s="81"/>
    </row>
    <row r="311" spans="1:25" ht="12" customHeight="1">
      <c r="A311" s="81"/>
      <c r="B311" s="107" t="s">
        <v>3138</v>
      </c>
      <c r="C311" s="429">
        <v>1</v>
      </c>
      <c r="D311" s="417" t="s">
        <v>3139</v>
      </c>
      <c r="E311" s="426">
        <v>800</v>
      </c>
      <c r="F311" s="426">
        <v>600</v>
      </c>
      <c r="G311" s="418">
        <v>880</v>
      </c>
      <c r="H311" s="15">
        <v>11563.617999999999</v>
      </c>
      <c r="I311" s="215"/>
      <c r="J311" s="4"/>
      <c r="K311" s="76"/>
      <c r="L311" s="81"/>
      <c r="M311" s="81"/>
      <c r="N311" s="81"/>
      <c r="O311" s="81"/>
      <c r="P311" s="81"/>
      <c r="Q311" s="81"/>
      <c r="R311" s="81"/>
      <c r="S311" s="81"/>
      <c r="T311" s="81"/>
      <c r="U311" s="81"/>
      <c r="V311" s="81"/>
      <c r="W311" s="81"/>
      <c r="X311" s="81"/>
      <c r="Y311" s="81"/>
    </row>
    <row r="312" spans="1:25" ht="12" customHeight="1">
      <c r="A312" s="81"/>
      <c r="B312" s="107" t="s">
        <v>3140</v>
      </c>
      <c r="C312" s="429">
        <v>1</v>
      </c>
      <c r="D312" s="417" t="s">
        <v>3141</v>
      </c>
      <c r="E312" s="426">
        <v>900</v>
      </c>
      <c r="F312" s="426">
        <v>600</v>
      </c>
      <c r="G312" s="418">
        <v>880</v>
      </c>
      <c r="H312" s="15">
        <v>11604.582</v>
      </c>
      <c r="I312" s="215"/>
      <c r="J312" s="4"/>
      <c r="K312" s="76"/>
      <c r="L312" s="81"/>
      <c r="M312" s="81"/>
      <c r="N312" s="81"/>
      <c r="O312" s="81"/>
      <c r="P312" s="81"/>
      <c r="Q312" s="81"/>
      <c r="R312" s="81"/>
      <c r="S312" s="81"/>
      <c r="T312" s="81"/>
      <c r="U312" s="81"/>
      <c r="V312" s="81"/>
      <c r="W312" s="81"/>
      <c r="X312" s="81"/>
      <c r="Y312" s="81"/>
    </row>
    <row r="313" spans="1:25" ht="12" customHeight="1">
      <c r="A313" s="81"/>
      <c r="B313" s="419" t="s">
        <v>3142</v>
      </c>
      <c r="C313" s="431">
        <v>1</v>
      </c>
      <c r="D313" s="421" t="s">
        <v>3143</v>
      </c>
      <c r="E313" s="433">
        <v>950</v>
      </c>
      <c r="F313" s="433">
        <v>600</v>
      </c>
      <c r="G313" s="422">
        <v>880</v>
      </c>
      <c r="H313" s="15">
        <v>8909.8350000000009</v>
      </c>
      <c r="I313" s="215"/>
      <c r="J313" s="4"/>
      <c r="K313" s="76"/>
      <c r="L313" s="81"/>
      <c r="M313" s="81"/>
      <c r="N313" s="81"/>
      <c r="O313" s="81"/>
      <c r="P313" s="81"/>
      <c r="Q313" s="81"/>
      <c r="R313" s="81"/>
      <c r="S313" s="81"/>
      <c r="T313" s="81"/>
      <c r="U313" s="81"/>
      <c r="V313" s="81"/>
      <c r="W313" s="81"/>
      <c r="X313" s="81"/>
      <c r="Y313" s="81"/>
    </row>
    <row r="314" spans="1:25" ht="12" customHeight="1">
      <c r="A314" s="81"/>
      <c r="B314" s="101" t="s">
        <v>3144</v>
      </c>
      <c r="C314" s="435">
        <v>1</v>
      </c>
      <c r="D314" s="424" t="s">
        <v>3145</v>
      </c>
      <c r="E314" s="426">
        <v>950</v>
      </c>
      <c r="F314" s="426">
        <v>600</v>
      </c>
      <c r="G314" s="418">
        <v>880</v>
      </c>
      <c r="H314" s="15">
        <v>12274.580999999998</v>
      </c>
      <c r="I314" s="215"/>
      <c r="J314" s="4"/>
      <c r="K314" s="76"/>
      <c r="L314" s="81"/>
      <c r="M314" s="81"/>
      <c r="N314" s="81"/>
      <c r="O314" s="81"/>
      <c r="P314" s="81"/>
      <c r="Q314" s="81"/>
      <c r="R314" s="81"/>
      <c r="S314" s="81"/>
      <c r="T314" s="81"/>
      <c r="U314" s="81"/>
      <c r="V314" s="81"/>
      <c r="W314" s="81"/>
      <c r="X314" s="81"/>
      <c r="Y314" s="81"/>
    </row>
    <row r="315" spans="1:25" ht="12" customHeight="1">
      <c r="A315" s="81"/>
      <c r="B315" s="107" t="s">
        <v>3146</v>
      </c>
      <c r="C315" s="429">
        <v>1</v>
      </c>
      <c r="D315" s="417" t="s">
        <v>3147</v>
      </c>
      <c r="E315" s="426">
        <v>950</v>
      </c>
      <c r="F315" s="426">
        <v>600</v>
      </c>
      <c r="G315" s="418">
        <v>880</v>
      </c>
      <c r="H315" s="15">
        <v>11627.484</v>
      </c>
      <c r="I315" s="215"/>
      <c r="J315" s="4"/>
      <c r="K315" s="76"/>
      <c r="L315" s="81"/>
      <c r="M315" s="81"/>
      <c r="N315" s="81"/>
      <c r="O315" s="81"/>
      <c r="P315" s="81"/>
      <c r="Q315" s="81"/>
      <c r="R315" s="81"/>
      <c r="S315" s="81"/>
      <c r="T315" s="81"/>
      <c r="U315" s="81"/>
      <c r="V315" s="81"/>
      <c r="W315" s="81"/>
      <c r="X315" s="81"/>
      <c r="Y315" s="81"/>
    </row>
    <row r="316" spans="1:25" ht="12" customHeight="1">
      <c r="A316" s="81"/>
      <c r="B316" s="419" t="s">
        <v>3148</v>
      </c>
      <c r="C316" s="431">
        <v>1</v>
      </c>
      <c r="D316" s="421" t="s">
        <v>3149</v>
      </c>
      <c r="E316" s="433">
        <v>1000</v>
      </c>
      <c r="F316" s="433">
        <v>600</v>
      </c>
      <c r="G316" s="422">
        <v>880</v>
      </c>
      <c r="H316" s="15">
        <v>9283.3289999999997</v>
      </c>
      <c r="I316" s="215"/>
      <c r="J316" s="4"/>
      <c r="K316" s="76"/>
      <c r="L316" s="81"/>
      <c r="M316" s="81"/>
      <c r="N316" s="81"/>
      <c r="O316" s="81"/>
      <c r="P316" s="81"/>
      <c r="Q316" s="81"/>
      <c r="R316" s="81"/>
      <c r="S316" s="81"/>
      <c r="T316" s="81"/>
      <c r="U316" s="81"/>
      <c r="V316" s="81"/>
      <c r="W316" s="81"/>
      <c r="X316" s="81"/>
      <c r="Y316" s="81"/>
    </row>
    <row r="317" spans="1:25" ht="12" customHeight="1">
      <c r="A317" s="81"/>
      <c r="B317" s="107" t="s">
        <v>3150</v>
      </c>
      <c r="C317" s="429">
        <v>1</v>
      </c>
      <c r="D317" s="417" t="s">
        <v>3151</v>
      </c>
      <c r="E317" s="426">
        <v>1000</v>
      </c>
      <c r="F317" s="426">
        <v>600</v>
      </c>
      <c r="G317" s="418">
        <v>880</v>
      </c>
      <c r="H317" s="15">
        <v>12969.143</v>
      </c>
      <c r="I317" s="215"/>
      <c r="J317" s="4"/>
      <c r="K317" s="76"/>
      <c r="L317" s="81"/>
      <c r="M317" s="81"/>
      <c r="N317" s="81"/>
      <c r="O317" s="81"/>
      <c r="P317" s="81"/>
      <c r="Q317" s="81"/>
      <c r="R317" s="81"/>
      <c r="S317" s="81"/>
      <c r="T317" s="81"/>
      <c r="U317" s="81"/>
      <c r="V317" s="81"/>
      <c r="W317" s="81"/>
      <c r="X317" s="81"/>
      <c r="Y317" s="81"/>
    </row>
    <row r="318" spans="1:25" ht="12" customHeight="1">
      <c r="A318" s="81"/>
      <c r="B318" s="107" t="s">
        <v>3152</v>
      </c>
      <c r="C318" s="243"/>
      <c r="D318" s="436" t="s">
        <v>3153</v>
      </c>
      <c r="E318" s="418">
        <v>1000</v>
      </c>
      <c r="F318" s="418">
        <v>600</v>
      </c>
      <c r="G318" s="418">
        <v>880</v>
      </c>
      <c r="H318" s="15">
        <v>14275.216999999999</v>
      </c>
      <c r="I318" s="215"/>
      <c r="J318" s="4"/>
      <c r="K318" s="76"/>
      <c r="L318" s="81"/>
      <c r="M318" s="81"/>
      <c r="N318" s="81"/>
      <c r="O318" s="81"/>
      <c r="P318" s="81"/>
      <c r="Q318" s="81"/>
      <c r="R318" s="81"/>
      <c r="S318" s="81"/>
      <c r="T318" s="81"/>
      <c r="U318" s="81"/>
      <c r="V318" s="81"/>
      <c r="W318" s="81"/>
      <c r="X318" s="81"/>
      <c r="Y318" s="81"/>
    </row>
    <row r="319" spans="1:25" ht="12" customHeight="1">
      <c r="A319" s="81"/>
      <c r="B319" s="107" t="s">
        <v>3154</v>
      </c>
      <c r="C319" s="429">
        <v>1</v>
      </c>
      <c r="D319" s="417" t="s">
        <v>3155</v>
      </c>
      <c r="E319" s="426">
        <v>1100</v>
      </c>
      <c r="F319" s="426">
        <v>600</v>
      </c>
      <c r="G319" s="418">
        <v>880</v>
      </c>
      <c r="H319" s="15">
        <v>9866.4940000000006</v>
      </c>
      <c r="I319" s="215"/>
      <c r="J319" s="4"/>
      <c r="K319" s="76"/>
      <c r="L319" s="81"/>
      <c r="M319" s="81"/>
      <c r="N319" s="81"/>
      <c r="O319" s="81"/>
      <c r="P319" s="81"/>
      <c r="Q319" s="81"/>
      <c r="R319" s="81"/>
      <c r="S319" s="81"/>
      <c r="T319" s="81"/>
      <c r="U319" s="81"/>
      <c r="V319" s="81"/>
      <c r="W319" s="81"/>
      <c r="X319" s="81"/>
      <c r="Y319" s="81"/>
    </row>
    <row r="320" spans="1:25" ht="12" customHeight="1">
      <c r="A320" s="81"/>
      <c r="B320" s="419" t="s">
        <v>3156</v>
      </c>
      <c r="C320" s="431">
        <v>1</v>
      </c>
      <c r="D320" s="421" t="s">
        <v>3157</v>
      </c>
      <c r="E320" s="433">
        <v>1200</v>
      </c>
      <c r="F320" s="433">
        <v>600</v>
      </c>
      <c r="G320" s="422">
        <v>880</v>
      </c>
      <c r="H320" s="15">
        <v>9904.1909999999989</v>
      </c>
      <c r="I320" s="215"/>
      <c r="J320" s="4"/>
      <c r="K320" s="76"/>
      <c r="L320" s="81"/>
      <c r="M320" s="81"/>
      <c r="N320" s="81"/>
      <c r="O320" s="81"/>
      <c r="P320" s="81"/>
      <c r="Q320" s="81"/>
      <c r="R320" s="81"/>
      <c r="S320" s="81"/>
      <c r="T320" s="81"/>
      <c r="U320" s="81"/>
      <c r="V320" s="81"/>
      <c r="W320" s="81"/>
      <c r="X320" s="81"/>
      <c r="Y320" s="81"/>
    </row>
    <row r="321" spans="1:25" ht="12" customHeight="1">
      <c r="A321" s="81"/>
      <c r="B321" s="101" t="s">
        <v>3158</v>
      </c>
      <c r="C321" s="435">
        <v>1</v>
      </c>
      <c r="D321" s="424" t="s">
        <v>3159</v>
      </c>
      <c r="E321" s="437">
        <v>1200</v>
      </c>
      <c r="F321" s="437">
        <v>600</v>
      </c>
      <c r="G321" s="425">
        <v>880</v>
      </c>
      <c r="H321" s="15">
        <v>14350.094000000001</v>
      </c>
      <c r="I321" s="215"/>
      <c r="J321" s="4"/>
      <c r="K321" s="76"/>
      <c r="L321" s="81"/>
      <c r="M321" s="81"/>
      <c r="N321" s="81"/>
      <c r="O321" s="81"/>
      <c r="P321" s="81"/>
      <c r="Q321" s="81"/>
      <c r="R321" s="81"/>
      <c r="S321" s="81"/>
      <c r="T321" s="81"/>
      <c r="U321" s="81"/>
      <c r="V321" s="81"/>
      <c r="W321" s="81"/>
      <c r="X321" s="81"/>
      <c r="Y321" s="81"/>
    </row>
    <row r="322" spans="1:25" ht="12" customHeight="1">
      <c r="A322" s="81"/>
      <c r="B322" s="107" t="s">
        <v>3160</v>
      </c>
      <c r="C322" s="429">
        <v>1</v>
      </c>
      <c r="D322" s="417" t="s">
        <v>3161</v>
      </c>
      <c r="E322" s="426">
        <v>1200</v>
      </c>
      <c r="F322" s="426">
        <v>600</v>
      </c>
      <c r="G322" s="418">
        <v>880</v>
      </c>
      <c r="H322" s="15">
        <v>13332.814</v>
      </c>
      <c r="I322" s="215"/>
      <c r="J322" s="4"/>
      <c r="K322" s="76"/>
      <c r="L322" s="81"/>
      <c r="M322" s="81"/>
      <c r="N322" s="81"/>
      <c r="O322" s="81"/>
      <c r="P322" s="81"/>
      <c r="Q322" s="81"/>
      <c r="R322" s="81"/>
      <c r="S322" s="81"/>
      <c r="T322" s="81"/>
      <c r="U322" s="81"/>
      <c r="V322" s="81"/>
      <c r="W322" s="81"/>
      <c r="X322" s="81"/>
      <c r="Y322" s="81"/>
    </row>
    <row r="323" spans="1:25" ht="12" customHeight="1">
      <c r="A323" s="81"/>
      <c r="B323" s="107" t="s">
        <v>3162</v>
      </c>
      <c r="C323" s="105">
        <v>1</v>
      </c>
      <c r="D323" s="417" t="s">
        <v>3163</v>
      </c>
      <c r="E323" s="444">
        <v>1400</v>
      </c>
      <c r="F323" s="444">
        <v>600</v>
      </c>
      <c r="G323" s="418">
        <v>880</v>
      </c>
      <c r="H323" s="15">
        <v>20206.417000000001</v>
      </c>
      <c r="I323" s="215"/>
      <c r="J323" s="4"/>
      <c r="K323" s="76"/>
      <c r="L323" s="81"/>
      <c r="M323" s="81"/>
      <c r="N323" s="81"/>
      <c r="O323" s="81"/>
      <c r="P323" s="81"/>
      <c r="Q323" s="81"/>
      <c r="R323" s="81"/>
      <c r="S323" s="81"/>
      <c r="T323" s="81"/>
      <c r="U323" s="81"/>
      <c r="V323" s="81"/>
      <c r="W323" s="81"/>
      <c r="X323" s="81"/>
      <c r="Y323" s="81"/>
    </row>
    <row r="324" spans="1:25" ht="12" customHeight="1">
      <c r="A324" s="81"/>
      <c r="B324" s="107" t="s">
        <v>3164</v>
      </c>
      <c r="C324" s="105">
        <v>1</v>
      </c>
      <c r="D324" s="417" t="s">
        <v>3165</v>
      </c>
      <c r="E324" s="444">
        <v>1400</v>
      </c>
      <c r="F324" s="444">
        <v>600</v>
      </c>
      <c r="G324" s="418">
        <v>880</v>
      </c>
      <c r="H324" s="15">
        <v>11124.575000000001</v>
      </c>
      <c r="I324" s="215"/>
      <c r="J324" s="4"/>
      <c r="K324" s="76"/>
      <c r="L324" s="81"/>
      <c r="M324" s="81"/>
      <c r="N324" s="81"/>
      <c r="O324" s="81"/>
      <c r="P324" s="81"/>
      <c r="Q324" s="81"/>
      <c r="R324" s="81"/>
      <c r="S324" s="81"/>
      <c r="T324" s="81"/>
      <c r="U324" s="81"/>
      <c r="V324" s="81"/>
      <c r="W324" s="81"/>
      <c r="X324" s="81"/>
      <c r="Y324" s="81"/>
    </row>
    <row r="325" spans="1:25" ht="12" customHeight="1">
      <c r="A325" s="81"/>
      <c r="B325" s="107" t="s">
        <v>3166</v>
      </c>
      <c r="C325" s="243"/>
      <c r="D325" s="417" t="s">
        <v>3167</v>
      </c>
      <c r="E325" s="418">
        <v>1400</v>
      </c>
      <c r="F325" s="418">
        <v>600</v>
      </c>
      <c r="G325" s="418">
        <v>880</v>
      </c>
      <c r="H325" s="15">
        <v>15213.396000000001</v>
      </c>
      <c r="I325" s="215"/>
      <c r="J325" s="4"/>
      <c r="K325" s="76"/>
      <c r="L325" s="81"/>
      <c r="M325" s="81"/>
      <c r="N325" s="81"/>
      <c r="O325" s="81"/>
      <c r="P325" s="81"/>
      <c r="Q325" s="81"/>
      <c r="R325" s="81"/>
      <c r="S325" s="81"/>
      <c r="T325" s="81"/>
      <c r="U325" s="81"/>
      <c r="V325" s="81"/>
      <c r="W325" s="81"/>
      <c r="X325" s="81"/>
      <c r="Y325" s="81"/>
    </row>
    <row r="326" spans="1:25" ht="12" customHeight="1">
      <c r="A326" s="81"/>
      <c r="B326" s="107" t="s">
        <v>3168</v>
      </c>
      <c r="C326" s="105">
        <v>1</v>
      </c>
      <c r="D326" s="417" t="s">
        <v>3169</v>
      </c>
      <c r="E326" s="444">
        <v>1400</v>
      </c>
      <c r="F326" s="444">
        <v>600</v>
      </c>
      <c r="G326" s="418">
        <v>880</v>
      </c>
      <c r="H326" s="15">
        <v>15328.048999999999</v>
      </c>
      <c r="I326" s="215"/>
      <c r="J326" s="4"/>
      <c r="K326" s="76"/>
      <c r="L326" s="81"/>
      <c r="M326" s="81"/>
      <c r="N326" s="81"/>
      <c r="O326" s="81"/>
      <c r="P326" s="81"/>
      <c r="Q326" s="81"/>
      <c r="R326" s="81"/>
      <c r="S326" s="81"/>
      <c r="T326" s="81"/>
      <c r="U326" s="81"/>
      <c r="V326" s="81"/>
      <c r="W326" s="81"/>
      <c r="X326" s="81"/>
      <c r="Y326" s="81"/>
    </row>
    <row r="327" spans="1:25" ht="12" customHeight="1">
      <c r="A327" s="81"/>
      <c r="B327" s="419" t="s">
        <v>3170</v>
      </c>
      <c r="C327" s="431">
        <v>1</v>
      </c>
      <c r="D327" s="421" t="s">
        <v>3171</v>
      </c>
      <c r="E327" s="433">
        <v>1500</v>
      </c>
      <c r="F327" s="433">
        <v>600</v>
      </c>
      <c r="G327" s="422">
        <v>880</v>
      </c>
      <c r="H327" s="15">
        <v>11257.300999999999</v>
      </c>
      <c r="I327" s="215"/>
      <c r="J327" s="4"/>
      <c r="K327" s="76"/>
      <c r="L327" s="81"/>
      <c r="M327" s="81"/>
      <c r="N327" s="81"/>
      <c r="O327" s="81"/>
      <c r="P327" s="81"/>
      <c r="Q327" s="81"/>
      <c r="R327" s="81"/>
      <c r="S327" s="81"/>
      <c r="T327" s="81"/>
      <c r="U327" s="81"/>
      <c r="V327" s="81"/>
      <c r="W327" s="81"/>
      <c r="X327" s="81"/>
      <c r="Y327" s="81"/>
    </row>
    <row r="328" spans="1:25" ht="12" customHeight="1">
      <c r="A328" s="81"/>
      <c r="B328" s="101" t="s">
        <v>3172</v>
      </c>
      <c r="C328" s="435">
        <v>1</v>
      </c>
      <c r="D328" s="424" t="s">
        <v>3173</v>
      </c>
      <c r="E328" s="437">
        <v>1500</v>
      </c>
      <c r="F328" s="437">
        <v>600</v>
      </c>
      <c r="G328" s="418">
        <v>880</v>
      </c>
      <c r="H328" s="15">
        <v>15821.146000000001</v>
      </c>
      <c r="I328" s="215"/>
      <c r="J328" s="4"/>
      <c r="K328" s="76"/>
      <c r="L328" s="81"/>
      <c r="M328" s="81"/>
      <c r="N328" s="81"/>
      <c r="O328" s="81"/>
      <c r="P328" s="81"/>
      <c r="Q328" s="81"/>
      <c r="R328" s="81"/>
      <c r="S328" s="81"/>
      <c r="T328" s="81"/>
      <c r="U328" s="81"/>
      <c r="V328" s="81"/>
      <c r="W328" s="81"/>
      <c r="X328" s="81"/>
      <c r="Y328" s="81"/>
    </row>
    <row r="329" spans="1:25" ht="12" customHeight="1">
      <c r="A329" s="81"/>
      <c r="B329" s="107" t="s">
        <v>3174</v>
      </c>
      <c r="C329" s="429">
        <v>1</v>
      </c>
      <c r="D329" s="417" t="s">
        <v>3175</v>
      </c>
      <c r="E329" s="426">
        <v>1500</v>
      </c>
      <c r="F329" s="426">
        <v>600</v>
      </c>
      <c r="G329" s="418">
        <v>880</v>
      </c>
      <c r="H329" s="15">
        <v>16319.116</v>
      </c>
      <c r="I329" s="215"/>
      <c r="J329" s="4"/>
      <c r="K329" s="76"/>
      <c r="L329" s="81"/>
      <c r="M329" s="81"/>
      <c r="N329" s="81"/>
      <c r="O329" s="81"/>
      <c r="P329" s="81"/>
      <c r="Q329" s="81"/>
      <c r="R329" s="81"/>
      <c r="S329" s="81"/>
      <c r="T329" s="81"/>
      <c r="U329" s="81"/>
      <c r="V329" s="81"/>
      <c r="W329" s="81"/>
      <c r="X329" s="81"/>
      <c r="Y329" s="81"/>
    </row>
    <row r="330" spans="1:25" ht="12" customHeight="1">
      <c r="A330" s="81"/>
      <c r="B330" s="107" t="s">
        <v>3176</v>
      </c>
      <c r="C330" s="429">
        <v>1</v>
      </c>
      <c r="D330" s="417" t="s">
        <v>3177</v>
      </c>
      <c r="E330" s="426">
        <v>1500</v>
      </c>
      <c r="F330" s="426">
        <v>600</v>
      </c>
      <c r="G330" s="418">
        <v>880</v>
      </c>
      <c r="H330" s="15">
        <v>19498.754000000001</v>
      </c>
      <c r="I330" s="215"/>
      <c r="J330" s="4"/>
      <c r="K330" s="76"/>
      <c r="L330" s="81"/>
      <c r="M330" s="81"/>
      <c r="N330" s="81"/>
      <c r="O330" s="81"/>
      <c r="P330" s="81"/>
      <c r="Q330" s="81"/>
      <c r="R330" s="81"/>
      <c r="S330" s="81"/>
      <c r="T330" s="81"/>
      <c r="U330" s="81"/>
      <c r="V330" s="81"/>
      <c r="W330" s="81"/>
      <c r="X330" s="81"/>
      <c r="Y330" s="81"/>
    </row>
    <row r="331" spans="1:25" ht="12" customHeight="1">
      <c r="A331" s="81"/>
      <c r="B331" s="107" t="s">
        <v>3178</v>
      </c>
      <c r="C331" s="429">
        <v>1</v>
      </c>
      <c r="D331" s="417" t="s">
        <v>3179</v>
      </c>
      <c r="E331" s="426">
        <v>1700</v>
      </c>
      <c r="F331" s="426">
        <v>600</v>
      </c>
      <c r="G331" s="418">
        <v>880</v>
      </c>
      <c r="H331" s="15">
        <v>12258.466</v>
      </c>
      <c r="I331" s="215"/>
      <c r="J331" s="4"/>
      <c r="K331" s="76"/>
      <c r="L331" s="81"/>
      <c r="M331" s="81"/>
      <c r="N331" s="81"/>
      <c r="O331" s="81"/>
      <c r="P331" s="81"/>
      <c r="Q331" s="81"/>
      <c r="R331" s="81"/>
      <c r="S331" s="81"/>
      <c r="T331" s="81"/>
      <c r="U331" s="81"/>
      <c r="V331" s="81"/>
      <c r="W331" s="81"/>
      <c r="X331" s="81"/>
      <c r="Y331" s="81"/>
    </row>
    <row r="332" spans="1:25" ht="12" customHeight="1">
      <c r="A332" s="81"/>
      <c r="B332" s="107" t="s">
        <v>3180</v>
      </c>
      <c r="C332" s="429">
        <v>1</v>
      </c>
      <c r="D332" s="417" t="s">
        <v>3181</v>
      </c>
      <c r="E332" s="426">
        <v>1700</v>
      </c>
      <c r="F332" s="426">
        <v>600</v>
      </c>
      <c r="G332" s="418">
        <v>880</v>
      </c>
      <c r="H332" s="15">
        <v>16201.185000000001</v>
      </c>
      <c r="I332" s="215"/>
      <c r="J332" s="4"/>
      <c r="K332" s="76"/>
      <c r="L332" s="81"/>
      <c r="M332" s="81"/>
      <c r="N332" s="81"/>
      <c r="O332" s="81"/>
      <c r="P332" s="81"/>
      <c r="Q332" s="81"/>
      <c r="R332" s="81"/>
      <c r="S332" s="81"/>
      <c r="T332" s="81"/>
      <c r="U332" s="81"/>
      <c r="V332" s="81"/>
      <c r="W332" s="81"/>
      <c r="X332" s="81"/>
      <c r="Y332" s="81"/>
    </row>
    <row r="333" spans="1:25" ht="12" customHeight="1">
      <c r="A333" s="81"/>
      <c r="B333" s="419" t="s">
        <v>3182</v>
      </c>
      <c r="C333" s="431">
        <v>1</v>
      </c>
      <c r="D333" s="421" t="s">
        <v>3183</v>
      </c>
      <c r="E333" s="433">
        <v>1800</v>
      </c>
      <c r="F333" s="433">
        <v>600</v>
      </c>
      <c r="G333" s="422">
        <v>880</v>
      </c>
      <c r="H333" s="15">
        <v>12707.046</v>
      </c>
      <c r="I333" s="215"/>
      <c r="J333" s="4"/>
      <c r="K333" s="76"/>
      <c r="L333" s="81"/>
      <c r="M333" s="81"/>
      <c r="N333" s="81"/>
      <c r="O333" s="81"/>
      <c r="P333" s="81"/>
      <c r="Q333" s="81"/>
      <c r="R333" s="81"/>
      <c r="S333" s="81"/>
      <c r="T333" s="81"/>
      <c r="U333" s="81"/>
      <c r="V333" s="81"/>
      <c r="W333" s="81"/>
      <c r="X333" s="81"/>
      <c r="Y333" s="81"/>
    </row>
    <row r="334" spans="1:25" ht="12" customHeight="1">
      <c r="A334" s="81"/>
      <c r="B334" s="107" t="s">
        <v>3184</v>
      </c>
      <c r="C334" s="429">
        <v>1</v>
      </c>
      <c r="D334" s="417" t="s">
        <v>3185</v>
      </c>
      <c r="E334" s="426">
        <v>1800</v>
      </c>
      <c r="F334" s="426">
        <v>600</v>
      </c>
      <c r="G334" s="418">
        <v>880</v>
      </c>
      <c r="H334" s="15">
        <v>17557.550999999999</v>
      </c>
      <c r="I334" s="215"/>
      <c r="J334" s="4"/>
      <c r="K334" s="76"/>
      <c r="L334" s="81"/>
      <c r="M334" s="81"/>
      <c r="N334" s="81"/>
      <c r="O334" s="81"/>
      <c r="P334" s="81"/>
      <c r="Q334" s="81"/>
      <c r="R334" s="81"/>
      <c r="S334" s="81"/>
      <c r="T334" s="81"/>
      <c r="U334" s="81"/>
      <c r="V334" s="81"/>
      <c r="W334" s="81"/>
      <c r="X334" s="81"/>
      <c r="Y334" s="81"/>
    </row>
    <row r="335" spans="1:25" ht="12" customHeight="1">
      <c r="A335" s="81"/>
      <c r="B335" s="107" t="s">
        <v>3186</v>
      </c>
      <c r="C335" s="429">
        <v>1</v>
      </c>
      <c r="D335" s="417" t="s">
        <v>3187</v>
      </c>
      <c r="E335" s="426">
        <v>1800</v>
      </c>
      <c r="F335" s="426">
        <v>600</v>
      </c>
      <c r="G335" s="418">
        <v>880</v>
      </c>
      <c r="H335" s="15">
        <v>19035.148000000001</v>
      </c>
      <c r="I335" s="215"/>
      <c r="J335" s="4"/>
      <c r="K335" s="76"/>
      <c r="L335" s="81"/>
      <c r="M335" s="81"/>
      <c r="N335" s="81"/>
      <c r="O335" s="81"/>
      <c r="P335" s="81"/>
      <c r="Q335" s="81"/>
      <c r="R335" s="81"/>
      <c r="S335" s="81"/>
      <c r="T335" s="81"/>
      <c r="U335" s="81"/>
      <c r="V335" s="81"/>
      <c r="W335" s="81"/>
      <c r="X335" s="81"/>
      <c r="Y335" s="81"/>
    </row>
    <row r="336" spans="1:25" ht="12" customHeight="1">
      <c r="A336" s="81"/>
      <c r="B336" s="107" t="s">
        <v>3188</v>
      </c>
      <c r="C336" s="429">
        <v>1</v>
      </c>
      <c r="D336" s="417" t="s">
        <v>3189</v>
      </c>
      <c r="E336" s="426">
        <v>600</v>
      </c>
      <c r="F336" s="426">
        <v>700</v>
      </c>
      <c r="G336" s="418">
        <v>880</v>
      </c>
      <c r="H336" s="15">
        <v>8492</v>
      </c>
      <c r="I336" s="215"/>
      <c r="J336" s="4"/>
      <c r="K336" s="76"/>
      <c r="L336" s="81"/>
      <c r="M336" s="81"/>
      <c r="N336" s="81"/>
      <c r="O336" s="81"/>
      <c r="P336" s="81"/>
      <c r="Q336" s="81"/>
      <c r="R336" s="81"/>
      <c r="S336" s="81"/>
      <c r="T336" s="81"/>
      <c r="U336" s="81"/>
      <c r="V336" s="81"/>
      <c r="W336" s="81"/>
      <c r="X336" s="81"/>
      <c r="Y336" s="81"/>
    </row>
    <row r="337" spans="1:25" ht="12" customHeight="1">
      <c r="A337" s="81"/>
      <c r="B337" s="107" t="s">
        <v>3190</v>
      </c>
      <c r="C337" s="429">
        <v>1</v>
      </c>
      <c r="D337" s="417" t="s">
        <v>3191</v>
      </c>
      <c r="E337" s="426">
        <v>700</v>
      </c>
      <c r="F337" s="426">
        <v>700</v>
      </c>
      <c r="G337" s="418">
        <v>880</v>
      </c>
      <c r="H337" s="15">
        <v>9334.094000000001</v>
      </c>
      <c r="I337" s="215"/>
      <c r="J337" s="4"/>
      <c r="K337" s="76"/>
      <c r="L337" s="81"/>
      <c r="M337" s="81"/>
      <c r="N337" s="81"/>
      <c r="O337" s="81"/>
      <c r="P337" s="81"/>
      <c r="Q337" s="81"/>
      <c r="R337" s="81"/>
      <c r="S337" s="81"/>
      <c r="T337" s="81"/>
      <c r="U337" s="81"/>
      <c r="V337" s="81"/>
      <c r="W337" s="81"/>
      <c r="X337" s="81"/>
      <c r="Y337" s="81"/>
    </row>
    <row r="338" spans="1:25" ht="12" customHeight="1">
      <c r="A338" s="81"/>
      <c r="B338" s="107" t="s">
        <v>3192</v>
      </c>
      <c r="C338" s="429">
        <v>1</v>
      </c>
      <c r="D338" s="417" t="s">
        <v>3193</v>
      </c>
      <c r="E338" s="426">
        <v>700</v>
      </c>
      <c r="F338" s="426">
        <v>700</v>
      </c>
      <c r="G338" s="418">
        <v>880</v>
      </c>
      <c r="H338" s="15">
        <v>11858.484</v>
      </c>
      <c r="I338" s="215"/>
      <c r="J338" s="4"/>
      <c r="K338" s="76"/>
      <c r="L338" s="81"/>
      <c r="M338" s="81"/>
      <c r="N338" s="81"/>
      <c r="O338" s="81"/>
      <c r="P338" s="81"/>
      <c r="Q338" s="81"/>
      <c r="R338" s="81"/>
      <c r="S338" s="81"/>
      <c r="T338" s="81"/>
      <c r="U338" s="81"/>
      <c r="V338" s="81"/>
      <c r="W338" s="81"/>
      <c r="X338" s="81"/>
      <c r="Y338" s="81"/>
    </row>
    <row r="339" spans="1:25" ht="12" customHeight="1">
      <c r="A339" s="81"/>
      <c r="B339" s="107" t="s">
        <v>3194</v>
      </c>
      <c r="C339" s="429">
        <v>1</v>
      </c>
      <c r="D339" s="417" t="s">
        <v>3195</v>
      </c>
      <c r="E339" s="426">
        <v>800</v>
      </c>
      <c r="F339" s="426">
        <v>700</v>
      </c>
      <c r="G339" s="418">
        <v>880</v>
      </c>
      <c r="H339" s="15">
        <v>9049.0840000000007</v>
      </c>
      <c r="I339" s="215"/>
      <c r="J339" s="4"/>
      <c r="K339" s="76"/>
      <c r="L339" s="81"/>
      <c r="M339" s="81"/>
      <c r="N339" s="81"/>
      <c r="O339" s="81"/>
      <c r="P339" s="81"/>
      <c r="Q339" s="81"/>
      <c r="R339" s="81"/>
      <c r="S339" s="81"/>
      <c r="T339" s="81"/>
      <c r="U339" s="81"/>
      <c r="V339" s="81"/>
      <c r="W339" s="81"/>
      <c r="X339" s="81"/>
      <c r="Y339" s="81"/>
    </row>
    <row r="340" spans="1:25" ht="12" customHeight="1">
      <c r="A340" s="81"/>
      <c r="B340" s="107" t="s">
        <v>3196</v>
      </c>
      <c r="C340" s="429">
        <v>1</v>
      </c>
      <c r="D340" s="417" t="s">
        <v>3197</v>
      </c>
      <c r="E340" s="426">
        <v>800</v>
      </c>
      <c r="F340" s="426">
        <v>700</v>
      </c>
      <c r="G340" s="418">
        <v>880</v>
      </c>
      <c r="H340" s="15">
        <v>12089.462</v>
      </c>
      <c r="I340" s="215"/>
      <c r="J340" s="4"/>
      <c r="K340" s="76"/>
      <c r="L340" s="81"/>
      <c r="M340" s="81"/>
      <c r="N340" s="81"/>
      <c r="O340" s="81"/>
      <c r="P340" s="81"/>
      <c r="Q340" s="81"/>
      <c r="R340" s="81"/>
      <c r="S340" s="81"/>
      <c r="T340" s="81"/>
      <c r="U340" s="81"/>
      <c r="V340" s="81"/>
      <c r="W340" s="81"/>
      <c r="X340" s="81"/>
      <c r="Y340" s="81"/>
    </row>
    <row r="341" spans="1:25" ht="12" customHeight="1">
      <c r="A341" s="81"/>
      <c r="B341" s="107" t="s">
        <v>3198</v>
      </c>
      <c r="C341" s="429">
        <v>1</v>
      </c>
      <c r="D341" s="417" t="s">
        <v>3199</v>
      </c>
      <c r="E341" s="426">
        <v>800</v>
      </c>
      <c r="F341" s="426">
        <v>700</v>
      </c>
      <c r="G341" s="418">
        <v>880</v>
      </c>
      <c r="H341" s="15">
        <v>12000</v>
      </c>
      <c r="I341" s="215"/>
      <c r="J341" s="4"/>
      <c r="K341" s="76"/>
      <c r="L341" s="81"/>
      <c r="M341" s="81"/>
      <c r="N341" s="81"/>
      <c r="O341" s="81"/>
      <c r="P341" s="81"/>
      <c r="Q341" s="81"/>
      <c r="R341" s="81"/>
      <c r="S341" s="81"/>
      <c r="T341" s="81"/>
      <c r="U341" s="81"/>
      <c r="V341" s="81"/>
      <c r="W341" s="81"/>
      <c r="X341" s="81"/>
      <c r="Y341" s="81"/>
    </row>
    <row r="342" spans="1:25" ht="12" customHeight="1">
      <c r="A342" s="81"/>
      <c r="B342" s="107" t="s">
        <v>3200</v>
      </c>
      <c r="C342" s="429">
        <v>1</v>
      </c>
      <c r="D342" s="417" t="s">
        <v>3201</v>
      </c>
      <c r="E342" s="426">
        <v>900</v>
      </c>
      <c r="F342" s="426">
        <v>700</v>
      </c>
      <c r="G342" s="418">
        <v>880</v>
      </c>
      <c r="H342" s="15">
        <v>9411.1270000000004</v>
      </c>
      <c r="I342" s="215"/>
      <c r="J342" s="4"/>
      <c r="K342" s="76"/>
      <c r="L342" s="81"/>
      <c r="M342" s="81"/>
      <c r="N342" s="81"/>
      <c r="O342" s="81"/>
      <c r="P342" s="81"/>
      <c r="Q342" s="81"/>
      <c r="R342" s="81"/>
      <c r="S342" s="81"/>
      <c r="T342" s="81"/>
      <c r="U342" s="81"/>
      <c r="V342" s="81"/>
      <c r="W342" s="81"/>
      <c r="X342" s="81"/>
      <c r="Y342" s="81"/>
    </row>
    <row r="343" spans="1:25" ht="12" customHeight="1">
      <c r="A343" s="81"/>
      <c r="B343" s="107" t="s">
        <v>3202</v>
      </c>
      <c r="C343" s="429">
        <v>1</v>
      </c>
      <c r="D343" s="417" t="s">
        <v>3203</v>
      </c>
      <c r="E343" s="426">
        <v>950</v>
      </c>
      <c r="F343" s="426">
        <v>700</v>
      </c>
      <c r="G343" s="418">
        <v>880</v>
      </c>
      <c r="H343" s="15">
        <v>9368.5239999999994</v>
      </c>
      <c r="I343" s="215"/>
      <c r="J343" s="4"/>
      <c r="K343" s="76"/>
      <c r="L343" s="81"/>
      <c r="M343" s="81"/>
      <c r="N343" s="81"/>
      <c r="O343" s="81"/>
      <c r="P343" s="81"/>
      <c r="Q343" s="81"/>
      <c r="R343" s="81"/>
      <c r="S343" s="81"/>
      <c r="T343" s="81"/>
      <c r="U343" s="81"/>
      <c r="V343" s="81"/>
      <c r="W343" s="81"/>
      <c r="X343" s="81"/>
      <c r="Y343" s="81"/>
    </row>
    <row r="344" spans="1:25" ht="12" customHeight="1">
      <c r="A344" s="81"/>
      <c r="B344" s="107" t="s">
        <v>3204</v>
      </c>
      <c r="C344" s="429">
        <v>1</v>
      </c>
      <c r="D344" s="417" t="s">
        <v>3205</v>
      </c>
      <c r="E344" s="426">
        <v>950</v>
      </c>
      <c r="F344" s="426">
        <v>700</v>
      </c>
      <c r="G344" s="418">
        <v>880</v>
      </c>
      <c r="H344" s="15">
        <v>12851.201000000001</v>
      </c>
      <c r="I344" s="215"/>
      <c r="J344" s="4"/>
      <c r="K344" s="76"/>
      <c r="L344" s="81"/>
      <c r="M344" s="81"/>
      <c r="N344" s="81"/>
      <c r="O344" s="81"/>
      <c r="P344" s="81"/>
      <c r="Q344" s="81"/>
      <c r="R344" s="81"/>
      <c r="S344" s="81"/>
      <c r="T344" s="81"/>
      <c r="U344" s="81"/>
      <c r="V344" s="81"/>
      <c r="W344" s="81"/>
      <c r="X344" s="81"/>
      <c r="Y344" s="81"/>
    </row>
    <row r="345" spans="1:25" ht="12" customHeight="1">
      <c r="A345" s="81"/>
      <c r="B345" s="107" t="s">
        <v>3206</v>
      </c>
      <c r="C345" s="429">
        <v>1</v>
      </c>
      <c r="D345" s="417" t="s">
        <v>3207</v>
      </c>
      <c r="E345" s="426">
        <v>950</v>
      </c>
      <c r="F345" s="426">
        <v>700</v>
      </c>
      <c r="G345" s="418">
        <v>880</v>
      </c>
      <c r="H345" s="15">
        <v>12824.987999999999</v>
      </c>
      <c r="I345" s="215"/>
      <c r="J345" s="4"/>
      <c r="K345" s="76"/>
      <c r="L345" s="81"/>
      <c r="M345" s="81"/>
      <c r="N345" s="81"/>
      <c r="O345" s="81"/>
      <c r="P345" s="81"/>
      <c r="Q345" s="81"/>
      <c r="R345" s="81"/>
      <c r="S345" s="81"/>
      <c r="T345" s="81"/>
      <c r="U345" s="81"/>
      <c r="V345" s="81"/>
      <c r="W345" s="81"/>
      <c r="X345" s="81"/>
      <c r="Y345" s="81"/>
    </row>
    <row r="346" spans="1:25" ht="12" customHeight="1">
      <c r="A346" s="81"/>
      <c r="B346" s="107" t="s">
        <v>3208</v>
      </c>
      <c r="C346" s="429">
        <v>1</v>
      </c>
      <c r="D346" s="417" t="s">
        <v>3209</v>
      </c>
      <c r="E346" s="426">
        <v>1000</v>
      </c>
      <c r="F346" s="426">
        <v>700</v>
      </c>
      <c r="G346" s="418">
        <v>880</v>
      </c>
      <c r="H346" s="15">
        <v>9787.887999999999</v>
      </c>
      <c r="I346" s="215"/>
      <c r="J346" s="4"/>
      <c r="K346" s="76"/>
      <c r="L346" s="81"/>
      <c r="M346" s="81"/>
      <c r="N346" s="81"/>
      <c r="O346" s="81"/>
      <c r="P346" s="81"/>
      <c r="Q346" s="81"/>
      <c r="R346" s="81"/>
      <c r="S346" s="81"/>
      <c r="T346" s="81"/>
      <c r="U346" s="81"/>
      <c r="V346" s="81"/>
      <c r="W346" s="81"/>
      <c r="X346" s="81"/>
      <c r="Y346" s="81"/>
    </row>
    <row r="347" spans="1:25" ht="12" customHeight="1">
      <c r="A347" s="81"/>
      <c r="B347" s="107" t="s">
        <v>3210</v>
      </c>
      <c r="C347" s="429">
        <v>1</v>
      </c>
      <c r="D347" s="417" t="s">
        <v>3211</v>
      </c>
      <c r="E347" s="426">
        <v>1000</v>
      </c>
      <c r="F347" s="426">
        <v>700</v>
      </c>
      <c r="G347" s="418">
        <v>880</v>
      </c>
      <c r="H347" s="15">
        <v>14631.83</v>
      </c>
      <c r="I347" s="215"/>
      <c r="J347" s="4"/>
      <c r="K347" s="76"/>
      <c r="L347" s="81"/>
      <c r="M347" s="81"/>
      <c r="N347" s="81"/>
      <c r="O347" s="81"/>
      <c r="P347" s="81"/>
      <c r="Q347" s="81"/>
      <c r="R347" s="81"/>
      <c r="S347" s="81"/>
      <c r="T347" s="81"/>
      <c r="U347" s="81"/>
      <c r="V347" s="81"/>
      <c r="W347" s="81"/>
      <c r="X347" s="81"/>
      <c r="Y347" s="81"/>
    </row>
    <row r="348" spans="1:25" ht="12" customHeight="1">
      <c r="A348" s="81"/>
      <c r="B348" s="107" t="s">
        <v>3212</v>
      </c>
      <c r="C348" s="429">
        <v>1</v>
      </c>
      <c r="D348" s="417" t="s">
        <v>3213</v>
      </c>
      <c r="E348" s="426">
        <v>1000</v>
      </c>
      <c r="F348" s="426">
        <v>700</v>
      </c>
      <c r="G348" s="418">
        <v>880</v>
      </c>
      <c r="H348" s="15">
        <v>12852</v>
      </c>
      <c r="I348" s="215"/>
      <c r="J348" s="4"/>
      <c r="K348" s="76"/>
      <c r="L348" s="81"/>
      <c r="M348" s="81"/>
      <c r="N348" s="81"/>
      <c r="O348" s="81"/>
      <c r="P348" s="81"/>
      <c r="Q348" s="81"/>
      <c r="R348" s="81"/>
      <c r="S348" s="81"/>
      <c r="T348" s="81"/>
      <c r="U348" s="81"/>
      <c r="V348" s="81"/>
      <c r="W348" s="81"/>
      <c r="X348" s="81"/>
      <c r="Y348" s="81"/>
    </row>
    <row r="349" spans="1:25" ht="12" customHeight="1">
      <c r="A349" s="81"/>
      <c r="B349" s="107" t="s">
        <v>3214</v>
      </c>
      <c r="C349" s="429">
        <v>1</v>
      </c>
      <c r="D349" s="417" t="s">
        <v>3215</v>
      </c>
      <c r="E349" s="426">
        <v>1100</v>
      </c>
      <c r="F349" s="426">
        <v>700</v>
      </c>
      <c r="G349" s="418">
        <v>880</v>
      </c>
      <c r="H349" s="15">
        <v>11252.373</v>
      </c>
      <c r="I349" s="215"/>
      <c r="J349" s="4"/>
      <c r="K349" s="76"/>
      <c r="L349" s="81"/>
      <c r="M349" s="81"/>
      <c r="N349" s="81"/>
      <c r="O349" s="81"/>
      <c r="P349" s="81"/>
      <c r="Q349" s="81"/>
      <c r="R349" s="81"/>
      <c r="S349" s="81"/>
      <c r="T349" s="81"/>
      <c r="U349" s="81"/>
      <c r="V349" s="81"/>
      <c r="W349" s="81"/>
      <c r="X349" s="81"/>
      <c r="Y349" s="81"/>
    </row>
    <row r="350" spans="1:25" ht="12" customHeight="1">
      <c r="A350" s="81"/>
      <c r="B350" s="107" t="s">
        <v>3216</v>
      </c>
      <c r="C350" s="429"/>
      <c r="D350" s="430" t="s">
        <v>3217</v>
      </c>
      <c r="E350" s="426">
        <v>1100</v>
      </c>
      <c r="F350" s="426">
        <v>700</v>
      </c>
      <c r="G350" s="418">
        <v>880</v>
      </c>
      <c r="H350" s="15">
        <v>15104.595000000001</v>
      </c>
      <c r="I350" s="215"/>
      <c r="J350" s="4"/>
      <c r="K350" s="76"/>
      <c r="L350" s="81"/>
      <c r="M350" s="81"/>
      <c r="N350" s="81"/>
      <c r="O350" s="81"/>
      <c r="P350" s="81"/>
      <c r="Q350" s="81"/>
      <c r="R350" s="81"/>
      <c r="S350" s="81"/>
      <c r="T350" s="81"/>
      <c r="U350" s="81"/>
      <c r="V350" s="81"/>
      <c r="W350" s="81"/>
      <c r="X350" s="81"/>
      <c r="Y350" s="81"/>
    </row>
    <row r="351" spans="1:25" ht="12" customHeight="1">
      <c r="A351" s="81"/>
      <c r="B351" s="107" t="s">
        <v>3218</v>
      </c>
      <c r="C351" s="429">
        <v>1</v>
      </c>
      <c r="D351" s="430" t="s">
        <v>3219</v>
      </c>
      <c r="E351" s="426">
        <v>1100</v>
      </c>
      <c r="F351" s="426">
        <v>700</v>
      </c>
      <c r="G351" s="418">
        <v>880</v>
      </c>
      <c r="H351" s="15">
        <v>12893.991</v>
      </c>
      <c r="I351" s="215"/>
      <c r="J351" s="4"/>
      <c r="K351" s="76"/>
      <c r="L351" s="81"/>
      <c r="M351" s="81"/>
      <c r="N351" s="81"/>
      <c r="O351" s="81"/>
      <c r="P351" s="81"/>
      <c r="Q351" s="81"/>
      <c r="R351" s="81"/>
      <c r="S351" s="81"/>
      <c r="T351" s="81"/>
      <c r="U351" s="81"/>
      <c r="V351" s="81"/>
      <c r="W351" s="81"/>
      <c r="X351" s="81"/>
      <c r="Y351" s="81"/>
    </row>
    <row r="352" spans="1:25" ht="12" customHeight="1">
      <c r="A352" s="81"/>
      <c r="B352" s="107" t="s">
        <v>3220</v>
      </c>
      <c r="C352" s="429">
        <v>1</v>
      </c>
      <c r="D352" s="417" t="s">
        <v>3221</v>
      </c>
      <c r="E352" s="426">
        <v>1200</v>
      </c>
      <c r="F352" s="426">
        <v>700</v>
      </c>
      <c r="G352" s="418">
        <v>880</v>
      </c>
      <c r="H352" s="15">
        <v>10575.84</v>
      </c>
      <c r="I352" s="215"/>
      <c r="J352" s="4"/>
      <c r="K352" s="76"/>
      <c r="L352" s="81"/>
      <c r="M352" s="81"/>
      <c r="N352" s="81"/>
      <c r="O352" s="81"/>
      <c r="P352" s="81"/>
      <c r="Q352" s="81"/>
      <c r="R352" s="81"/>
      <c r="S352" s="81"/>
      <c r="T352" s="81"/>
      <c r="U352" s="81"/>
      <c r="V352" s="81"/>
      <c r="W352" s="81"/>
      <c r="X352" s="81"/>
      <c r="Y352" s="81"/>
    </row>
    <row r="353" spans="1:25" ht="12" customHeight="1">
      <c r="A353" s="81"/>
      <c r="B353" s="107" t="s">
        <v>3222</v>
      </c>
      <c r="C353" s="429">
        <v>1</v>
      </c>
      <c r="D353" s="417" t="s">
        <v>3223</v>
      </c>
      <c r="E353" s="426">
        <v>1200</v>
      </c>
      <c r="F353" s="426">
        <v>700</v>
      </c>
      <c r="G353" s="418">
        <v>880</v>
      </c>
      <c r="H353" s="15">
        <v>15241.248</v>
      </c>
      <c r="I353" s="215"/>
      <c r="J353" s="4"/>
      <c r="K353" s="76"/>
      <c r="L353" s="81"/>
      <c r="M353" s="81"/>
      <c r="N353" s="81"/>
      <c r="O353" s="81"/>
      <c r="P353" s="81"/>
      <c r="Q353" s="81"/>
      <c r="R353" s="81"/>
      <c r="S353" s="81"/>
      <c r="T353" s="81"/>
      <c r="U353" s="81"/>
      <c r="V353" s="81"/>
      <c r="W353" s="81"/>
      <c r="X353" s="81"/>
      <c r="Y353" s="81"/>
    </row>
    <row r="354" spans="1:25" ht="12" customHeight="1">
      <c r="A354" s="81"/>
      <c r="B354" s="107" t="s">
        <v>3224</v>
      </c>
      <c r="C354" s="429">
        <v>1</v>
      </c>
      <c r="D354" s="417" t="s">
        <v>3225</v>
      </c>
      <c r="E354" s="426">
        <v>1200</v>
      </c>
      <c r="F354" s="426">
        <v>700</v>
      </c>
      <c r="G354" s="418">
        <v>880</v>
      </c>
      <c r="H354" s="15">
        <v>14617.085999999999</v>
      </c>
      <c r="I354" s="215"/>
      <c r="J354" s="4"/>
      <c r="K354" s="76"/>
      <c r="L354" s="81"/>
      <c r="M354" s="81"/>
      <c r="N354" s="81"/>
      <c r="O354" s="81"/>
      <c r="P354" s="81"/>
      <c r="Q354" s="81"/>
      <c r="R354" s="81"/>
      <c r="S354" s="81"/>
      <c r="T354" s="81"/>
      <c r="U354" s="81"/>
      <c r="V354" s="81"/>
      <c r="W354" s="81"/>
      <c r="X354" s="81"/>
      <c r="Y354" s="81"/>
    </row>
    <row r="355" spans="1:25" ht="12" customHeight="1">
      <c r="A355" s="81"/>
      <c r="B355" s="107" t="s">
        <v>3226</v>
      </c>
      <c r="C355" s="429">
        <v>1</v>
      </c>
      <c r="D355" s="417" t="s">
        <v>3227</v>
      </c>
      <c r="E355" s="426">
        <v>1400</v>
      </c>
      <c r="F355" s="426">
        <v>700</v>
      </c>
      <c r="G355" s="418">
        <v>880</v>
      </c>
      <c r="H355" s="15">
        <v>13640.77</v>
      </c>
      <c r="I355" s="215"/>
      <c r="J355" s="4"/>
      <c r="K355" s="76"/>
      <c r="L355" s="81"/>
      <c r="M355" s="81"/>
      <c r="N355" s="81"/>
      <c r="O355" s="81"/>
      <c r="P355" s="81"/>
      <c r="Q355" s="81"/>
      <c r="R355" s="81"/>
      <c r="S355" s="81"/>
      <c r="T355" s="81"/>
      <c r="U355" s="81"/>
      <c r="V355" s="81"/>
      <c r="W355" s="81"/>
      <c r="X355" s="81"/>
      <c r="Y355" s="81"/>
    </row>
    <row r="356" spans="1:25" ht="12" customHeight="1">
      <c r="A356" s="81"/>
      <c r="B356" s="107" t="s">
        <v>3228</v>
      </c>
      <c r="C356" s="429">
        <v>1</v>
      </c>
      <c r="D356" s="417" t="s">
        <v>3229</v>
      </c>
      <c r="E356" s="426">
        <v>1400</v>
      </c>
      <c r="F356" s="426">
        <v>700</v>
      </c>
      <c r="G356" s="418">
        <v>880</v>
      </c>
      <c r="H356" s="15">
        <v>16052.101999999999</v>
      </c>
      <c r="I356" s="215"/>
      <c r="J356" s="4"/>
      <c r="K356" s="76"/>
      <c r="L356" s="81"/>
      <c r="M356" s="81"/>
      <c r="N356" s="81"/>
      <c r="O356" s="81"/>
      <c r="P356" s="81"/>
      <c r="Q356" s="81"/>
      <c r="R356" s="81"/>
      <c r="S356" s="81"/>
      <c r="T356" s="81"/>
      <c r="U356" s="81"/>
      <c r="V356" s="81"/>
      <c r="W356" s="81"/>
      <c r="X356" s="81"/>
      <c r="Y356" s="81"/>
    </row>
    <row r="357" spans="1:25" ht="12" customHeight="1">
      <c r="A357" s="81"/>
      <c r="B357" s="107" t="s">
        <v>3230</v>
      </c>
      <c r="C357" s="429">
        <v>1</v>
      </c>
      <c r="D357" s="417" t="s">
        <v>3231</v>
      </c>
      <c r="E357" s="426">
        <v>1400</v>
      </c>
      <c r="F357" s="426">
        <v>700</v>
      </c>
      <c r="G357" s="418">
        <v>880</v>
      </c>
      <c r="H357" s="15">
        <v>15690</v>
      </c>
      <c r="I357" s="215"/>
      <c r="J357" s="4"/>
      <c r="K357" s="76"/>
      <c r="L357" s="81"/>
      <c r="M357" s="81"/>
      <c r="N357" s="81"/>
      <c r="O357" s="81"/>
      <c r="P357" s="81"/>
      <c r="Q357" s="81"/>
      <c r="R357" s="81"/>
      <c r="S357" s="81"/>
      <c r="T357" s="81"/>
      <c r="U357" s="81"/>
      <c r="V357" s="81"/>
      <c r="W357" s="81"/>
      <c r="X357" s="81"/>
      <c r="Y357" s="81"/>
    </row>
    <row r="358" spans="1:25" ht="12" customHeight="1">
      <c r="A358" s="81"/>
      <c r="B358" s="107" t="s">
        <v>3232</v>
      </c>
      <c r="C358" s="429">
        <v>1</v>
      </c>
      <c r="D358" s="417" t="s">
        <v>3233</v>
      </c>
      <c r="E358" s="426">
        <v>1500</v>
      </c>
      <c r="F358" s="426">
        <v>700</v>
      </c>
      <c r="G358" s="418">
        <v>880</v>
      </c>
      <c r="H358" s="15">
        <v>12246.717999999999</v>
      </c>
      <c r="I358" s="215"/>
      <c r="J358" s="4"/>
      <c r="K358" s="76"/>
      <c r="L358" s="81"/>
      <c r="M358" s="81"/>
      <c r="N358" s="81"/>
      <c r="O358" s="81"/>
      <c r="P358" s="81"/>
      <c r="Q358" s="81"/>
      <c r="R358" s="81"/>
      <c r="S358" s="81"/>
      <c r="T358" s="81"/>
      <c r="U358" s="81"/>
      <c r="V358" s="81"/>
      <c r="W358" s="81"/>
      <c r="X358" s="81"/>
      <c r="Y358" s="81"/>
    </row>
    <row r="359" spans="1:25" ht="12" customHeight="1">
      <c r="A359" s="81"/>
      <c r="B359" s="107" t="s">
        <v>3234</v>
      </c>
      <c r="C359" s="429">
        <v>1</v>
      </c>
      <c r="D359" s="417" t="s">
        <v>3235</v>
      </c>
      <c r="E359" s="426">
        <v>1500</v>
      </c>
      <c r="F359" s="426">
        <v>700</v>
      </c>
      <c r="G359" s="418">
        <v>880</v>
      </c>
      <c r="H359" s="15">
        <v>16183.145</v>
      </c>
      <c r="I359" s="215"/>
      <c r="J359" s="4"/>
      <c r="K359" s="76"/>
      <c r="L359" s="81"/>
      <c r="M359" s="81"/>
      <c r="N359" s="81"/>
      <c r="O359" s="81"/>
      <c r="P359" s="81"/>
      <c r="Q359" s="81"/>
      <c r="R359" s="81"/>
      <c r="S359" s="81"/>
      <c r="T359" s="81"/>
      <c r="U359" s="81"/>
      <c r="V359" s="81"/>
      <c r="W359" s="81"/>
      <c r="X359" s="81"/>
      <c r="Y359" s="81"/>
    </row>
    <row r="360" spans="1:25" ht="12" customHeight="1">
      <c r="A360" s="81"/>
      <c r="B360" s="107" t="s">
        <v>3236</v>
      </c>
      <c r="C360" s="429">
        <v>1</v>
      </c>
      <c r="D360" s="417" t="s">
        <v>3237</v>
      </c>
      <c r="E360" s="426">
        <v>1500</v>
      </c>
      <c r="F360" s="426">
        <v>700</v>
      </c>
      <c r="G360" s="418">
        <v>880</v>
      </c>
      <c r="H360" s="15">
        <v>16658.213</v>
      </c>
      <c r="I360" s="215"/>
      <c r="J360" s="4"/>
      <c r="K360" s="76"/>
      <c r="L360" s="81"/>
      <c r="M360" s="81"/>
      <c r="N360" s="81"/>
      <c r="O360" s="81"/>
      <c r="P360" s="81"/>
      <c r="Q360" s="81"/>
      <c r="R360" s="81"/>
      <c r="S360" s="81"/>
      <c r="T360" s="81"/>
      <c r="U360" s="81"/>
      <c r="V360" s="81"/>
      <c r="W360" s="81"/>
      <c r="X360" s="81"/>
      <c r="Y360" s="81"/>
    </row>
    <row r="361" spans="1:25" ht="12" customHeight="1">
      <c r="A361" s="81"/>
      <c r="B361" s="107" t="s">
        <v>3238</v>
      </c>
      <c r="C361" s="429">
        <v>1</v>
      </c>
      <c r="D361" s="417" t="s">
        <v>3239</v>
      </c>
      <c r="E361" s="426">
        <v>1600</v>
      </c>
      <c r="F361" s="426">
        <v>700</v>
      </c>
      <c r="G361" s="418">
        <v>880</v>
      </c>
      <c r="H361" s="15">
        <v>15246.143</v>
      </c>
      <c r="I361" s="215"/>
      <c r="J361" s="4"/>
      <c r="K361" s="76"/>
      <c r="L361" s="81"/>
      <c r="M361" s="81"/>
      <c r="N361" s="81"/>
      <c r="O361" s="81"/>
      <c r="P361" s="81"/>
      <c r="Q361" s="81"/>
      <c r="R361" s="81"/>
      <c r="S361" s="81"/>
      <c r="T361" s="81"/>
      <c r="U361" s="81"/>
      <c r="V361" s="81"/>
      <c r="W361" s="81"/>
      <c r="X361" s="81"/>
      <c r="Y361" s="81"/>
    </row>
    <row r="362" spans="1:25" ht="12" customHeight="1">
      <c r="A362" s="81"/>
      <c r="B362" s="107" t="s">
        <v>3240</v>
      </c>
      <c r="C362" s="429">
        <v>1</v>
      </c>
      <c r="D362" s="417" t="s">
        <v>3241</v>
      </c>
      <c r="E362" s="426">
        <v>1800</v>
      </c>
      <c r="F362" s="426">
        <v>700</v>
      </c>
      <c r="G362" s="418">
        <v>880</v>
      </c>
      <c r="H362" s="15">
        <v>13870.098</v>
      </c>
      <c r="I362" s="215"/>
      <c r="J362" s="4"/>
      <c r="K362" s="76"/>
      <c r="L362" s="81"/>
      <c r="M362" s="81"/>
      <c r="N362" s="81"/>
      <c r="O362" s="81"/>
      <c r="P362" s="81"/>
      <c r="Q362" s="81"/>
      <c r="R362" s="81"/>
      <c r="S362" s="81"/>
      <c r="T362" s="81"/>
      <c r="U362" s="81"/>
      <c r="V362" s="81"/>
      <c r="W362" s="81"/>
      <c r="X362" s="81"/>
      <c r="Y362" s="81"/>
    </row>
    <row r="363" spans="1:25" ht="12" customHeight="1">
      <c r="A363" s="81"/>
      <c r="B363" s="107" t="s">
        <v>3242</v>
      </c>
      <c r="C363" s="429">
        <v>1</v>
      </c>
      <c r="D363" s="417" t="s">
        <v>3243</v>
      </c>
      <c r="E363" s="426">
        <v>1800</v>
      </c>
      <c r="F363" s="426">
        <v>700</v>
      </c>
      <c r="G363" s="418">
        <v>880</v>
      </c>
      <c r="H363" s="15">
        <v>19207</v>
      </c>
      <c r="I363" s="215"/>
      <c r="J363" s="4"/>
      <c r="K363" s="76"/>
      <c r="L363" s="81"/>
      <c r="M363" s="81"/>
      <c r="N363" s="81"/>
      <c r="O363" s="81"/>
      <c r="P363" s="81"/>
      <c r="Q363" s="81"/>
      <c r="R363" s="81"/>
      <c r="S363" s="81"/>
      <c r="T363" s="81"/>
      <c r="U363" s="81"/>
      <c r="V363" s="81"/>
      <c r="W363" s="81"/>
      <c r="X363" s="81"/>
      <c r="Y363" s="81"/>
    </row>
    <row r="364" spans="1:25" ht="12" customHeight="1">
      <c r="A364" s="81"/>
      <c r="B364" s="107" t="s">
        <v>3244</v>
      </c>
      <c r="C364" s="429">
        <v>1</v>
      </c>
      <c r="D364" s="417" t="s">
        <v>3245</v>
      </c>
      <c r="E364" s="426">
        <v>1800</v>
      </c>
      <c r="F364" s="426">
        <v>700</v>
      </c>
      <c r="G364" s="418">
        <v>880</v>
      </c>
      <c r="H364" s="15">
        <v>17978.554</v>
      </c>
      <c r="I364" s="215"/>
      <c r="J364" s="4"/>
      <c r="K364" s="76"/>
      <c r="L364" s="81"/>
      <c r="M364" s="81"/>
      <c r="N364" s="81"/>
      <c r="O364" s="81"/>
      <c r="P364" s="81"/>
      <c r="Q364" s="81"/>
      <c r="R364" s="81"/>
      <c r="S364" s="81"/>
      <c r="T364" s="81"/>
      <c r="U364" s="81"/>
      <c r="V364" s="81"/>
      <c r="W364" s="81"/>
      <c r="X364" s="81"/>
      <c r="Y364" s="81"/>
    </row>
    <row r="365" spans="1:25" ht="12" customHeight="1">
      <c r="A365" s="81"/>
      <c r="B365" s="107" t="s">
        <v>3246</v>
      </c>
      <c r="C365" s="429">
        <v>1</v>
      </c>
      <c r="D365" s="417" t="s">
        <v>3247</v>
      </c>
      <c r="E365" s="426">
        <v>700</v>
      </c>
      <c r="F365" s="426">
        <v>800</v>
      </c>
      <c r="G365" s="418">
        <v>880</v>
      </c>
      <c r="H365" s="15">
        <v>14178</v>
      </c>
      <c r="I365" s="215"/>
      <c r="J365" s="4"/>
      <c r="K365" s="76"/>
      <c r="L365" s="81"/>
      <c r="M365" s="81"/>
      <c r="N365" s="81"/>
      <c r="O365" s="81"/>
      <c r="P365" s="81"/>
      <c r="Q365" s="81"/>
      <c r="R365" s="81"/>
      <c r="S365" s="81"/>
      <c r="T365" s="81"/>
      <c r="U365" s="81"/>
      <c r="V365" s="81"/>
      <c r="W365" s="81"/>
      <c r="X365" s="81"/>
      <c r="Y365" s="81"/>
    </row>
    <row r="366" spans="1:25" ht="12" customHeight="1">
      <c r="A366" s="81"/>
      <c r="B366" s="107" t="s">
        <v>3248</v>
      </c>
      <c r="C366" s="429">
        <v>1</v>
      </c>
      <c r="D366" s="417" t="s">
        <v>3249</v>
      </c>
      <c r="E366" s="426">
        <v>800</v>
      </c>
      <c r="F366" s="426">
        <v>800</v>
      </c>
      <c r="G366" s="418">
        <v>880</v>
      </c>
      <c r="H366" s="15">
        <v>9430.7510000000002</v>
      </c>
      <c r="I366" s="215"/>
      <c r="J366" s="4"/>
      <c r="K366" s="76"/>
      <c r="L366" s="81"/>
      <c r="M366" s="81"/>
      <c r="N366" s="81"/>
      <c r="O366" s="81"/>
      <c r="P366" s="81"/>
      <c r="Q366" s="81"/>
      <c r="R366" s="81"/>
      <c r="S366" s="81"/>
      <c r="T366" s="81"/>
      <c r="U366" s="81"/>
      <c r="V366" s="81"/>
      <c r="W366" s="81"/>
      <c r="X366" s="81"/>
      <c r="Y366" s="81"/>
    </row>
    <row r="367" spans="1:25" ht="12" customHeight="1">
      <c r="A367" s="81"/>
      <c r="B367" s="107" t="s">
        <v>3250</v>
      </c>
      <c r="C367" s="429">
        <v>1</v>
      </c>
      <c r="D367" s="417" t="s">
        <v>3251</v>
      </c>
      <c r="E367" s="426">
        <v>900</v>
      </c>
      <c r="F367" s="426">
        <v>800</v>
      </c>
      <c r="G367" s="418">
        <v>880</v>
      </c>
      <c r="H367" s="15">
        <v>10194.14</v>
      </c>
      <c r="I367" s="215"/>
      <c r="J367" s="4"/>
      <c r="K367" s="76"/>
      <c r="L367" s="81"/>
      <c r="M367" s="81"/>
      <c r="N367" s="81"/>
      <c r="O367" s="81"/>
      <c r="P367" s="81"/>
      <c r="Q367" s="81"/>
      <c r="R367" s="81"/>
      <c r="S367" s="81"/>
      <c r="T367" s="81"/>
      <c r="U367" s="81"/>
      <c r="V367" s="81"/>
      <c r="W367" s="81"/>
      <c r="X367" s="81"/>
      <c r="Y367" s="81"/>
    </row>
    <row r="368" spans="1:25" ht="12" customHeight="1">
      <c r="A368" s="81"/>
      <c r="B368" s="107" t="s">
        <v>3252</v>
      </c>
      <c r="C368" s="429">
        <v>1</v>
      </c>
      <c r="D368" s="417" t="s">
        <v>3253</v>
      </c>
      <c r="E368" s="426">
        <v>950</v>
      </c>
      <c r="F368" s="426">
        <v>800</v>
      </c>
      <c r="G368" s="418">
        <v>880</v>
      </c>
      <c r="H368" s="15">
        <v>10202.324000000001</v>
      </c>
      <c r="I368" s="215"/>
      <c r="J368" s="4"/>
      <c r="K368" s="76"/>
      <c r="L368" s="81"/>
      <c r="M368" s="81"/>
      <c r="N368" s="81"/>
      <c r="O368" s="81"/>
      <c r="P368" s="81"/>
      <c r="Q368" s="81"/>
      <c r="R368" s="81"/>
      <c r="S368" s="81"/>
      <c r="T368" s="81"/>
      <c r="U368" s="81"/>
      <c r="V368" s="81"/>
      <c r="W368" s="81"/>
      <c r="X368" s="81"/>
      <c r="Y368" s="81"/>
    </row>
    <row r="369" spans="1:25" ht="12" customHeight="1">
      <c r="A369" s="81"/>
      <c r="B369" s="107" t="s">
        <v>3254</v>
      </c>
      <c r="C369" s="429">
        <v>1</v>
      </c>
      <c r="D369" s="417" t="s">
        <v>3255</v>
      </c>
      <c r="E369" s="426">
        <v>950</v>
      </c>
      <c r="F369" s="426">
        <v>800</v>
      </c>
      <c r="G369" s="418">
        <v>880</v>
      </c>
      <c r="H369" s="15">
        <v>13735.678</v>
      </c>
      <c r="I369" s="215"/>
      <c r="J369" s="4"/>
      <c r="K369" s="76"/>
      <c r="L369" s="81"/>
      <c r="M369" s="81"/>
      <c r="N369" s="81"/>
      <c r="O369" s="81"/>
      <c r="P369" s="81"/>
      <c r="Q369" s="81"/>
      <c r="R369" s="81"/>
      <c r="S369" s="81"/>
      <c r="T369" s="81"/>
      <c r="U369" s="81"/>
      <c r="V369" s="81"/>
      <c r="W369" s="81"/>
      <c r="X369" s="81"/>
      <c r="Y369" s="81"/>
    </row>
    <row r="370" spans="1:25" ht="12" customHeight="1">
      <c r="A370" s="81"/>
      <c r="B370" s="107" t="s">
        <v>3256</v>
      </c>
      <c r="C370" s="429">
        <v>1</v>
      </c>
      <c r="D370" s="417" t="s">
        <v>3257</v>
      </c>
      <c r="E370" s="426">
        <v>950</v>
      </c>
      <c r="F370" s="426">
        <v>800</v>
      </c>
      <c r="G370" s="418">
        <v>880</v>
      </c>
      <c r="H370" s="15">
        <v>14589.245000000001</v>
      </c>
      <c r="I370" s="215"/>
      <c r="J370" s="4"/>
      <c r="K370" s="76"/>
      <c r="L370" s="81"/>
      <c r="M370" s="81"/>
      <c r="N370" s="81"/>
      <c r="O370" s="81"/>
      <c r="P370" s="81"/>
      <c r="Q370" s="81"/>
      <c r="R370" s="81"/>
      <c r="S370" s="81"/>
      <c r="T370" s="81"/>
      <c r="U370" s="81"/>
      <c r="V370" s="81"/>
      <c r="W370" s="81"/>
      <c r="X370" s="81"/>
      <c r="Y370" s="81"/>
    </row>
    <row r="371" spans="1:25" ht="12" customHeight="1">
      <c r="A371" s="81"/>
      <c r="B371" s="107" t="s">
        <v>3258</v>
      </c>
      <c r="C371" s="429">
        <v>1</v>
      </c>
      <c r="D371" s="417" t="s">
        <v>3259</v>
      </c>
      <c r="E371" s="426">
        <v>1000</v>
      </c>
      <c r="F371" s="426">
        <v>800</v>
      </c>
      <c r="G371" s="418">
        <v>880</v>
      </c>
      <c r="H371" s="55" t="s">
        <v>3260</v>
      </c>
      <c r="I371" s="215"/>
      <c r="J371" s="4"/>
      <c r="K371" s="76"/>
      <c r="L371" s="81"/>
      <c r="M371" s="81"/>
      <c r="N371" s="81"/>
      <c r="O371" s="81"/>
      <c r="P371" s="81"/>
      <c r="Q371" s="81"/>
      <c r="R371" s="81"/>
      <c r="S371" s="81"/>
      <c r="T371" s="81"/>
      <c r="U371" s="81"/>
      <c r="V371" s="81"/>
      <c r="W371" s="81"/>
      <c r="X371" s="81"/>
      <c r="Y371" s="81"/>
    </row>
    <row r="372" spans="1:25" ht="12" customHeight="1">
      <c r="A372" s="81"/>
      <c r="B372" s="107" t="s">
        <v>3261</v>
      </c>
      <c r="C372" s="429">
        <v>1</v>
      </c>
      <c r="D372" s="417" t="s">
        <v>3262</v>
      </c>
      <c r="E372" s="426">
        <v>1200</v>
      </c>
      <c r="F372" s="426">
        <v>800</v>
      </c>
      <c r="G372" s="418">
        <v>880</v>
      </c>
      <c r="H372" s="15">
        <v>11748.726000000001</v>
      </c>
      <c r="I372" s="215"/>
      <c r="J372" s="4"/>
      <c r="K372" s="76"/>
      <c r="L372" s="81"/>
      <c r="M372" s="81"/>
      <c r="N372" s="81"/>
      <c r="O372" s="81"/>
      <c r="P372" s="81"/>
      <c r="Q372" s="81"/>
      <c r="R372" s="81"/>
      <c r="S372" s="81"/>
      <c r="T372" s="81"/>
      <c r="U372" s="81"/>
      <c r="V372" s="81"/>
      <c r="W372" s="81"/>
      <c r="X372" s="81"/>
      <c r="Y372" s="81"/>
    </row>
    <row r="373" spans="1:25" ht="12" customHeight="1">
      <c r="A373" s="81"/>
      <c r="B373" s="107" t="s">
        <v>3263</v>
      </c>
      <c r="C373" s="429">
        <v>1</v>
      </c>
      <c r="D373" s="417" t="s">
        <v>3264</v>
      </c>
      <c r="E373" s="426">
        <v>1200</v>
      </c>
      <c r="F373" s="426">
        <v>800</v>
      </c>
      <c r="G373" s="418">
        <v>880</v>
      </c>
      <c r="H373" s="15">
        <v>16844.982</v>
      </c>
      <c r="I373" s="215"/>
      <c r="J373" s="4"/>
      <c r="K373" s="76"/>
      <c r="L373" s="81"/>
      <c r="M373" s="81"/>
      <c r="N373" s="81"/>
      <c r="O373" s="81"/>
      <c r="P373" s="81"/>
      <c r="Q373" s="81"/>
      <c r="R373" s="81"/>
      <c r="S373" s="81"/>
      <c r="T373" s="81"/>
      <c r="U373" s="81"/>
      <c r="V373" s="81"/>
      <c r="W373" s="81"/>
      <c r="X373" s="81"/>
      <c r="Y373" s="81"/>
    </row>
    <row r="374" spans="1:25" ht="12" customHeight="1">
      <c r="A374" s="81"/>
      <c r="B374" s="107" t="s">
        <v>3265</v>
      </c>
      <c r="C374" s="429">
        <v>1</v>
      </c>
      <c r="D374" s="417" t="s">
        <v>3266</v>
      </c>
      <c r="E374" s="426">
        <v>1200</v>
      </c>
      <c r="F374" s="426">
        <v>800</v>
      </c>
      <c r="G374" s="418">
        <v>880</v>
      </c>
      <c r="H374" s="15">
        <v>15616.37</v>
      </c>
      <c r="I374" s="215"/>
      <c r="J374" s="4"/>
      <c r="K374" s="76"/>
      <c r="L374" s="81"/>
      <c r="M374" s="81"/>
      <c r="N374" s="81"/>
      <c r="O374" s="81"/>
      <c r="P374" s="81"/>
      <c r="Q374" s="81"/>
      <c r="R374" s="81"/>
      <c r="S374" s="81"/>
      <c r="T374" s="81"/>
      <c r="U374" s="81"/>
      <c r="V374" s="81"/>
      <c r="W374" s="81"/>
      <c r="X374" s="81"/>
      <c r="Y374" s="81"/>
    </row>
    <row r="375" spans="1:25" ht="12" customHeight="1">
      <c r="A375" s="81"/>
      <c r="B375" s="107" t="s">
        <v>3267</v>
      </c>
      <c r="C375" s="429">
        <v>1</v>
      </c>
      <c r="D375" s="417" t="s">
        <v>3268</v>
      </c>
      <c r="E375" s="426">
        <v>1500</v>
      </c>
      <c r="F375" s="426">
        <v>800</v>
      </c>
      <c r="G375" s="418">
        <v>880</v>
      </c>
      <c r="H375" s="15">
        <v>13642.42</v>
      </c>
      <c r="I375" s="215"/>
      <c r="J375" s="4"/>
      <c r="K375" s="76"/>
      <c r="L375" s="81"/>
      <c r="M375" s="81"/>
      <c r="N375" s="81"/>
      <c r="O375" s="81"/>
      <c r="P375" s="81"/>
      <c r="Q375" s="81"/>
      <c r="R375" s="81"/>
      <c r="S375" s="81"/>
      <c r="T375" s="81"/>
      <c r="U375" s="81"/>
      <c r="V375" s="81"/>
      <c r="W375" s="81"/>
      <c r="X375" s="81"/>
      <c r="Y375" s="81"/>
    </row>
    <row r="376" spans="1:25" ht="12" customHeight="1">
      <c r="A376" s="81"/>
      <c r="B376" s="107" t="s">
        <v>3269</v>
      </c>
      <c r="C376" s="429">
        <v>1</v>
      </c>
      <c r="D376" s="417" t="s">
        <v>3270</v>
      </c>
      <c r="E376" s="426">
        <v>1500</v>
      </c>
      <c r="F376" s="426">
        <v>800</v>
      </c>
      <c r="G376" s="418">
        <v>880</v>
      </c>
      <c r="H376" s="15">
        <v>19077.740000000002</v>
      </c>
      <c r="I376" s="215"/>
      <c r="J376" s="4"/>
      <c r="K376" s="76"/>
      <c r="L376" s="81"/>
      <c r="M376" s="81"/>
      <c r="N376" s="81"/>
      <c r="O376" s="81"/>
      <c r="P376" s="81"/>
      <c r="Q376" s="81"/>
      <c r="R376" s="81"/>
      <c r="S376" s="81"/>
      <c r="T376" s="81"/>
      <c r="U376" s="81"/>
      <c r="V376" s="81"/>
      <c r="W376" s="81"/>
      <c r="X376" s="81"/>
      <c r="Y376" s="81"/>
    </row>
    <row r="377" spans="1:25" ht="12" customHeight="1">
      <c r="A377" s="81"/>
      <c r="B377" s="107" t="s">
        <v>3271</v>
      </c>
      <c r="C377" s="429">
        <v>1</v>
      </c>
      <c r="D377" s="417" t="s">
        <v>3272</v>
      </c>
      <c r="E377" s="426">
        <v>1500</v>
      </c>
      <c r="F377" s="426">
        <v>800</v>
      </c>
      <c r="G377" s="418">
        <v>880</v>
      </c>
      <c r="H377" s="15">
        <v>17719.745999999999</v>
      </c>
      <c r="I377" s="215"/>
      <c r="J377" s="4"/>
      <c r="K377" s="76"/>
      <c r="L377" s="81"/>
      <c r="M377" s="81"/>
      <c r="N377" s="81"/>
      <c r="O377" s="81"/>
      <c r="P377" s="81"/>
      <c r="Q377" s="81"/>
      <c r="R377" s="81"/>
      <c r="S377" s="81"/>
      <c r="T377" s="81"/>
      <c r="U377" s="81"/>
      <c r="V377" s="81"/>
      <c r="W377" s="81"/>
      <c r="X377" s="81"/>
      <c r="Y377" s="81"/>
    </row>
    <row r="378" spans="1:25" ht="12" customHeight="1">
      <c r="A378" s="81"/>
      <c r="B378" s="107" t="s">
        <v>3273</v>
      </c>
      <c r="C378" s="429">
        <v>1</v>
      </c>
      <c r="D378" s="417" t="s">
        <v>3274</v>
      </c>
      <c r="E378" s="426">
        <v>1800</v>
      </c>
      <c r="F378" s="426">
        <v>800</v>
      </c>
      <c r="G378" s="418">
        <v>880</v>
      </c>
      <c r="H378" s="15">
        <v>15472.192999999999</v>
      </c>
      <c r="I378" s="215"/>
      <c r="J378" s="4"/>
      <c r="K378" s="76"/>
      <c r="L378" s="81"/>
      <c r="M378" s="81"/>
      <c r="N378" s="81"/>
      <c r="O378" s="81"/>
      <c r="P378" s="81"/>
      <c r="Q378" s="81"/>
      <c r="R378" s="81"/>
      <c r="S378" s="81"/>
      <c r="T378" s="81"/>
      <c r="U378" s="81"/>
      <c r="V378" s="81"/>
      <c r="W378" s="81"/>
      <c r="X378" s="81"/>
      <c r="Y378" s="81"/>
    </row>
    <row r="379" spans="1:25" ht="12" customHeight="1">
      <c r="A379" s="81"/>
      <c r="B379" s="107" t="s">
        <v>3275</v>
      </c>
      <c r="C379" s="429">
        <v>1</v>
      </c>
      <c r="D379" s="417" t="s">
        <v>3276</v>
      </c>
      <c r="E379" s="426">
        <v>1800</v>
      </c>
      <c r="F379" s="426">
        <v>800</v>
      </c>
      <c r="G379" s="418">
        <v>880</v>
      </c>
      <c r="H379" s="15">
        <v>19742.832999999999</v>
      </c>
      <c r="I379" s="215"/>
      <c r="J379" s="4"/>
      <c r="K379" s="76"/>
      <c r="L379" s="81"/>
      <c r="M379" s="81"/>
      <c r="N379" s="81"/>
      <c r="O379" s="81"/>
      <c r="P379" s="81"/>
      <c r="Q379" s="81"/>
      <c r="R379" s="81"/>
      <c r="S379" s="81"/>
      <c r="T379" s="81"/>
      <c r="U379" s="81"/>
      <c r="V379" s="81"/>
      <c r="W379" s="81"/>
      <c r="X379" s="81"/>
      <c r="Y379" s="81"/>
    </row>
    <row r="380" spans="1:25" ht="12" customHeight="1">
      <c r="A380" s="81"/>
      <c r="B380" s="107" t="s">
        <v>3277</v>
      </c>
      <c r="C380" s="429">
        <v>1</v>
      </c>
      <c r="D380" s="417" t="s">
        <v>3278</v>
      </c>
      <c r="E380" s="426">
        <v>1800</v>
      </c>
      <c r="F380" s="426">
        <v>800</v>
      </c>
      <c r="G380" s="418">
        <v>880</v>
      </c>
      <c r="H380" s="15">
        <v>19698</v>
      </c>
      <c r="I380" s="215"/>
      <c r="J380" s="4"/>
      <c r="K380" s="76"/>
      <c r="L380" s="81"/>
      <c r="M380" s="81"/>
      <c r="N380" s="81"/>
      <c r="O380" s="81"/>
      <c r="P380" s="81"/>
      <c r="Q380" s="81"/>
      <c r="R380" s="81"/>
      <c r="S380" s="81"/>
      <c r="T380" s="81"/>
      <c r="U380" s="81"/>
      <c r="V380" s="81"/>
      <c r="W380" s="81"/>
      <c r="X380" s="81"/>
      <c r="Y380" s="81"/>
    </row>
    <row r="381" spans="1:25" ht="12" customHeight="1">
      <c r="A381" s="81"/>
      <c r="B381" s="107" t="s">
        <v>3279</v>
      </c>
      <c r="C381" s="429" t="s">
        <v>2800</v>
      </c>
      <c r="D381" s="417" t="s">
        <v>3280</v>
      </c>
      <c r="E381" s="426">
        <v>800</v>
      </c>
      <c r="F381" s="426">
        <v>500</v>
      </c>
      <c r="G381" s="418">
        <v>880</v>
      </c>
      <c r="H381" s="15">
        <v>9312.7980000000007</v>
      </c>
      <c r="I381" s="215"/>
      <c r="J381" s="4"/>
      <c r="K381" s="76"/>
      <c r="L381" s="81"/>
      <c r="M381" s="81"/>
      <c r="N381" s="81"/>
      <c r="O381" s="81"/>
      <c r="P381" s="81"/>
      <c r="Q381" s="81"/>
      <c r="R381" s="81"/>
      <c r="S381" s="81"/>
      <c r="T381" s="81"/>
      <c r="U381" s="81"/>
      <c r="V381" s="81"/>
      <c r="W381" s="81"/>
      <c r="X381" s="81"/>
      <c r="Y381" s="81"/>
    </row>
    <row r="382" spans="1:25" ht="12" customHeight="1">
      <c r="A382" s="81"/>
      <c r="B382" s="107" t="s">
        <v>3281</v>
      </c>
      <c r="C382" s="429" t="s">
        <v>2800</v>
      </c>
      <c r="D382" s="430" t="s">
        <v>3282</v>
      </c>
      <c r="E382" s="438">
        <v>600</v>
      </c>
      <c r="F382" s="438">
        <v>600</v>
      </c>
      <c r="G382" s="418">
        <v>880</v>
      </c>
      <c r="H382" s="15">
        <v>8683.7739999999994</v>
      </c>
      <c r="I382" s="215"/>
      <c r="J382" s="4"/>
      <c r="K382" s="76"/>
      <c r="L382" s="81"/>
      <c r="M382" s="81"/>
      <c r="N382" s="81"/>
      <c r="O382" s="81"/>
      <c r="P382" s="81"/>
      <c r="Q382" s="81"/>
      <c r="R382" s="81"/>
      <c r="S382" s="81"/>
      <c r="T382" s="81"/>
      <c r="U382" s="81"/>
      <c r="V382" s="81"/>
      <c r="W382" s="81"/>
      <c r="X382" s="81"/>
      <c r="Y382" s="81"/>
    </row>
    <row r="383" spans="1:25" ht="12" customHeight="1">
      <c r="A383" s="81"/>
      <c r="B383" s="107" t="s">
        <v>3283</v>
      </c>
      <c r="C383" s="429" t="s">
        <v>2800</v>
      </c>
      <c r="D383" s="430" t="s">
        <v>3284</v>
      </c>
      <c r="E383" s="438">
        <v>950</v>
      </c>
      <c r="F383" s="438">
        <v>600</v>
      </c>
      <c r="G383" s="418">
        <v>880</v>
      </c>
      <c r="H383" s="15">
        <v>10228.559000000001</v>
      </c>
      <c r="I383" s="215"/>
      <c r="J383" s="4"/>
      <c r="K383" s="76"/>
      <c r="L383" s="81"/>
      <c r="M383" s="81"/>
      <c r="N383" s="81"/>
      <c r="O383" s="81"/>
      <c r="P383" s="81"/>
      <c r="Q383" s="81"/>
      <c r="R383" s="81"/>
      <c r="S383" s="81"/>
      <c r="T383" s="81"/>
      <c r="U383" s="81"/>
      <c r="V383" s="81"/>
      <c r="W383" s="81"/>
      <c r="X383" s="81"/>
      <c r="Y383" s="81"/>
    </row>
    <row r="384" spans="1:25" ht="12" customHeight="1">
      <c r="A384" s="81"/>
      <c r="B384" s="107" t="s">
        <v>3285</v>
      </c>
      <c r="C384" s="429" t="s">
        <v>2800</v>
      </c>
      <c r="D384" s="430" t="s">
        <v>3286</v>
      </c>
      <c r="E384" s="438">
        <v>1200</v>
      </c>
      <c r="F384" s="438">
        <v>600</v>
      </c>
      <c r="G384" s="418">
        <v>880</v>
      </c>
      <c r="H384" s="15">
        <v>11326.084000000001</v>
      </c>
      <c r="I384" s="215"/>
      <c r="J384" s="4"/>
      <c r="K384" s="76"/>
      <c r="L384" s="81"/>
      <c r="M384" s="81"/>
      <c r="N384" s="81"/>
      <c r="O384" s="81"/>
      <c r="P384" s="81"/>
      <c r="Q384" s="81"/>
      <c r="R384" s="81"/>
      <c r="S384" s="81"/>
      <c r="T384" s="81"/>
      <c r="U384" s="81"/>
      <c r="V384" s="81"/>
      <c r="W384" s="81"/>
      <c r="X384" s="81"/>
      <c r="Y384" s="81"/>
    </row>
    <row r="385" spans="1:25" ht="12" customHeight="1">
      <c r="A385" s="81"/>
      <c r="B385" s="107" t="s">
        <v>3287</v>
      </c>
      <c r="C385" s="429" t="s">
        <v>2800</v>
      </c>
      <c r="D385" s="430" t="s">
        <v>3288</v>
      </c>
      <c r="E385" s="438">
        <v>1500</v>
      </c>
      <c r="F385" s="438">
        <v>600</v>
      </c>
      <c r="G385" s="418">
        <v>880</v>
      </c>
      <c r="H385" s="15">
        <v>12895.432000000001</v>
      </c>
      <c r="I385" s="215"/>
      <c r="J385" s="4"/>
      <c r="K385" s="76"/>
      <c r="L385" s="81"/>
      <c r="M385" s="81"/>
      <c r="N385" s="81"/>
      <c r="O385" s="81"/>
      <c r="P385" s="81"/>
      <c r="Q385" s="81"/>
      <c r="R385" s="81"/>
      <c r="S385" s="81"/>
      <c r="T385" s="81"/>
      <c r="U385" s="81"/>
      <c r="V385" s="81"/>
      <c r="W385" s="81"/>
      <c r="X385" s="81"/>
      <c r="Y385" s="81"/>
    </row>
    <row r="386" spans="1:25" ht="12" customHeight="1">
      <c r="A386" s="81"/>
      <c r="B386" s="107"/>
      <c r="C386" s="429" t="s">
        <v>2800</v>
      </c>
      <c r="D386" s="430" t="s">
        <v>3289</v>
      </c>
      <c r="E386" s="438">
        <v>1800</v>
      </c>
      <c r="F386" s="438">
        <v>600</v>
      </c>
      <c r="G386" s="418">
        <v>880</v>
      </c>
      <c r="H386" s="15">
        <v>0</v>
      </c>
      <c r="I386" s="215"/>
      <c r="J386" s="4"/>
      <c r="K386" s="76"/>
      <c r="L386" s="81"/>
      <c r="M386" s="81"/>
      <c r="N386" s="81"/>
      <c r="O386" s="81"/>
      <c r="P386" s="81"/>
      <c r="Q386" s="81"/>
      <c r="R386" s="81"/>
      <c r="S386" s="81"/>
      <c r="T386" s="81"/>
      <c r="U386" s="81"/>
      <c r="V386" s="81"/>
      <c r="W386" s="81"/>
      <c r="X386" s="81"/>
      <c r="Y386" s="81"/>
    </row>
    <row r="387" spans="1:25" ht="12" customHeight="1">
      <c r="A387" s="81"/>
      <c r="B387" s="107" t="s">
        <v>3290</v>
      </c>
      <c r="C387" s="429" t="s">
        <v>2800</v>
      </c>
      <c r="D387" s="430" t="s">
        <v>3291</v>
      </c>
      <c r="E387" s="438">
        <v>700</v>
      </c>
      <c r="F387" s="438">
        <v>700</v>
      </c>
      <c r="G387" s="418">
        <v>880</v>
      </c>
      <c r="H387" s="15">
        <v>12191.036</v>
      </c>
      <c r="I387" s="215"/>
      <c r="J387" s="4"/>
      <c r="K387" s="76"/>
      <c r="L387" s="81"/>
      <c r="M387" s="81"/>
      <c r="N387" s="81"/>
      <c r="O387" s="81"/>
      <c r="P387" s="81"/>
      <c r="Q387" s="81"/>
      <c r="R387" s="81"/>
      <c r="S387" s="81"/>
      <c r="T387" s="81"/>
      <c r="U387" s="81"/>
      <c r="V387" s="81"/>
      <c r="W387" s="81"/>
      <c r="X387" s="81"/>
      <c r="Y387" s="81"/>
    </row>
    <row r="388" spans="1:25" ht="12" customHeight="1">
      <c r="A388" s="81"/>
      <c r="B388" s="107"/>
      <c r="C388" s="429" t="s">
        <v>2800</v>
      </c>
      <c r="D388" s="430" t="s">
        <v>3292</v>
      </c>
      <c r="E388" s="438">
        <v>950</v>
      </c>
      <c r="F388" s="438">
        <v>700</v>
      </c>
      <c r="G388" s="418">
        <v>880</v>
      </c>
      <c r="H388" s="15">
        <v>0</v>
      </c>
      <c r="I388" s="215"/>
      <c r="J388" s="4"/>
      <c r="K388" s="76"/>
      <c r="L388" s="81"/>
      <c r="M388" s="81"/>
      <c r="N388" s="81"/>
      <c r="O388" s="81"/>
      <c r="P388" s="81"/>
      <c r="Q388" s="81"/>
      <c r="R388" s="81"/>
      <c r="S388" s="81"/>
      <c r="T388" s="81"/>
      <c r="U388" s="81"/>
      <c r="V388" s="81"/>
      <c r="W388" s="81"/>
      <c r="X388" s="81"/>
      <c r="Y388" s="81"/>
    </row>
    <row r="389" spans="1:25" ht="12" customHeight="1">
      <c r="A389" s="81"/>
      <c r="B389" s="107"/>
      <c r="C389" s="429" t="s">
        <v>2800</v>
      </c>
      <c r="D389" s="430" t="s">
        <v>3293</v>
      </c>
      <c r="E389" s="438">
        <v>1200</v>
      </c>
      <c r="F389" s="438">
        <v>700</v>
      </c>
      <c r="G389" s="418">
        <v>880</v>
      </c>
      <c r="H389" s="15">
        <v>0</v>
      </c>
      <c r="I389" s="215"/>
      <c r="J389" s="4"/>
      <c r="K389" s="76"/>
      <c r="L389" s="81"/>
      <c r="M389" s="81"/>
      <c r="N389" s="81"/>
      <c r="O389" s="81"/>
      <c r="P389" s="81"/>
      <c r="Q389" s="81"/>
      <c r="R389" s="81"/>
      <c r="S389" s="81"/>
      <c r="T389" s="81"/>
      <c r="U389" s="81"/>
      <c r="V389" s="81"/>
      <c r="W389" s="81"/>
      <c r="X389" s="81"/>
      <c r="Y389" s="81"/>
    </row>
    <row r="390" spans="1:25" ht="12" customHeight="1">
      <c r="A390" s="81"/>
      <c r="B390" s="107" t="s">
        <v>3294</v>
      </c>
      <c r="C390" s="429" t="s">
        <v>2800</v>
      </c>
      <c r="D390" s="430" t="s">
        <v>3295</v>
      </c>
      <c r="E390" s="438">
        <v>1500</v>
      </c>
      <c r="F390" s="438">
        <v>700</v>
      </c>
      <c r="G390" s="418">
        <v>880</v>
      </c>
      <c r="H390" s="15">
        <v>14158.463</v>
      </c>
      <c r="I390" s="215"/>
      <c r="J390" s="4"/>
      <c r="K390" s="76"/>
      <c r="L390" s="81"/>
      <c r="M390" s="81"/>
      <c r="N390" s="81"/>
      <c r="O390" s="81"/>
      <c r="P390" s="81"/>
      <c r="Q390" s="81"/>
      <c r="R390" s="81"/>
      <c r="S390" s="81"/>
      <c r="T390" s="81"/>
      <c r="U390" s="81"/>
      <c r="V390" s="81"/>
      <c r="W390" s="81"/>
      <c r="X390" s="81"/>
      <c r="Y390" s="81"/>
    </row>
    <row r="391" spans="1:25" ht="12" customHeight="1">
      <c r="A391" s="81"/>
      <c r="B391" s="107" t="s">
        <v>3296</v>
      </c>
      <c r="C391" s="429" t="s">
        <v>2800</v>
      </c>
      <c r="D391" s="430" t="s">
        <v>3297</v>
      </c>
      <c r="E391" s="438">
        <v>1800</v>
      </c>
      <c r="F391" s="438">
        <v>700</v>
      </c>
      <c r="G391" s="418">
        <v>880</v>
      </c>
      <c r="H391" s="15">
        <v>15500.055999999999</v>
      </c>
      <c r="I391" s="215"/>
      <c r="J391" s="4"/>
      <c r="K391" s="76"/>
      <c r="L391" s="81"/>
      <c r="M391" s="81"/>
      <c r="N391" s="81"/>
      <c r="O391" s="81"/>
      <c r="P391" s="81"/>
      <c r="Q391" s="81"/>
      <c r="R391" s="81"/>
      <c r="S391" s="81"/>
      <c r="T391" s="81"/>
      <c r="U391" s="81"/>
      <c r="V391" s="81"/>
      <c r="W391" s="81"/>
      <c r="X391" s="81"/>
      <c r="Y391" s="81"/>
    </row>
    <row r="392" spans="1:25" ht="12" customHeight="1">
      <c r="A392" s="81"/>
      <c r="B392" s="107"/>
      <c r="C392" s="429" t="s">
        <v>2800</v>
      </c>
      <c r="D392" s="430" t="s">
        <v>3298</v>
      </c>
      <c r="E392" s="438">
        <v>950</v>
      </c>
      <c r="F392" s="438">
        <v>800</v>
      </c>
      <c r="G392" s="418">
        <v>880</v>
      </c>
      <c r="H392" s="15">
        <v>0</v>
      </c>
      <c r="I392" s="215"/>
      <c r="J392" s="4"/>
      <c r="K392" s="76"/>
      <c r="L392" s="81"/>
      <c r="M392" s="81"/>
      <c r="N392" s="81"/>
      <c r="O392" s="81"/>
      <c r="P392" s="81"/>
      <c r="Q392" s="81"/>
      <c r="R392" s="81"/>
      <c r="S392" s="81"/>
      <c r="T392" s="81"/>
      <c r="U392" s="81"/>
      <c r="V392" s="81"/>
      <c r="W392" s="81"/>
      <c r="X392" s="81"/>
      <c r="Y392" s="81"/>
    </row>
    <row r="393" spans="1:25" ht="12" customHeight="1">
      <c r="A393" s="81"/>
      <c r="B393" s="107"/>
      <c r="C393" s="429" t="s">
        <v>2800</v>
      </c>
      <c r="D393" s="430" t="s">
        <v>3299</v>
      </c>
      <c r="E393" s="438">
        <v>1200</v>
      </c>
      <c r="F393" s="438">
        <v>800</v>
      </c>
      <c r="G393" s="418">
        <v>880</v>
      </c>
      <c r="H393" s="15">
        <v>0</v>
      </c>
      <c r="I393" s="215"/>
      <c r="J393" s="4"/>
      <c r="K393" s="76"/>
      <c r="L393" s="81"/>
      <c r="M393" s="81"/>
      <c r="N393" s="81"/>
      <c r="O393" s="81"/>
      <c r="P393" s="81"/>
      <c r="Q393" s="81"/>
      <c r="R393" s="81"/>
      <c r="S393" s="81"/>
      <c r="T393" s="81"/>
      <c r="U393" s="81"/>
      <c r="V393" s="81"/>
      <c r="W393" s="81"/>
      <c r="X393" s="81"/>
      <c r="Y393" s="81"/>
    </row>
    <row r="394" spans="1:25" ht="12" customHeight="1">
      <c r="A394" s="81"/>
      <c r="B394" s="107" t="s">
        <v>3300</v>
      </c>
      <c r="C394" s="429" t="s">
        <v>2800</v>
      </c>
      <c r="D394" s="430" t="s">
        <v>3301</v>
      </c>
      <c r="E394" s="438">
        <v>1500</v>
      </c>
      <c r="F394" s="438">
        <v>800</v>
      </c>
      <c r="G394" s="418">
        <v>880</v>
      </c>
      <c r="H394" s="15">
        <v>15341.138999999999</v>
      </c>
      <c r="I394" s="215"/>
      <c r="J394" s="4"/>
      <c r="K394" s="76"/>
      <c r="L394" s="81"/>
      <c r="M394" s="81"/>
      <c r="N394" s="81"/>
      <c r="O394" s="81"/>
      <c r="P394" s="81"/>
      <c r="Q394" s="81"/>
      <c r="R394" s="81"/>
      <c r="S394" s="81"/>
      <c r="T394" s="81"/>
      <c r="U394" s="81"/>
      <c r="V394" s="81"/>
      <c r="W394" s="81"/>
      <c r="X394" s="81"/>
      <c r="Y394" s="81"/>
    </row>
    <row r="395" spans="1:25" ht="12" customHeight="1">
      <c r="A395" s="81"/>
      <c r="B395" s="107"/>
      <c r="C395" s="429" t="s">
        <v>2800</v>
      </c>
      <c r="D395" s="430" t="s">
        <v>3302</v>
      </c>
      <c r="E395" s="438">
        <v>1800</v>
      </c>
      <c r="F395" s="438">
        <v>800</v>
      </c>
      <c r="G395" s="418">
        <v>880</v>
      </c>
      <c r="H395" s="15">
        <v>0</v>
      </c>
      <c r="I395" s="215"/>
      <c r="J395" s="4"/>
      <c r="K395" s="76"/>
      <c r="L395" s="81"/>
      <c r="M395" s="81"/>
      <c r="N395" s="81"/>
      <c r="O395" s="81"/>
      <c r="P395" s="81"/>
      <c r="Q395" s="81"/>
      <c r="R395" s="81"/>
      <c r="S395" s="81"/>
      <c r="T395" s="81"/>
      <c r="U395" s="81"/>
      <c r="V395" s="81"/>
      <c r="W395" s="81"/>
      <c r="X395" s="81"/>
      <c r="Y395" s="81"/>
    </row>
    <row r="396" spans="1:25" ht="12" customHeight="1">
      <c r="A396" s="81"/>
      <c r="B396" s="107" t="s">
        <v>3303</v>
      </c>
      <c r="C396" s="429" t="s">
        <v>2831</v>
      </c>
      <c r="D396" s="430" t="s">
        <v>3304</v>
      </c>
      <c r="E396" s="438">
        <v>600</v>
      </c>
      <c r="F396" s="438">
        <v>600</v>
      </c>
      <c r="G396" s="418">
        <v>880</v>
      </c>
      <c r="H396" s="15">
        <v>8683.7739999999994</v>
      </c>
      <c r="I396" s="215"/>
      <c r="J396" s="4"/>
      <c r="K396" s="76"/>
      <c r="L396" s="81"/>
      <c r="M396" s="81"/>
      <c r="N396" s="81"/>
      <c r="O396" s="81"/>
      <c r="P396" s="81"/>
      <c r="Q396" s="81"/>
      <c r="R396" s="81"/>
      <c r="S396" s="81"/>
      <c r="T396" s="81"/>
      <c r="U396" s="81"/>
      <c r="V396" s="81"/>
      <c r="W396" s="81"/>
      <c r="X396" s="81"/>
      <c r="Y396" s="81"/>
    </row>
    <row r="397" spans="1:25" ht="12" customHeight="1">
      <c r="A397" s="81"/>
      <c r="B397" s="107"/>
      <c r="C397" s="429" t="s">
        <v>2831</v>
      </c>
      <c r="D397" s="430" t="s">
        <v>3305</v>
      </c>
      <c r="E397" s="438">
        <v>950</v>
      </c>
      <c r="F397" s="438">
        <v>600</v>
      </c>
      <c r="G397" s="418">
        <v>880</v>
      </c>
      <c r="H397" s="15">
        <v>0</v>
      </c>
      <c r="I397" s="215"/>
      <c r="J397" s="4"/>
      <c r="K397" s="76"/>
      <c r="L397" s="81"/>
      <c r="M397" s="81"/>
      <c r="N397" s="81"/>
      <c r="O397" s="81"/>
      <c r="P397" s="81"/>
      <c r="Q397" s="81"/>
      <c r="R397" s="81"/>
      <c r="S397" s="81"/>
      <c r="T397" s="81"/>
      <c r="U397" s="81"/>
      <c r="V397" s="81"/>
      <c r="W397" s="81"/>
      <c r="X397" s="81"/>
      <c r="Y397" s="81"/>
    </row>
    <row r="398" spans="1:25" ht="12" customHeight="1">
      <c r="A398" s="81"/>
      <c r="B398" s="101" t="s">
        <v>3306</v>
      </c>
      <c r="C398" s="429" t="s">
        <v>2831</v>
      </c>
      <c r="D398" s="430" t="s">
        <v>3307</v>
      </c>
      <c r="E398" s="438">
        <v>1200</v>
      </c>
      <c r="F398" s="438">
        <v>600</v>
      </c>
      <c r="G398" s="418">
        <v>880</v>
      </c>
      <c r="H398" s="15">
        <v>11326.084000000001</v>
      </c>
      <c r="I398" s="215"/>
      <c r="J398" s="4"/>
      <c r="K398" s="76"/>
      <c r="L398" s="81"/>
      <c r="M398" s="81"/>
      <c r="N398" s="81"/>
      <c r="O398" s="81"/>
      <c r="P398" s="81"/>
      <c r="Q398" s="81"/>
      <c r="R398" s="81"/>
      <c r="S398" s="81"/>
      <c r="T398" s="81"/>
      <c r="U398" s="81"/>
      <c r="V398" s="81"/>
      <c r="W398" s="81"/>
      <c r="X398" s="81"/>
      <c r="Y398" s="81"/>
    </row>
    <row r="399" spans="1:25" ht="12" customHeight="1">
      <c r="A399" s="81"/>
      <c r="B399" s="101" t="s">
        <v>3308</v>
      </c>
      <c r="C399" s="435" t="s">
        <v>2831</v>
      </c>
      <c r="D399" s="436" t="s">
        <v>3309</v>
      </c>
      <c r="E399" s="445">
        <v>1500</v>
      </c>
      <c r="F399" s="445">
        <v>600</v>
      </c>
      <c r="G399" s="425">
        <v>880</v>
      </c>
      <c r="H399" s="15">
        <v>12895.432000000001</v>
      </c>
      <c r="I399" s="215"/>
      <c r="J399" s="4"/>
      <c r="K399" s="76"/>
      <c r="L399" s="81"/>
      <c r="M399" s="81"/>
      <c r="N399" s="81"/>
      <c r="O399" s="81"/>
      <c r="P399" s="81"/>
      <c r="Q399" s="81"/>
      <c r="R399" s="81"/>
      <c r="S399" s="81"/>
      <c r="T399" s="81"/>
      <c r="U399" s="81"/>
      <c r="V399" s="81"/>
      <c r="W399" s="81"/>
      <c r="X399" s="81"/>
      <c r="Y399" s="81"/>
    </row>
    <row r="400" spans="1:25" ht="12" customHeight="1">
      <c r="A400" s="81"/>
      <c r="B400" s="107"/>
      <c r="C400" s="429" t="s">
        <v>2831</v>
      </c>
      <c r="D400" s="430" t="s">
        <v>3310</v>
      </c>
      <c r="E400" s="438">
        <v>1800</v>
      </c>
      <c r="F400" s="438">
        <v>600</v>
      </c>
      <c r="G400" s="418">
        <v>880</v>
      </c>
      <c r="H400" s="15">
        <v>0</v>
      </c>
      <c r="I400" s="215"/>
      <c r="J400" s="4"/>
      <c r="K400" s="76"/>
      <c r="L400" s="81"/>
      <c r="M400" s="81"/>
      <c r="N400" s="81"/>
      <c r="O400" s="81"/>
      <c r="P400" s="81"/>
      <c r="Q400" s="81"/>
      <c r="R400" s="81"/>
      <c r="S400" s="81"/>
      <c r="T400" s="81"/>
      <c r="U400" s="81"/>
      <c r="V400" s="81"/>
      <c r="W400" s="81"/>
      <c r="X400" s="81"/>
      <c r="Y400" s="81"/>
    </row>
    <row r="401" spans="1:25" ht="12" customHeight="1">
      <c r="A401" s="81"/>
      <c r="B401" s="107" t="s">
        <v>3311</v>
      </c>
      <c r="C401" s="429" t="s">
        <v>2831</v>
      </c>
      <c r="D401" s="430" t="s">
        <v>3312</v>
      </c>
      <c r="E401" s="438">
        <v>700</v>
      </c>
      <c r="F401" s="438">
        <v>700</v>
      </c>
      <c r="G401" s="418">
        <v>880</v>
      </c>
      <c r="H401" s="15">
        <v>12191.036</v>
      </c>
      <c r="I401" s="215"/>
      <c r="J401" s="4"/>
      <c r="K401" s="76"/>
      <c r="L401" s="81"/>
      <c r="M401" s="81"/>
      <c r="N401" s="81"/>
      <c r="O401" s="81"/>
      <c r="P401" s="81"/>
      <c r="Q401" s="81"/>
      <c r="R401" s="81"/>
      <c r="S401" s="81"/>
      <c r="T401" s="81"/>
      <c r="U401" s="81"/>
      <c r="V401" s="81"/>
      <c r="W401" s="81"/>
      <c r="X401" s="81"/>
      <c r="Y401" s="81"/>
    </row>
    <row r="402" spans="1:25" ht="12" customHeight="1">
      <c r="A402" s="81"/>
      <c r="B402" s="107" t="s">
        <v>3313</v>
      </c>
      <c r="C402" s="429" t="s">
        <v>2831</v>
      </c>
      <c r="D402" s="430" t="s">
        <v>3314</v>
      </c>
      <c r="E402" s="438">
        <v>950</v>
      </c>
      <c r="F402" s="438">
        <v>700</v>
      </c>
      <c r="G402" s="418">
        <v>880</v>
      </c>
      <c r="H402" s="15">
        <v>10720.49</v>
      </c>
      <c r="I402" s="215"/>
      <c r="J402" s="4"/>
      <c r="K402" s="76"/>
      <c r="L402" s="81"/>
      <c r="M402" s="81"/>
      <c r="N402" s="81"/>
      <c r="O402" s="81"/>
      <c r="P402" s="81"/>
      <c r="Q402" s="81"/>
      <c r="R402" s="81"/>
      <c r="S402" s="81"/>
      <c r="T402" s="81"/>
      <c r="U402" s="81"/>
      <c r="V402" s="81"/>
      <c r="W402" s="81"/>
      <c r="X402" s="81"/>
      <c r="Y402" s="81"/>
    </row>
    <row r="403" spans="1:25" ht="12" customHeight="1">
      <c r="A403" s="81"/>
      <c r="B403" s="107" t="s">
        <v>3315</v>
      </c>
      <c r="C403" s="429" t="s">
        <v>2831</v>
      </c>
      <c r="D403" s="430" t="s">
        <v>3316</v>
      </c>
      <c r="E403" s="438">
        <v>1200</v>
      </c>
      <c r="F403" s="438">
        <v>700</v>
      </c>
      <c r="G403" s="418">
        <v>880</v>
      </c>
      <c r="H403" s="15">
        <v>12604.404999999999</v>
      </c>
      <c r="I403" s="215"/>
      <c r="J403" s="4"/>
      <c r="K403" s="76"/>
      <c r="L403" s="81"/>
      <c r="M403" s="81"/>
      <c r="N403" s="81"/>
      <c r="O403" s="81"/>
      <c r="P403" s="81"/>
      <c r="Q403" s="81"/>
      <c r="R403" s="81"/>
      <c r="S403" s="81"/>
      <c r="T403" s="81"/>
      <c r="U403" s="81"/>
      <c r="V403" s="81"/>
      <c r="W403" s="81"/>
      <c r="X403" s="81"/>
      <c r="Y403" s="81"/>
    </row>
    <row r="404" spans="1:25" ht="12" customHeight="1">
      <c r="A404" s="81"/>
      <c r="B404" s="107" t="s">
        <v>3317</v>
      </c>
      <c r="C404" s="429" t="s">
        <v>2831</v>
      </c>
      <c r="D404" s="430" t="s">
        <v>3318</v>
      </c>
      <c r="E404" s="438">
        <v>1500</v>
      </c>
      <c r="F404" s="438">
        <v>700</v>
      </c>
      <c r="G404" s="418">
        <v>880</v>
      </c>
      <c r="H404" s="15">
        <v>14158.463</v>
      </c>
      <c r="I404" s="215"/>
      <c r="J404" s="4"/>
      <c r="K404" s="76"/>
      <c r="L404" s="81"/>
      <c r="M404" s="81"/>
      <c r="N404" s="81"/>
      <c r="O404" s="81"/>
      <c r="P404" s="81"/>
      <c r="Q404" s="81"/>
      <c r="R404" s="81"/>
      <c r="S404" s="81"/>
      <c r="T404" s="81"/>
      <c r="U404" s="81"/>
      <c r="V404" s="81"/>
      <c r="W404" s="81"/>
      <c r="X404" s="81"/>
      <c r="Y404" s="81"/>
    </row>
    <row r="405" spans="1:25" ht="12" customHeight="1">
      <c r="A405" s="81"/>
      <c r="B405" s="107"/>
      <c r="C405" s="429" t="s">
        <v>2831</v>
      </c>
      <c r="D405" s="430" t="s">
        <v>3319</v>
      </c>
      <c r="E405" s="438">
        <v>1800</v>
      </c>
      <c r="F405" s="438">
        <v>700</v>
      </c>
      <c r="G405" s="418">
        <v>880</v>
      </c>
      <c r="H405" s="15">
        <v>0</v>
      </c>
      <c r="I405" s="215"/>
      <c r="J405" s="4"/>
      <c r="K405" s="76"/>
      <c r="L405" s="81"/>
      <c r="M405" s="81"/>
      <c r="N405" s="81"/>
      <c r="O405" s="81"/>
      <c r="P405" s="81"/>
      <c r="Q405" s="81"/>
      <c r="R405" s="81"/>
      <c r="S405" s="81"/>
      <c r="T405" s="81"/>
      <c r="U405" s="81"/>
      <c r="V405" s="81"/>
      <c r="W405" s="81"/>
      <c r="X405" s="81"/>
      <c r="Y405" s="81"/>
    </row>
    <row r="406" spans="1:25" ht="12" customHeight="1">
      <c r="A406" s="81"/>
      <c r="B406" s="107"/>
      <c r="C406" s="429" t="s">
        <v>2831</v>
      </c>
      <c r="D406" s="430" t="s">
        <v>3320</v>
      </c>
      <c r="E406" s="438">
        <v>950</v>
      </c>
      <c r="F406" s="438">
        <v>800</v>
      </c>
      <c r="G406" s="418">
        <v>880</v>
      </c>
      <c r="H406" s="15">
        <v>0</v>
      </c>
      <c r="I406" s="215"/>
      <c r="J406" s="4"/>
      <c r="K406" s="76"/>
      <c r="L406" s="81"/>
      <c r="M406" s="81"/>
      <c r="N406" s="81"/>
      <c r="O406" s="81"/>
      <c r="P406" s="81"/>
      <c r="Q406" s="81"/>
      <c r="R406" s="81"/>
      <c r="S406" s="81"/>
      <c r="T406" s="81"/>
      <c r="U406" s="81"/>
      <c r="V406" s="81"/>
      <c r="W406" s="81"/>
      <c r="X406" s="81"/>
      <c r="Y406" s="81"/>
    </row>
    <row r="407" spans="1:25" ht="12" customHeight="1">
      <c r="A407" s="81"/>
      <c r="B407" s="107"/>
      <c r="C407" s="429" t="s">
        <v>2831</v>
      </c>
      <c r="D407" s="430" t="s">
        <v>3321</v>
      </c>
      <c r="E407" s="438">
        <v>1200</v>
      </c>
      <c r="F407" s="438">
        <v>800</v>
      </c>
      <c r="G407" s="418">
        <v>880</v>
      </c>
      <c r="H407" s="15">
        <v>0</v>
      </c>
      <c r="I407" s="215"/>
      <c r="J407" s="4"/>
      <c r="K407" s="76"/>
      <c r="L407" s="81"/>
      <c r="M407" s="81"/>
      <c r="N407" s="81"/>
      <c r="O407" s="81"/>
      <c r="P407" s="81"/>
      <c r="Q407" s="81"/>
      <c r="R407" s="81"/>
      <c r="S407" s="81"/>
      <c r="T407" s="81"/>
      <c r="U407" s="81"/>
      <c r="V407" s="81"/>
      <c r="W407" s="81"/>
      <c r="X407" s="81"/>
      <c r="Y407" s="81"/>
    </row>
    <row r="408" spans="1:25" ht="12" customHeight="1">
      <c r="A408" s="81"/>
      <c r="B408" s="107" t="s">
        <v>3322</v>
      </c>
      <c r="C408" s="429" t="s">
        <v>2831</v>
      </c>
      <c r="D408" s="430" t="s">
        <v>3323</v>
      </c>
      <c r="E408" s="438">
        <v>1500</v>
      </c>
      <c r="F408" s="438">
        <v>800</v>
      </c>
      <c r="G408" s="418">
        <v>880</v>
      </c>
      <c r="H408" s="15">
        <v>15341.138999999999</v>
      </c>
      <c r="I408" s="215"/>
      <c r="J408" s="4"/>
      <c r="K408" s="76"/>
      <c r="L408" s="81"/>
      <c r="M408" s="81"/>
      <c r="N408" s="81"/>
      <c r="O408" s="81"/>
      <c r="P408" s="81"/>
      <c r="Q408" s="81"/>
      <c r="R408" s="81"/>
      <c r="S408" s="81"/>
      <c r="T408" s="81"/>
      <c r="U408" s="81"/>
      <c r="V408" s="81"/>
      <c r="W408" s="81"/>
      <c r="X408" s="81"/>
      <c r="Y408" s="81"/>
    </row>
    <row r="409" spans="1:25" ht="12" customHeight="1">
      <c r="A409" s="81"/>
      <c r="B409" s="107"/>
      <c r="C409" s="429" t="s">
        <v>2831</v>
      </c>
      <c r="D409" s="430" t="s">
        <v>3324</v>
      </c>
      <c r="E409" s="438">
        <v>1800</v>
      </c>
      <c r="F409" s="438">
        <v>800</v>
      </c>
      <c r="G409" s="418">
        <v>880</v>
      </c>
      <c r="H409" s="15">
        <v>0</v>
      </c>
      <c r="I409" s="215"/>
      <c r="J409" s="4"/>
      <c r="K409" s="76"/>
      <c r="L409" s="81"/>
      <c r="M409" s="81"/>
      <c r="N409" s="81"/>
      <c r="O409" s="81"/>
      <c r="P409" s="81"/>
      <c r="Q409" s="81"/>
      <c r="R409" s="81"/>
      <c r="S409" s="81"/>
      <c r="T409" s="81"/>
      <c r="U409" s="81"/>
      <c r="V409" s="81"/>
      <c r="W409" s="81"/>
      <c r="X409" s="81"/>
      <c r="Y409" s="81"/>
    </row>
    <row r="410" spans="1:25" ht="12" customHeight="1">
      <c r="A410" s="81"/>
      <c r="B410" s="107" t="s">
        <v>3325</v>
      </c>
      <c r="C410" s="429">
        <v>3</v>
      </c>
      <c r="D410" s="430" t="s">
        <v>3326</v>
      </c>
      <c r="E410" s="438">
        <v>600</v>
      </c>
      <c r="F410" s="438">
        <v>600</v>
      </c>
      <c r="G410" s="418">
        <v>880</v>
      </c>
      <c r="H410" s="15">
        <v>10723.02</v>
      </c>
      <c r="I410" s="215"/>
      <c r="J410" s="4"/>
      <c r="K410" s="76"/>
      <c r="L410" s="81"/>
      <c r="M410" s="81"/>
      <c r="N410" s="81"/>
      <c r="O410" s="81"/>
      <c r="P410" s="81"/>
      <c r="Q410" s="81"/>
      <c r="R410" s="81"/>
      <c r="S410" s="81"/>
      <c r="T410" s="81"/>
      <c r="U410" s="81"/>
      <c r="V410" s="81"/>
      <c r="W410" s="81"/>
      <c r="X410" s="81"/>
      <c r="Y410" s="81"/>
    </row>
    <row r="411" spans="1:25" ht="12" customHeight="1">
      <c r="A411" s="81"/>
      <c r="B411" s="107" t="s">
        <v>3327</v>
      </c>
      <c r="C411" s="429">
        <v>3</v>
      </c>
      <c r="D411" s="430" t="s">
        <v>3328</v>
      </c>
      <c r="E411" s="446">
        <v>600</v>
      </c>
      <c r="F411" s="446">
        <v>600</v>
      </c>
      <c r="G411" s="418">
        <v>880</v>
      </c>
      <c r="H411" s="15">
        <v>8829.5679999999993</v>
      </c>
      <c r="I411" s="215"/>
      <c r="J411" s="4"/>
      <c r="K411" s="76"/>
      <c r="L411" s="81"/>
      <c r="M411" s="81"/>
      <c r="N411" s="81"/>
      <c r="O411" s="81"/>
      <c r="P411" s="81"/>
      <c r="Q411" s="81"/>
      <c r="R411" s="81"/>
      <c r="S411" s="81"/>
      <c r="T411" s="81"/>
      <c r="U411" s="81"/>
      <c r="V411" s="81"/>
      <c r="W411" s="81"/>
      <c r="X411" s="81"/>
      <c r="Y411" s="81"/>
    </row>
    <row r="412" spans="1:25" ht="12" customHeight="1">
      <c r="A412" s="81"/>
      <c r="B412" s="107" t="s">
        <v>3329</v>
      </c>
      <c r="C412" s="429">
        <v>3</v>
      </c>
      <c r="D412" s="430" t="s">
        <v>3330</v>
      </c>
      <c r="E412" s="446">
        <v>950</v>
      </c>
      <c r="F412" s="446">
        <v>600</v>
      </c>
      <c r="G412" s="418">
        <v>880</v>
      </c>
      <c r="H412" s="15">
        <v>10251.472</v>
      </c>
      <c r="I412" s="215"/>
      <c r="J412" s="4"/>
      <c r="K412" s="76"/>
      <c r="L412" s="81"/>
      <c r="M412" s="81"/>
      <c r="N412" s="81"/>
      <c r="O412" s="81"/>
      <c r="P412" s="81"/>
      <c r="Q412" s="81"/>
      <c r="R412" s="81"/>
      <c r="S412" s="81"/>
      <c r="T412" s="81"/>
      <c r="U412" s="81"/>
      <c r="V412" s="81"/>
      <c r="W412" s="81"/>
      <c r="X412" s="81"/>
      <c r="Y412" s="81"/>
    </row>
    <row r="413" spans="1:25" ht="12" customHeight="1">
      <c r="A413" s="81"/>
      <c r="B413" s="107" t="s">
        <v>3331</v>
      </c>
      <c r="C413" s="429">
        <v>3</v>
      </c>
      <c r="D413" s="430" t="s">
        <v>3332</v>
      </c>
      <c r="E413" s="446">
        <v>1200</v>
      </c>
      <c r="F413" s="446">
        <v>600</v>
      </c>
      <c r="G413" s="418">
        <v>880</v>
      </c>
      <c r="H413" s="15">
        <v>12892.132000000001</v>
      </c>
      <c r="I413" s="215"/>
      <c r="J413" s="4"/>
      <c r="K413" s="76"/>
      <c r="L413" s="81"/>
      <c r="M413" s="81"/>
      <c r="N413" s="81"/>
      <c r="O413" s="81"/>
      <c r="P413" s="81"/>
      <c r="Q413" s="81"/>
      <c r="R413" s="81"/>
      <c r="S413" s="81"/>
      <c r="T413" s="81"/>
      <c r="U413" s="81"/>
      <c r="V413" s="81"/>
      <c r="W413" s="81"/>
      <c r="X413" s="81"/>
      <c r="Y413" s="81"/>
    </row>
    <row r="414" spans="1:25" ht="12" customHeight="1">
      <c r="A414" s="81"/>
      <c r="B414" s="107" t="s">
        <v>3333</v>
      </c>
      <c r="C414" s="429">
        <v>3</v>
      </c>
      <c r="D414" s="430" t="s">
        <v>3334</v>
      </c>
      <c r="E414" s="446">
        <v>1200</v>
      </c>
      <c r="F414" s="446">
        <v>600</v>
      </c>
      <c r="G414" s="418">
        <v>880</v>
      </c>
      <c r="H414" s="15">
        <v>14985.696</v>
      </c>
      <c r="I414" s="215"/>
      <c r="J414" s="4"/>
      <c r="K414" s="76"/>
      <c r="L414" s="81"/>
      <c r="M414" s="81"/>
      <c r="N414" s="81"/>
      <c r="O414" s="81"/>
      <c r="P414" s="81"/>
      <c r="Q414" s="81"/>
      <c r="R414" s="81"/>
      <c r="S414" s="81"/>
      <c r="T414" s="81"/>
      <c r="U414" s="81"/>
      <c r="V414" s="81"/>
      <c r="W414" s="81"/>
      <c r="X414" s="81"/>
      <c r="Y414" s="81"/>
    </row>
    <row r="415" spans="1:25" ht="12" customHeight="1">
      <c r="A415" s="81"/>
      <c r="B415" s="107" t="s">
        <v>3335</v>
      </c>
      <c r="C415" s="429">
        <v>3</v>
      </c>
      <c r="D415" s="430" t="s">
        <v>3336</v>
      </c>
      <c r="E415" s="446">
        <v>1200</v>
      </c>
      <c r="F415" s="446">
        <v>600</v>
      </c>
      <c r="G415" s="418">
        <v>880</v>
      </c>
      <c r="H415" s="15">
        <v>20011.496999999999</v>
      </c>
      <c r="I415" s="215"/>
      <c r="J415" s="4"/>
      <c r="K415" s="76"/>
      <c r="L415" s="81"/>
      <c r="M415" s="81"/>
      <c r="N415" s="81"/>
      <c r="O415" s="81"/>
      <c r="P415" s="81"/>
      <c r="Q415" s="81"/>
      <c r="R415" s="81"/>
      <c r="S415" s="81"/>
      <c r="T415" s="81"/>
      <c r="U415" s="81"/>
      <c r="V415" s="81"/>
      <c r="W415" s="81"/>
      <c r="X415" s="81"/>
      <c r="Y415" s="81"/>
    </row>
    <row r="416" spans="1:25" ht="12" customHeight="1">
      <c r="A416" s="81"/>
      <c r="B416" s="107" t="s">
        <v>3337</v>
      </c>
      <c r="C416" s="429">
        <v>3</v>
      </c>
      <c r="D416" s="430" t="s">
        <v>3338</v>
      </c>
      <c r="E416" s="438">
        <v>1500</v>
      </c>
      <c r="F416" s="438">
        <v>600</v>
      </c>
      <c r="G416" s="418">
        <v>880</v>
      </c>
      <c r="H416" s="15">
        <v>14091.263999999999</v>
      </c>
      <c r="I416" s="215"/>
      <c r="J416" s="4"/>
      <c r="K416" s="76"/>
      <c r="L416" s="81"/>
      <c r="M416" s="81"/>
      <c r="N416" s="81"/>
      <c r="O416" s="81"/>
      <c r="P416" s="81"/>
      <c r="Q416" s="81"/>
      <c r="R416" s="81"/>
      <c r="S416" s="81"/>
      <c r="T416" s="81"/>
      <c r="U416" s="81"/>
      <c r="V416" s="81"/>
      <c r="W416" s="81"/>
      <c r="X416" s="81"/>
      <c r="Y416" s="81"/>
    </row>
    <row r="417" spans="1:25" ht="12" customHeight="1">
      <c r="A417" s="81"/>
      <c r="B417" s="107" t="s">
        <v>3339</v>
      </c>
      <c r="C417" s="429">
        <v>3</v>
      </c>
      <c r="D417" s="430" t="s">
        <v>3340</v>
      </c>
      <c r="E417" s="438">
        <v>1500</v>
      </c>
      <c r="F417" s="438">
        <v>600</v>
      </c>
      <c r="G417" s="418">
        <v>880</v>
      </c>
      <c r="H417" s="15">
        <v>17893.370000000003</v>
      </c>
      <c r="I417" s="215"/>
      <c r="J417" s="4"/>
      <c r="K417" s="76"/>
      <c r="L417" s="81"/>
      <c r="M417" s="81"/>
      <c r="N417" s="81"/>
      <c r="O417" s="81"/>
      <c r="P417" s="81"/>
      <c r="Q417" s="81"/>
      <c r="R417" s="81"/>
      <c r="S417" s="81"/>
      <c r="T417" s="81"/>
      <c r="U417" s="81"/>
      <c r="V417" s="81"/>
      <c r="W417" s="81"/>
      <c r="X417" s="81"/>
      <c r="Y417" s="81"/>
    </row>
    <row r="418" spans="1:25" ht="12" customHeight="1">
      <c r="A418" s="81"/>
      <c r="B418" s="107" t="s">
        <v>3341</v>
      </c>
      <c r="C418" s="429">
        <v>3</v>
      </c>
      <c r="D418" s="430" t="s">
        <v>3342</v>
      </c>
      <c r="E418" s="438">
        <v>1500</v>
      </c>
      <c r="F418" s="438">
        <v>600</v>
      </c>
      <c r="G418" s="418">
        <v>880</v>
      </c>
      <c r="H418" s="15">
        <v>17646.002</v>
      </c>
      <c r="I418" s="215"/>
      <c r="J418" s="4"/>
      <c r="K418" s="76"/>
      <c r="L418" s="81"/>
      <c r="M418" s="81"/>
      <c r="N418" s="81"/>
      <c r="O418" s="81"/>
      <c r="P418" s="81"/>
      <c r="Q418" s="81"/>
      <c r="R418" s="81"/>
      <c r="S418" s="81"/>
      <c r="T418" s="81"/>
      <c r="U418" s="81"/>
      <c r="V418" s="81"/>
      <c r="W418" s="81"/>
      <c r="X418" s="81"/>
      <c r="Y418" s="81"/>
    </row>
    <row r="419" spans="1:25" ht="12" customHeight="1">
      <c r="A419" s="81"/>
      <c r="B419" s="107" t="s">
        <v>3343</v>
      </c>
      <c r="C419" s="429">
        <v>3</v>
      </c>
      <c r="D419" s="430" t="s">
        <v>3344</v>
      </c>
      <c r="E419" s="438">
        <v>1800</v>
      </c>
      <c r="F419" s="438">
        <v>600</v>
      </c>
      <c r="G419" s="418">
        <v>880</v>
      </c>
      <c r="H419" s="15">
        <v>15824.402</v>
      </c>
      <c r="I419" s="215"/>
      <c r="J419" s="4"/>
      <c r="K419" s="76"/>
      <c r="L419" s="81"/>
      <c r="M419" s="81"/>
      <c r="N419" s="81"/>
      <c r="O419" s="81"/>
      <c r="P419" s="81"/>
      <c r="Q419" s="81"/>
      <c r="R419" s="81"/>
      <c r="S419" s="81"/>
      <c r="T419" s="81"/>
      <c r="U419" s="81"/>
      <c r="V419" s="81"/>
      <c r="W419" s="81"/>
      <c r="X419" s="81"/>
      <c r="Y419" s="81"/>
    </row>
    <row r="420" spans="1:25" ht="12" customHeight="1">
      <c r="A420" s="81"/>
      <c r="B420" s="107" t="s">
        <v>3345</v>
      </c>
      <c r="C420" s="429">
        <v>3</v>
      </c>
      <c r="D420" s="430" t="s">
        <v>3346</v>
      </c>
      <c r="E420" s="438">
        <v>950</v>
      </c>
      <c r="F420" s="438">
        <v>700</v>
      </c>
      <c r="G420" s="418">
        <v>880</v>
      </c>
      <c r="H420" s="15">
        <v>10375.200000000001</v>
      </c>
      <c r="I420" s="215"/>
      <c r="J420" s="4"/>
      <c r="K420" s="76"/>
      <c r="L420" s="81"/>
      <c r="M420" s="81"/>
      <c r="N420" s="81"/>
      <c r="O420" s="81"/>
      <c r="P420" s="81"/>
      <c r="Q420" s="81"/>
      <c r="R420" s="81"/>
      <c r="S420" s="81"/>
      <c r="T420" s="81"/>
      <c r="U420" s="81"/>
      <c r="V420" s="81"/>
      <c r="W420" s="81"/>
      <c r="X420" s="81"/>
      <c r="Y420" s="81"/>
    </row>
    <row r="421" spans="1:25" ht="12" customHeight="1">
      <c r="A421" s="81"/>
      <c r="B421" s="107" t="s">
        <v>3347</v>
      </c>
      <c r="C421" s="429">
        <v>3</v>
      </c>
      <c r="D421" s="430" t="s">
        <v>3348</v>
      </c>
      <c r="E421" s="438">
        <v>1200</v>
      </c>
      <c r="F421" s="438">
        <v>600</v>
      </c>
      <c r="G421" s="418">
        <v>880</v>
      </c>
      <c r="H421" s="15">
        <v>13242.701999999999</v>
      </c>
      <c r="I421" s="215"/>
      <c r="J421" s="4"/>
      <c r="K421" s="76"/>
      <c r="L421" s="81"/>
      <c r="M421" s="81"/>
      <c r="N421" s="81"/>
      <c r="O421" s="81"/>
      <c r="P421" s="81"/>
      <c r="Q421" s="81"/>
      <c r="R421" s="81"/>
      <c r="S421" s="81"/>
      <c r="T421" s="81"/>
      <c r="U421" s="81"/>
      <c r="V421" s="81"/>
      <c r="W421" s="81"/>
      <c r="X421" s="81"/>
      <c r="Y421" s="81"/>
    </row>
    <row r="422" spans="1:25" ht="12" customHeight="1">
      <c r="A422" s="81"/>
      <c r="B422" s="107" t="s">
        <v>3349</v>
      </c>
      <c r="C422" s="429">
        <v>3</v>
      </c>
      <c r="D422" s="430" t="s">
        <v>3350</v>
      </c>
      <c r="E422" s="438">
        <v>1500</v>
      </c>
      <c r="F422" s="438">
        <v>600</v>
      </c>
      <c r="G422" s="418">
        <v>880</v>
      </c>
      <c r="H422" s="15">
        <v>15198.645</v>
      </c>
      <c r="I422" s="215"/>
      <c r="J422" s="4"/>
      <c r="K422" s="76"/>
      <c r="L422" s="81"/>
      <c r="M422" s="81"/>
      <c r="N422" s="81"/>
      <c r="O422" s="81"/>
      <c r="P422" s="81"/>
      <c r="Q422" s="81"/>
      <c r="R422" s="81"/>
      <c r="S422" s="81"/>
      <c r="T422" s="81"/>
      <c r="U422" s="81"/>
      <c r="V422" s="81"/>
      <c r="W422" s="81"/>
      <c r="X422" s="81"/>
      <c r="Y422" s="81"/>
    </row>
    <row r="423" spans="1:25" ht="12" customHeight="1">
      <c r="A423" s="81"/>
      <c r="B423" s="107" t="s">
        <v>3351</v>
      </c>
      <c r="C423" s="429">
        <v>3</v>
      </c>
      <c r="D423" s="430" t="s">
        <v>3352</v>
      </c>
      <c r="E423" s="438">
        <v>1800</v>
      </c>
      <c r="F423" s="438">
        <v>600</v>
      </c>
      <c r="G423" s="418">
        <v>880</v>
      </c>
      <c r="H423" s="15">
        <v>17038.285</v>
      </c>
      <c r="I423" s="215"/>
      <c r="J423" s="4"/>
      <c r="K423" s="76"/>
      <c r="L423" s="81"/>
      <c r="M423" s="81"/>
      <c r="N423" s="81"/>
      <c r="O423" s="81"/>
      <c r="P423" s="81"/>
      <c r="Q423" s="81"/>
      <c r="R423" s="81"/>
      <c r="S423" s="81"/>
      <c r="T423" s="81"/>
      <c r="U423" s="81"/>
      <c r="V423" s="81"/>
      <c r="W423" s="81"/>
      <c r="X423" s="81"/>
      <c r="Y423" s="81"/>
    </row>
    <row r="424" spans="1:25" ht="12" customHeight="1">
      <c r="A424" s="81"/>
      <c r="B424" s="107" t="s">
        <v>3353</v>
      </c>
      <c r="C424" s="429">
        <v>3</v>
      </c>
      <c r="D424" s="430" t="s">
        <v>3354</v>
      </c>
      <c r="E424" s="438">
        <v>1800</v>
      </c>
      <c r="F424" s="438">
        <v>600</v>
      </c>
      <c r="G424" s="418">
        <v>880</v>
      </c>
      <c r="H424" s="15">
        <v>19806.732</v>
      </c>
      <c r="I424" s="215"/>
      <c r="J424" s="4"/>
      <c r="K424" s="76"/>
      <c r="L424" s="81"/>
      <c r="M424" s="81"/>
      <c r="N424" s="81"/>
      <c r="O424" s="81"/>
      <c r="P424" s="81"/>
      <c r="Q424" s="81"/>
      <c r="R424" s="81"/>
      <c r="S424" s="81"/>
      <c r="T424" s="81"/>
      <c r="U424" s="81"/>
      <c r="V424" s="81"/>
      <c r="W424" s="81"/>
      <c r="X424" s="81"/>
      <c r="Y424" s="81"/>
    </row>
    <row r="425" spans="1:25" ht="12" customHeight="1">
      <c r="A425" s="81"/>
      <c r="B425" s="107" t="s">
        <v>3355</v>
      </c>
      <c r="C425" s="429">
        <v>3</v>
      </c>
      <c r="D425" s="430" t="s">
        <v>3356</v>
      </c>
      <c r="E425" s="438">
        <v>950</v>
      </c>
      <c r="F425" s="438">
        <v>800</v>
      </c>
      <c r="G425" s="418">
        <v>880</v>
      </c>
      <c r="H425" s="15">
        <v>12628.407000000001</v>
      </c>
      <c r="I425" s="215"/>
      <c r="J425" s="4"/>
      <c r="K425" s="76"/>
      <c r="L425" s="81"/>
      <c r="M425" s="81"/>
      <c r="N425" s="81"/>
      <c r="O425" s="81"/>
      <c r="P425" s="81"/>
      <c r="Q425" s="81"/>
      <c r="R425" s="81"/>
      <c r="S425" s="81"/>
      <c r="T425" s="81"/>
      <c r="U425" s="81"/>
      <c r="V425" s="81"/>
      <c r="W425" s="81"/>
      <c r="X425" s="81"/>
      <c r="Y425" s="81"/>
    </row>
    <row r="426" spans="1:25" ht="12" customHeight="1">
      <c r="A426" s="81"/>
      <c r="B426" s="107" t="s">
        <v>3357</v>
      </c>
      <c r="C426" s="429">
        <v>3</v>
      </c>
      <c r="D426" s="430" t="s">
        <v>3358</v>
      </c>
      <c r="E426" s="438">
        <v>1200</v>
      </c>
      <c r="F426" s="438">
        <v>800</v>
      </c>
      <c r="G426" s="418">
        <v>880</v>
      </c>
      <c r="H426" s="15">
        <v>14492.621000000001</v>
      </c>
      <c r="I426" s="215"/>
      <c r="J426" s="4"/>
      <c r="K426" s="76"/>
      <c r="L426" s="81"/>
      <c r="M426" s="81"/>
      <c r="N426" s="81"/>
      <c r="O426" s="81"/>
      <c r="P426" s="81"/>
      <c r="Q426" s="81"/>
      <c r="R426" s="81"/>
      <c r="S426" s="81"/>
      <c r="T426" s="81"/>
      <c r="U426" s="81"/>
      <c r="V426" s="81"/>
      <c r="W426" s="81"/>
      <c r="X426" s="81"/>
      <c r="Y426" s="81"/>
    </row>
    <row r="427" spans="1:25" ht="12" customHeight="1">
      <c r="A427" s="81"/>
      <c r="B427" s="107" t="s">
        <v>3359</v>
      </c>
      <c r="C427" s="429">
        <v>3</v>
      </c>
      <c r="D427" s="430" t="s">
        <v>3360</v>
      </c>
      <c r="E427" s="438">
        <v>1300</v>
      </c>
      <c r="F427" s="438">
        <v>800</v>
      </c>
      <c r="G427" s="418">
        <v>880</v>
      </c>
      <c r="H427" s="15">
        <v>15660</v>
      </c>
      <c r="I427" s="215"/>
      <c r="J427" s="4"/>
      <c r="K427" s="76"/>
      <c r="L427" s="81"/>
      <c r="M427" s="81"/>
      <c r="N427" s="81"/>
      <c r="O427" s="81"/>
      <c r="P427" s="81"/>
      <c r="Q427" s="81"/>
      <c r="R427" s="81"/>
      <c r="S427" s="81"/>
      <c r="T427" s="81"/>
      <c r="U427" s="81"/>
      <c r="V427" s="81"/>
      <c r="W427" s="81"/>
      <c r="X427" s="81"/>
      <c r="Y427" s="81"/>
    </row>
    <row r="428" spans="1:25" ht="12" customHeight="1">
      <c r="A428" s="81"/>
      <c r="B428" s="107" t="s">
        <v>3361</v>
      </c>
      <c r="C428" s="429">
        <v>3</v>
      </c>
      <c r="D428" s="430" t="s">
        <v>3362</v>
      </c>
      <c r="E428" s="438">
        <v>1500</v>
      </c>
      <c r="F428" s="438">
        <v>800</v>
      </c>
      <c r="G428" s="418">
        <v>880</v>
      </c>
      <c r="H428" s="15">
        <v>15819.518</v>
      </c>
      <c r="I428" s="215"/>
      <c r="J428" s="4"/>
      <c r="K428" s="76"/>
      <c r="L428" s="81"/>
      <c r="M428" s="81"/>
      <c r="N428" s="81"/>
      <c r="O428" s="81"/>
      <c r="P428" s="81"/>
      <c r="Q428" s="81"/>
      <c r="R428" s="81"/>
      <c r="S428" s="81"/>
      <c r="T428" s="81"/>
      <c r="U428" s="81"/>
      <c r="V428" s="81"/>
      <c r="W428" s="81"/>
      <c r="X428" s="81"/>
      <c r="Y428" s="81"/>
    </row>
    <row r="429" spans="1:25" ht="12" customHeight="1">
      <c r="A429" s="81"/>
      <c r="B429" s="107" t="s">
        <v>3363</v>
      </c>
      <c r="C429" s="429">
        <v>3</v>
      </c>
      <c r="D429" s="430" t="s">
        <v>3364</v>
      </c>
      <c r="E429" s="438">
        <v>1800</v>
      </c>
      <c r="F429" s="438">
        <v>800</v>
      </c>
      <c r="G429" s="418">
        <v>880</v>
      </c>
      <c r="H429" s="15">
        <v>17890.080999999998</v>
      </c>
      <c r="I429" s="215"/>
      <c r="J429" s="4"/>
      <c r="K429" s="76"/>
      <c r="L429" s="81"/>
      <c r="M429" s="81"/>
      <c r="N429" s="81"/>
      <c r="O429" s="81"/>
      <c r="P429" s="81"/>
      <c r="Q429" s="81"/>
      <c r="R429" s="81"/>
      <c r="S429" s="81"/>
      <c r="T429" s="81"/>
      <c r="U429" s="81"/>
      <c r="V429" s="81"/>
      <c r="W429" s="81"/>
      <c r="X429" s="81"/>
      <c r="Y429" s="81"/>
    </row>
    <row r="430" spans="1:25" ht="12" customHeight="1">
      <c r="A430" s="81"/>
      <c r="B430" s="107" t="s">
        <v>3365</v>
      </c>
      <c r="C430" s="429">
        <v>1</v>
      </c>
      <c r="D430" s="417" t="s">
        <v>3366</v>
      </c>
      <c r="E430" s="426">
        <v>600</v>
      </c>
      <c r="F430" s="426">
        <v>600</v>
      </c>
      <c r="G430" s="418">
        <v>880</v>
      </c>
      <c r="H430" s="15">
        <v>8049.8</v>
      </c>
      <c r="I430" s="215"/>
      <c r="J430" s="4"/>
      <c r="K430" s="76"/>
      <c r="L430" s="81"/>
      <c r="M430" s="81"/>
      <c r="N430" s="81"/>
      <c r="O430" s="81"/>
      <c r="P430" s="81"/>
      <c r="Q430" s="81"/>
      <c r="R430" s="81"/>
      <c r="S430" s="81"/>
      <c r="T430" s="81"/>
      <c r="U430" s="81"/>
      <c r="V430" s="81"/>
      <c r="W430" s="81"/>
      <c r="X430" s="81"/>
      <c r="Y430" s="81"/>
    </row>
    <row r="431" spans="1:25" ht="12" customHeight="1">
      <c r="A431" s="81"/>
      <c r="B431" s="107" t="s">
        <v>3367</v>
      </c>
      <c r="C431" s="429">
        <v>1</v>
      </c>
      <c r="D431" s="417" t="s">
        <v>3368</v>
      </c>
      <c r="E431" s="426">
        <v>600</v>
      </c>
      <c r="F431" s="426">
        <v>600</v>
      </c>
      <c r="G431" s="418">
        <v>880</v>
      </c>
      <c r="H431" s="15">
        <v>10954.24</v>
      </c>
      <c r="I431" s="215"/>
      <c r="J431" s="4"/>
      <c r="K431" s="76"/>
      <c r="L431" s="81"/>
      <c r="M431" s="81"/>
      <c r="N431" s="81"/>
      <c r="O431" s="81"/>
      <c r="P431" s="81"/>
      <c r="Q431" s="81"/>
      <c r="R431" s="81"/>
      <c r="S431" s="81"/>
      <c r="T431" s="81"/>
      <c r="U431" s="81"/>
      <c r="V431" s="81"/>
      <c r="W431" s="81"/>
      <c r="X431" s="81"/>
      <c r="Y431" s="81"/>
    </row>
    <row r="432" spans="1:25" ht="12" customHeight="1">
      <c r="A432" s="81"/>
      <c r="B432" s="107" t="s">
        <v>3369</v>
      </c>
      <c r="C432" s="429">
        <v>1</v>
      </c>
      <c r="D432" s="417" t="s">
        <v>3370</v>
      </c>
      <c r="E432" s="426">
        <v>800</v>
      </c>
      <c r="F432" s="426">
        <v>600</v>
      </c>
      <c r="G432" s="418">
        <v>880</v>
      </c>
      <c r="H432" s="15">
        <v>10213.39</v>
      </c>
      <c r="I432" s="215"/>
      <c r="J432" s="4"/>
      <c r="K432" s="76"/>
      <c r="L432" s="81"/>
      <c r="M432" s="81"/>
      <c r="N432" s="81"/>
      <c r="O432" s="81"/>
      <c r="P432" s="81"/>
      <c r="Q432" s="81"/>
      <c r="R432" s="81"/>
      <c r="S432" s="81"/>
      <c r="T432" s="81"/>
      <c r="U432" s="81"/>
      <c r="V432" s="81"/>
      <c r="W432" s="81"/>
      <c r="X432" s="81"/>
      <c r="Y432" s="81"/>
    </row>
    <row r="433" spans="1:25" ht="12" customHeight="1">
      <c r="A433" s="81"/>
      <c r="B433" s="107" t="s">
        <v>3371</v>
      </c>
      <c r="C433" s="429">
        <v>1</v>
      </c>
      <c r="D433" s="417" t="s">
        <v>3372</v>
      </c>
      <c r="E433" s="426">
        <v>950</v>
      </c>
      <c r="F433" s="426">
        <v>600</v>
      </c>
      <c r="G433" s="418">
        <v>880</v>
      </c>
      <c r="H433" s="15">
        <v>9837.0139999999992</v>
      </c>
      <c r="I433" s="215"/>
      <c r="J433" s="4"/>
      <c r="K433" s="76"/>
      <c r="L433" s="81"/>
      <c r="M433" s="81"/>
      <c r="N433" s="81"/>
      <c r="O433" s="81"/>
      <c r="P433" s="81"/>
      <c r="Q433" s="81"/>
      <c r="R433" s="81"/>
      <c r="S433" s="81"/>
      <c r="T433" s="81"/>
      <c r="U433" s="81"/>
      <c r="V433" s="81"/>
      <c r="W433" s="81"/>
      <c r="X433" s="81"/>
      <c r="Y433" s="81"/>
    </row>
    <row r="434" spans="1:25" ht="12" customHeight="1">
      <c r="A434" s="81"/>
      <c r="B434" s="107" t="s">
        <v>3373</v>
      </c>
      <c r="C434" s="429">
        <v>1</v>
      </c>
      <c r="D434" s="417" t="s">
        <v>3374</v>
      </c>
      <c r="E434" s="426">
        <v>1000</v>
      </c>
      <c r="F434" s="426">
        <v>600</v>
      </c>
      <c r="G434" s="418">
        <v>880</v>
      </c>
      <c r="H434" s="15">
        <v>10776.424999999999</v>
      </c>
      <c r="I434" s="215"/>
      <c r="J434" s="4"/>
      <c r="K434" s="76"/>
      <c r="L434" s="81"/>
      <c r="M434" s="81"/>
      <c r="N434" s="81"/>
      <c r="O434" s="81"/>
      <c r="P434" s="81"/>
      <c r="Q434" s="81"/>
      <c r="R434" s="81"/>
      <c r="S434" s="81"/>
      <c r="T434" s="81"/>
      <c r="U434" s="81"/>
      <c r="V434" s="81"/>
      <c r="W434" s="81"/>
      <c r="X434" s="81"/>
      <c r="Y434" s="81"/>
    </row>
    <row r="435" spans="1:25" ht="12" customHeight="1">
      <c r="A435" s="81"/>
      <c r="B435" s="107" t="s">
        <v>3375</v>
      </c>
      <c r="C435" s="429">
        <v>1</v>
      </c>
      <c r="D435" s="417" t="s">
        <v>3376</v>
      </c>
      <c r="E435" s="426">
        <v>1200</v>
      </c>
      <c r="F435" s="426">
        <v>600</v>
      </c>
      <c r="G435" s="418">
        <v>880</v>
      </c>
      <c r="H435" s="15">
        <v>11057.441999999999</v>
      </c>
      <c r="I435" s="215"/>
      <c r="J435" s="4"/>
      <c r="K435" s="76"/>
      <c r="L435" s="81"/>
      <c r="M435" s="81"/>
      <c r="N435" s="81"/>
      <c r="O435" s="81"/>
      <c r="P435" s="81"/>
      <c r="Q435" s="81"/>
      <c r="R435" s="81"/>
      <c r="S435" s="81"/>
      <c r="T435" s="81"/>
      <c r="U435" s="81"/>
      <c r="V435" s="81"/>
      <c r="W435" s="81"/>
      <c r="X435" s="81"/>
      <c r="Y435" s="81"/>
    </row>
    <row r="436" spans="1:25" ht="12" customHeight="1">
      <c r="A436" s="81"/>
      <c r="B436" s="107" t="s">
        <v>3377</v>
      </c>
      <c r="C436" s="429">
        <v>1</v>
      </c>
      <c r="D436" s="417" t="s">
        <v>3378</v>
      </c>
      <c r="E436" s="426">
        <v>1200</v>
      </c>
      <c r="F436" s="426">
        <v>800</v>
      </c>
      <c r="G436" s="418">
        <v>880</v>
      </c>
      <c r="H436" s="15">
        <v>12620.189999999999</v>
      </c>
      <c r="I436" s="215"/>
      <c r="J436" s="4"/>
      <c r="K436" s="76"/>
      <c r="L436" s="81"/>
      <c r="M436" s="81"/>
      <c r="N436" s="81"/>
      <c r="O436" s="81"/>
      <c r="P436" s="81"/>
      <c r="Q436" s="81"/>
      <c r="R436" s="81"/>
      <c r="S436" s="81"/>
      <c r="T436" s="81"/>
      <c r="U436" s="81"/>
      <c r="V436" s="81"/>
      <c r="W436" s="81"/>
      <c r="X436" s="81"/>
      <c r="Y436" s="81"/>
    </row>
    <row r="437" spans="1:25" ht="12" customHeight="1">
      <c r="A437" s="81"/>
      <c r="B437" s="107" t="s">
        <v>3379</v>
      </c>
      <c r="C437" s="429">
        <v>1</v>
      </c>
      <c r="D437" s="417" t="s">
        <v>3380</v>
      </c>
      <c r="E437" s="426">
        <v>1500</v>
      </c>
      <c r="F437" s="426">
        <v>800</v>
      </c>
      <c r="G437" s="418">
        <v>880</v>
      </c>
      <c r="H437" s="15">
        <v>14364.856</v>
      </c>
      <c r="I437" s="215"/>
      <c r="J437" s="4"/>
      <c r="K437" s="76"/>
      <c r="L437" s="81"/>
      <c r="M437" s="81"/>
      <c r="N437" s="81"/>
      <c r="O437" s="81"/>
      <c r="P437" s="81"/>
      <c r="Q437" s="81"/>
      <c r="R437" s="81"/>
      <c r="S437" s="81"/>
      <c r="T437" s="81"/>
      <c r="U437" s="81"/>
      <c r="V437" s="81"/>
      <c r="W437" s="81"/>
      <c r="X437" s="81"/>
      <c r="Y437" s="81"/>
    </row>
    <row r="438" spans="1:25" ht="12" customHeight="1">
      <c r="A438" s="81"/>
      <c r="B438" s="107" t="s">
        <v>3381</v>
      </c>
      <c r="C438" s="429">
        <v>3</v>
      </c>
      <c r="D438" s="430" t="s">
        <v>3382</v>
      </c>
      <c r="E438" s="438">
        <v>1200</v>
      </c>
      <c r="F438" s="438">
        <v>800</v>
      </c>
      <c r="G438" s="418">
        <v>880</v>
      </c>
      <c r="H438" s="15">
        <v>14551.591999999999</v>
      </c>
      <c r="I438" s="215"/>
      <c r="J438" s="4"/>
      <c r="K438" s="76"/>
      <c r="L438" s="81"/>
      <c r="M438" s="81"/>
      <c r="N438" s="81"/>
      <c r="O438" s="81"/>
      <c r="P438" s="81"/>
      <c r="Q438" s="81"/>
      <c r="R438" s="81"/>
      <c r="S438" s="81"/>
      <c r="T438" s="81"/>
      <c r="U438" s="81"/>
      <c r="V438" s="81"/>
      <c r="W438" s="81"/>
      <c r="X438" s="81"/>
      <c r="Y438" s="81"/>
    </row>
    <row r="439" spans="1:25" ht="12" customHeight="1">
      <c r="A439" s="81"/>
      <c r="B439" s="430"/>
      <c r="C439" s="430"/>
      <c r="D439" s="430"/>
      <c r="E439" s="430"/>
      <c r="F439" s="430"/>
      <c r="G439" s="430"/>
      <c r="H439" s="427"/>
      <c r="I439" s="215"/>
      <c r="J439" s="4"/>
      <c r="K439" s="76"/>
      <c r="L439" s="81"/>
      <c r="M439" s="81"/>
      <c r="N439" s="81"/>
      <c r="O439" s="81"/>
      <c r="P439" s="81"/>
      <c r="Q439" s="81"/>
      <c r="R439" s="81"/>
      <c r="S439" s="81"/>
      <c r="T439" s="81"/>
      <c r="U439" s="81"/>
      <c r="V439" s="81"/>
      <c r="W439" s="81"/>
      <c r="X439" s="81"/>
      <c r="Y439" s="81"/>
    </row>
    <row r="440" spans="1:25" ht="59.25" customHeight="1">
      <c r="A440" s="81"/>
      <c r="B440" s="1028" t="s">
        <v>3383</v>
      </c>
      <c r="C440" s="888"/>
      <c r="D440" s="889"/>
      <c r="E440" s="412" t="s">
        <v>213</v>
      </c>
      <c r="F440" s="412" t="s">
        <v>2554</v>
      </c>
      <c r="G440" s="412" t="s">
        <v>2555</v>
      </c>
      <c r="H440" s="413" t="s">
        <v>7783</v>
      </c>
      <c r="I440" s="215"/>
      <c r="J440" s="4"/>
      <c r="K440" s="76"/>
      <c r="L440" s="81"/>
      <c r="M440" s="81"/>
      <c r="N440" s="81"/>
      <c r="O440" s="81"/>
      <c r="P440" s="81"/>
      <c r="Q440" s="81"/>
      <c r="R440" s="81"/>
      <c r="S440" s="81"/>
      <c r="T440" s="81"/>
      <c r="U440" s="81"/>
      <c r="V440" s="81"/>
      <c r="W440" s="81"/>
      <c r="X440" s="81"/>
      <c r="Y440" s="81"/>
    </row>
    <row r="441" spans="1:25" ht="12" customHeight="1">
      <c r="A441" s="81"/>
      <c r="B441" s="1031" t="s">
        <v>3384</v>
      </c>
      <c r="C441" s="1068"/>
      <c r="D441" s="888"/>
      <c r="E441" s="888"/>
      <c r="F441" s="888"/>
      <c r="G441" s="889"/>
      <c r="H441" s="1063"/>
      <c r="I441" s="215"/>
      <c r="J441" s="4"/>
      <c r="K441" s="76"/>
      <c r="L441" s="81"/>
      <c r="M441" s="81"/>
      <c r="N441" s="81"/>
      <c r="O441" s="81"/>
      <c r="P441" s="81"/>
      <c r="Q441" s="81"/>
      <c r="R441" s="81"/>
      <c r="S441" s="81"/>
      <c r="T441" s="81"/>
      <c r="U441" s="81"/>
      <c r="V441" s="81"/>
      <c r="W441" s="81"/>
      <c r="X441" s="81"/>
      <c r="Y441" s="81"/>
    </row>
    <row r="442" spans="1:25" ht="12" customHeight="1">
      <c r="A442" s="81"/>
      <c r="B442" s="884"/>
      <c r="C442" s="415" t="s">
        <v>2676</v>
      </c>
      <c r="D442" s="415" t="s">
        <v>3385</v>
      </c>
      <c r="E442" s="429"/>
      <c r="F442" s="429"/>
      <c r="G442" s="429"/>
      <c r="H442" s="884"/>
      <c r="I442" s="215"/>
      <c r="J442" s="4"/>
      <c r="K442" s="76"/>
      <c r="L442" s="81"/>
      <c r="M442" s="81"/>
      <c r="N442" s="81"/>
      <c r="O442" s="81"/>
      <c r="P442" s="81"/>
      <c r="Q442" s="81"/>
      <c r="R442" s="81"/>
      <c r="S442" s="81"/>
      <c r="T442" s="81"/>
      <c r="U442" s="81"/>
      <c r="V442" s="81"/>
      <c r="W442" s="81"/>
      <c r="X442" s="81"/>
      <c r="Y442" s="81"/>
    </row>
    <row r="443" spans="1:25" ht="12" customHeight="1">
      <c r="A443" s="81"/>
      <c r="B443" s="107" t="s">
        <v>3386</v>
      </c>
      <c r="C443" s="105">
        <v>0</v>
      </c>
      <c r="D443" s="430" t="s">
        <v>3387</v>
      </c>
      <c r="E443" s="438">
        <v>700</v>
      </c>
      <c r="F443" s="438">
        <v>600</v>
      </c>
      <c r="G443" s="437">
        <v>880</v>
      </c>
      <c r="H443" s="15">
        <v>10905.102999999999</v>
      </c>
      <c r="I443" s="215"/>
      <c r="J443" s="4"/>
      <c r="K443" s="76"/>
      <c r="L443" s="81"/>
      <c r="M443" s="81"/>
      <c r="N443" s="81"/>
      <c r="O443" s="81"/>
      <c r="P443" s="81"/>
      <c r="Q443" s="81"/>
      <c r="R443" s="81"/>
      <c r="S443" s="81"/>
      <c r="T443" s="81"/>
      <c r="U443" s="81"/>
      <c r="V443" s="81"/>
      <c r="W443" s="81"/>
      <c r="X443" s="81"/>
      <c r="Y443" s="81"/>
    </row>
    <row r="444" spans="1:25" ht="12" customHeight="1">
      <c r="A444" s="81"/>
      <c r="B444" s="107" t="s">
        <v>3388</v>
      </c>
      <c r="C444" s="105">
        <v>0</v>
      </c>
      <c r="D444" s="430" t="s">
        <v>3389</v>
      </c>
      <c r="E444" s="438">
        <v>800</v>
      </c>
      <c r="F444" s="438">
        <v>600</v>
      </c>
      <c r="G444" s="437">
        <v>880</v>
      </c>
      <c r="H444" s="15">
        <v>10905.102999999999</v>
      </c>
      <c r="I444" s="215"/>
      <c r="J444" s="4"/>
      <c r="K444" s="76"/>
      <c r="L444" s="81"/>
      <c r="M444" s="81"/>
      <c r="N444" s="81"/>
      <c r="O444" s="81"/>
      <c r="P444" s="81"/>
      <c r="Q444" s="81"/>
      <c r="R444" s="81"/>
      <c r="S444" s="81"/>
      <c r="T444" s="81"/>
      <c r="U444" s="81"/>
      <c r="V444" s="81"/>
      <c r="W444" s="81"/>
      <c r="X444" s="81"/>
      <c r="Y444" s="81"/>
    </row>
    <row r="445" spans="1:25" ht="12" customHeight="1">
      <c r="A445" s="81"/>
      <c r="B445" s="107" t="s">
        <v>3390</v>
      </c>
      <c r="C445" s="105">
        <v>0</v>
      </c>
      <c r="D445" s="430" t="s">
        <v>3391</v>
      </c>
      <c r="E445" s="438">
        <v>1200</v>
      </c>
      <c r="F445" s="438">
        <v>700</v>
      </c>
      <c r="G445" s="437">
        <v>880</v>
      </c>
      <c r="H445" s="15">
        <v>10905.102999999999</v>
      </c>
      <c r="I445" s="215"/>
      <c r="J445" s="4"/>
      <c r="K445" s="76"/>
      <c r="L445" s="81"/>
      <c r="M445" s="81"/>
      <c r="N445" s="81"/>
      <c r="O445" s="81"/>
      <c r="P445" s="81"/>
      <c r="Q445" s="81"/>
      <c r="R445" s="81"/>
      <c r="S445" s="81"/>
      <c r="T445" s="81"/>
      <c r="U445" s="81"/>
      <c r="V445" s="81"/>
      <c r="W445" s="81"/>
      <c r="X445" s="81"/>
      <c r="Y445" s="81"/>
    </row>
    <row r="446" spans="1:25" ht="12" customHeight="1">
      <c r="A446" s="81"/>
      <c r="B446" s="107" t="s">
        <v>3392</v>
      </c>
      <c r="C446" s="105">
        <v>0</v>
      </c>
      <c r="D446" s="430" t="s">
        <v>3393</v>
      </c>
      <c r="E446" s="438">
        <v>1800</v>
      </c>
      <c r="F446" s="438">
        <v>800</v>
      </c>
      <c r="G446" s="437">
        <v>880</v>
      </c>
      <c r="H446" s="15">
        <v>14590.905999999999</v>
      </c>
      <c r="I446" s="215"/>
      <c r="J446" s="4"/>
      <c r="K446" s="76"/>
      <c r="L446" s="81"/>
      <c r="M446" s="81"/>
      <c r="N446" s="81"/>
      <c r="O446" s="81"/>
      <c r="P446" s="81"/>
      <c r="Q446" s="81"/>
      <c r="R446" s="81"/>
      <c r="S446" s="81"/>
      <c r="T446" s="81"/>
      <c r="U446" s="81"/>
      <c r="V446" s="81"/>
      <c r="W446" s="81"/>
      <c r="X446" s="81"/>
      <c r="Y446" s="81"/>
    </row>
    <row r="447" spans="1:25" ht="12" customHeight="1">
      <c r="A447" s="81"/>
      <c r="B447" s="419" t="s">
        <v>3394</v>
      </c>
      <c r="C447" s="447">
        <v>1</v>
      </c>
      <c r="D447" s="432" t="s">
        <v>3395</v>
      </c>
      <c r="E447" s="448">
        <v>600</v>
      </c>
      <c r="F447" s="448">
        <v>600</v>
      </c>
      <c r="G447" s="433">
        <v>880</v>
      </c>
      <c r="H447" s="15">
        <v>8403.6370000000006</v>
      </c>
      <c r="I447" s="215"/>
      <c r="J447" s="4"/>
      <c r="K447" s="76"/>
      <c r="L447" s="81"/>
      <c r="M447" s="81"/>
      <c r="N447" s="81"/>
      <c r="O447" s="81"/>
      <c r="P447" s="81"/>
      <c r="Q447" s="81"/>
      <c r="R447" s="81"/>
      <c r="S447" s="81"/>
      <c r="T447" s="81"/>
      <c r="U447" s="81"/>
      <c r="V447" s="81"/>
      <c r="W447" s="81"/>
      <c r="X447" s="81"/>
      <c r="Y447" s="81"/>
    </row>
    <row r="448" spans="1:25" ht="12" customHeight="1">
      <c r="A448" s="81"/>
      <c r="B448" s="107" t="s">
        <v>3396</v>
      </c>
      <c r="C448" s="105">
        <v>1</v>
      </c>
      <c r="D448" s="430" t="s">
        <v>3397</v>
      </c>
      <c r="E448" s="438">
        <v>600</v>
      </c>
      <c r="F448" s="438">
        <v>600</v>
      </c>
      <c r="G448" s="437">
        <v>880</v>
      </c>
      <c r="H448" s="15">
        <v>10225.259</v>
      </c>
      <c r="I448" s="215"/>
      <c r="J448" s="4"/>
      <c r="K448" s="76"/>
      <c r="L448" s="81"/>
      <c r="M448" s="81"/>
      <c r="N448" s="81"/>
      <c r="O448" s="81"/>
      <c r="P448" s="81"/>
      <c r="Q448" s="81"/>
      <c r="R448" s="81"/>
      <c r="S448" s="81"/>
      <c r="T448" s="81"/>
      <c r="U448" s="81"/>
      <c r="V448" s="81"/>
      <c r="W448" s="81"/>
      <c r="X448" s="81"/>
      <c r="Y448" s="81"/>
    </row>
    <row r="449" spans="1:25" ht="12" customHeight="1">
      <c r="A449" s="81"/>
      <c r="B449" s="107" t="s">
        <v>3398</v>
      </c>
      <c r="C449" s="105">
        <v>1</v>
      </c>
      <c r="D449" s="430" t="s">
        <v>3399</v>
      </c>
      <c r="E449" s="438">
        <v>800</v>
      </c>
      <c r="F449" s="438">
        <v>600</v>
      </c>
      <c r="G449" s="437">
        <v>880</v>
      </c>
      <c r="H449" s="15">
        <v>9049.9639999999999</v>
      </c>
      <c r="I449" s="215"/>
      <c r="J449" s="4"/>
      <c r="K449" s="76"/>
      <c r="L449" s="81"/>
      <c r="M449" s="81"/>
      <c r="N449" s="81"/>
      <c r="O449" s="81"/>
      <c r="P449" s="81"/>
      <c r="Q449" s="81"/>
      <c r="R449" s="81"/>
      <c r="S449" s="81"/>
      <c r="T449" s="81"/>
      <c r="U449" s="81"/>
      <c r="V449" s="81"/>
      <c r="W449" s="81"/>
      <c r="X449" s="81"/>
      <c r="Y449" s="81"/>
    </row>
    <row r="450" spans="1:25" ht="12" customHeight="1">
      <c r="A450" s="81"/>
      <c r="B450" s="107" t="s">
        <v>3400</v>
      </c>
      <c r="C450" s="105">
        <v>1</v>
      </c>
      <c r="D450" s="430" t="s">
        <v>3401</v>
      </c>
      <c r="E450" s="438">
        <v>800</v>
      </c>
      <c r="F450" s="438">
        <v>600</v>
      </c>
      <c r="G450" s="437">
        <v>880</v>
      </c>
      <c r="H450" s="15">
        <v>11598.014999999999</v>
      </c>
      <c r="I450" s="215"/>
      <c r="J450" s="4"/>
      <c r="K450" s="76"/>
      <c r="L450" s="81"/>
      <c r="M450" s="81"/>
      <c r="N450" s="81"/>
      <c r="O450" s="81"/>
      <c r="P450" s="81"/>
      <c r="Q450" s="81"/>
      <c r="R450" s="81"/>
      <c r="S450" s="81"/>
      <c r="T450" s="81"/>
      <c r="U450" s="81"/>
      <c r="V450" s="81"/>
      <c r="W450" s="81"/>
      <c r="X450" s="81"/>
      <c r="Y450" s="81"/>
    </row>
    <row r="451" spans="1:25" ht="12" customHeight="1">
      <c r="A451" s="81"/>
      <c r="B451" s="107" t="s">
        <v>3402</v>
      </c>
      <c r="C451" s="105">
        <v>1</v>
      </c>
      <c r="D451" s="430" t="s">
        <v>3403</v>
      </c>
      <c r="E451" s="438">
        <v>950</v>
      </c>
      <c r="F451" s="438">
        <v>600</v>
      </c>
      <c r="G451" s="437">
        <v>880</v>
      </c>
      <c r="H451" s="15">
        <v>9565.094000000001</v>
      </c>
      <c r="I451" s="215"/>
      <c r="J451" s="4"/>
      <c r="K451" s="76"/>
      <c r="L451" s="81"/>
      <c r="M451" s="81"/>
      <c r="N451" s="81"/>
      <c r="O451" s="81"/>
      <c r="P451" s="81"/>
      <c r="Q451" s="81"/>
      <c r="R451" s="81"/>
      <c r="S451" s="81"/>
      <c r="T451" s="81"/>
      <c r="U451" s="81"/>
      <c r="V451" s="81"/>
      <c r="W451" s="81"/>
      <c r="X451" s="81"/>
      <c r="Y451" s="81"/>
    </row>
    <row r="452" spans="1:25" ht="12" customHeight="1">
      <c r="A452" s="81"/>
      <c r="B452" s="107" t="s">
        <v>3404</v>
      </c>
      <c r="C452" s="105">
        <v>1</v>
      </c>
      <c r="D452" s="430" t="s">
        <v>3405</v>
      </c>
      <c r="E452" s="438">
        <v>950</v>
      </c>
      <c r="F452" s="438">
        <v>600</v>
      </c>
      <c r="G452" s="437">
        <v>880</v>
      </c>
      <c r="H452" s="15">
        <v>12621.851000000001</v>
      </c>
      <c r="I452" s="215"/>
      <c r="J452" s="4"/>
      <c r="K452" s="76"/>
      <c r="L452" s="81"/>
      <c r="M452" s="81"/>
      <c r="N452" s="81"/>
      <c r="O452" s="81"/>
      <c r="P452" s="81"/>
      <c r="Q452" s="81"/>
      <c r="R452" s="81"/>
      <c r="S452" s="81"/>
      <c r="T452" s="81"/>
      <c r="U452" s="81"/>
      <c r="V452" s="81"/>
      <c r="W452" s="81"/>
      <c r="X452" s="81"/>
      <c r="Y452" s="81"/>
    </row>
    <row r="453" spans="1:25" ht="12" customHeight="1">
      <c r="A453" s="81"/>
      <c r="B453" s="107" t="s">
        <v>3406</v>
      </c>
      <c r="C453" s="105">
        <v>1</v>
      </c>
      <c r="D453" s="430" t="s">
        <v>3407</v>
      </c>
      <c r="E453" s="438">
        <v>1200</v>
      </c>
      <c r="F453" s="438">
        <v>600</v>
      </c>
      <c r="G453" s="437">
        <v>880</v>
      </c>
      <c r="H453" s="15">
        <v>10444.763999999999</v>
      </c>
      <c r="I453" s="215"/>
      <c r="J453" s="4"/>
      <c r="K453" s="76"/>
      <c r="L453" s="81"/>
      <c r="M453" s="81"/>
      <c r="N453" s="81"/>
      <c r="O453" s="81"/>
      <c r="P453" s="81"/>
      <c r="Q453" s="81"/>
      <c r="R453" s="81"/>
      <c r="S453" s="81"/>
      <c r="T453" s="81"/>
      <c r="U453" s="81"/>
      <c r="V453" s="81"/>
      <c r="W453" s="81"/>
      <c r="X453" s="81"/>
      <c r="Y453" s="81"/>
    </row>
    <row r="454" spans="1:25" ht="12" customHeight="1">
      <c r="A454" s="81"/>
      <c r="B454" s="107" t="s">
        <v>3408</v>
      </c>
      <c r="C454" s="105">
        <v>1</v>
      </c>
      <c r="D454" s="430" t="s">
        <v>3409</v>
      </c>
      <c r="E454" s="438">
        <v>1200</v>
      </c>
      <c r="F454" s="438">
        <v>600</v>
      </c>
      <c r="G454" s="437">
        <v>880</v>
      </c>
      <c r="H454" s="15">
        <v>14220.668</v>
      </c>
      <c r="I454" s="215"/>
      <c r="J454" s="4"/>
      <c r="K454" s="76"/>
      <c r="L454" s="81"/>
      <c r="M454" s="81"/>
      <c r="N454" s="81"/>
      <c r="O454" s="81"/>
      <c r="P454" s="81"/>
      <c r="Q454" s="81"/>
      <c r="R454" s="81"/>
      <c r="S454" s="81"/>
      <c r="T454" s="81"/>
      <c r="U454" s="81"/>
      <c r="V454" s="81"/>
      <c r="W454" s="81"/>
      <c r="X454" s="81"/>
      <c r="Y454" s="81"/>
    </row>
    <row r="455" spans="1:25" ht="12" customHeight="1">
      <c r="A455" s="81"/>
      <c r="B455" s="107" t="s">
        <v>3410</v>
      </c>
      <c r="C455" s="105">
        <v>1</v>
      </c>
      <c r="D455" s="430" t="s">
        <v>3411</v>
      </c>
      <c r="E455" s="438">
        <v>1300</v>
      </c>
      <c r="F455" s="438">
        <v>600</v>
      </c>
      <c r="G455" s="437">
        <v>880</v>
      </c>
      <c r="H455" s="15">
        <v>10708</v>
      </c>
      <c r="I455" s="215"/>
      <c r="J455" s="4"/>
      <c r="K455" s="76"/>
      <c r="L455" s="81"/>
      <c r="M455" s="81"/>
      <c r="N455" s="81"/>
      <c r="O455" s="81"/>
      <c r="P455" s="81"/>
      <c r="Q455" s="81"/>
      <c r="R455" s="81"/>
      <c r="S455" s="81"/>
      <c r="T455" s="81"/>
      <c r="U455" s="81"/>
      <c r="V455" s="81"/>
      <c r="W455" s="81"/>
      <c r="X455" s="81"/>
      <c r="Y455" s="81"/>
    </row>
    <row r="456" spans="1:25" ht="12" customHeight="1">
      <c r="A456" s="81"/>
      <c r="B456" s="107" t="s">
        <v>3412</v>
      </c>
      <c r="C456" s="105">
        <v>1</v>
      </c>
      <c r="D456" s="430" t="s">
        <v>3413</v>
      </c>
      <c r="E456" s="438">
        <v>1500</v>
      </c>
      <c r="F456" s="438">
        <v>600</v>
      </c>
      <c r="G456" s="437">
        <v>880</v>
      </c>
      <c r="H456" s="15">
        <v>11075.449000000001</v>
      </c>
      <c r="I456" s="215"/>
      <c r="J456" s="4"/>
      <c r="K456" s="76"/>
      <c r="L456" s="81"/>
      <c r="M456" s="81"/>
      <c r="N456" s="81"/>
      <c r="O456" s="81"/>
      <c r="P456" s="81"/>
      <c r="Q456" s="81"/>
      <c r="R456" s="81"/>
      <c r="S456" s="81"/>
      <c r="T456" s="81"/>
      <c r="U456" s="81"/>
      <c r="V456" s="81"/>
      <c r="W456" s="81"/>
      <c r="X456" s="81"/>
      <c r="Y456" s="81"/>
    </row>
    <row r="457" spans="1:25" ht="12" customHeight="1">
      <c r="A457" s="81"/>
      <c r="B457" s="107" t="s">
        <v>3414</v>
      </c>
      <c r="C457" s="105">
        <v>1</v>
      </c>
      <c r="D457" s="430" t="s">
        <v>3415</v>
      </c>
      <c r="E457" s="438">
        <v>1500</v>
      </c>
      <c r="F457" s="438">
        <v>600</v>
      </c>
      <c r="G457" s="437">
        <v>880</v>
      </c>
      <c r="H457" s="15">
        <v>15098.721000000001</v>
      </c>
      <c r="I457" s="215"/>
      <c r="J457" s="4"/>
      <c r="K457" s="76"/>
      <c r="L457" s="81"/>
      <c r="M457" s="81"/>
      <c r="N457" s="81"/>
      <c r="O457" s="81"/>
      <c r="P457" s="81"/>
      <c r="Q457" s="81"/>
      <c r="R457" s="81"/>
      <c r="S457" s="81"/>
      <c r="T457" s="81"/>
      <c r="U457" s="81"/>
      <c r="V457" s="81"/>
      <c r="W457" s="81"/>
      <c r="X457" s="81"/>
      <c r="Y457" s="81"/>
    </row>
    <row r="458" spans="1:25" ht="12" customHeight="1">
      <c r="A458" s="81"/>
      <c r="B458" s="107" t="s">
        <v>3416</v>
      </c>
      <c r="C458" s="105">
        <v>1</v>
      </c>
      <c r="D458" s="430" t="s">
        <v>3417</v>
      </c>
      <c r="E458" s="438">
        <v>1800</v>
      </c>
      <c r="F458" s="438">
        <v>600</v>
      </c>
      <c r="G458" s="437">
        <v>880</v>
      </c>
      <c r="H458" s="15">
        <v>13075.612000000001</v>
      </c>
      <c r="I458" s="215"/>
      <c r="J458" s="4"/>
      <c r="K458" s="76"/>
      <c r="L458" s="81"/>
      <c r="M458" s="81"/>
      <c r="N458" s="81"/>
      <c r="O458" s="81"/>
      <c r="P458" s="81"/>
      <c r="Q458" s="81"/>
      <c r="R458" s="81"/>
      <c r="S458" s="81"/>
      <c r="T458" s="81"/>
      <c r="U458" s="81"/>
      <c r="V458" s="81"/>
      <c r="W458" s="81"/>
      <c r="X458" s="81"/>
      <c r="Y458" s="81"/>
    </row>
    <row r="459" spans="1:25" ht="12" customHeight="1">
      <c r="A459" s="81"/>
      <c r="B459" s="107" t="s">
        <v>3418</v>
      </c>
      <c r="C459" s="105">
        <v>1</v>
      </c>
      <c r="D459" s="430" t="s">
        <v>3419</v>
      </c>
      <c r="E459" s="438">
        <v>1800</v>
      </c>
      <c r="F459" s="438">
        <v>600</v>
      </c>
      <c r="G459" s="437">
        <v>880</v>
      </c>
      <c r="H459" s="15">
        <v>16771.238000000001</v>
      </c>
      <c r="I459" s="215"/>
      <c r="J459" s="4"/>
      <c r="K459" s="76"/>
      <c r="L459" s="81"/>
      <c r="M459" s="81"/>
      <c r="N459" s="81"/>
      <c r="O459" s="81"/>
      <c r="P459" s="81"/>
      <c r="Q459" s="81"/>
      <c r="R459" s="81"/>
      <c r="S459" s="81"/>
      <c r="T459" s="81"/>
      <c r="U459" s="81"/>
      <c r="V459" s="81"/>
      <c r="W459" s="81"/>
      <c r="X459" s="81"/>
      <c r="Y459" s="81"/>
    </row>
    <row r="460" spans="1:25" ht="12" customHeight="1">
      <c r="A460" s="81"/>
      <c r="B460" s="107" t="s">
        <v>3420</v>
      </c>
      <c r="C460" s="105">
        <v>1</v>
      </c>
      <c r="D460" s="430" t="s">
        <v>3421</v>
      </c>
      <c r="E460" s="438">
        <v>950</v>
      </c>
      <c r="F460" s="438">
        <v>600</v>
      </c>
      <c r="G460" s="437">
        <v>880</v>
      </c>
      <c r="H460" s="15">
        <v>9622.4149999999991</v>
      </c>
      <c r="I460" s="215"/>
      <c r="J460" s="4"/>
      <c r="K460" s="76"/>
      <c r="L460" s="81"/>
      <c r="M460" s="81"/>
      <c r="N460" s="81"/>
      <c r="O460" s="81"/>
      <c r="P460" s="81"/>
      <c r="Q460" s="81"/>
      <c r="R460" s="81"/>
      <c r="S460" s="81"/>
      <c r="T460" s="81"/>
      <c r="U460" s="81"/>
      <c r="V460" s="81"/>
      <c r="W460" s="81"/>
      <c r="X460" s="81"/>
      <c r="Y460" s="81"/>
    </row>
    <row r="461" spans="1:25" ht="12" customHeight="1">
      <c r="A461" s="81"/>
      <c r="B461" s="107" t="s">
        <v>3422</v>
      </c>
      <c r="C461" s="105">
        <v>1</v>
      </c>
      <c r="D461" s="430" t="s">
        <v>3423</v>
      </c>
      <c r="E461" s="438">
        <v>1200</v>
      </c>
      <c r="F461" s="438">
        <v>600</v>
      </c>
      <c r="G461" s="437">
        <v>880</v>
      </c>
      <c r="H461" s="15">
        <v>11588.191999999999</v>
      </c>
      <c r="I461" s="215"/>
      <c r="J461" s="4"/>
      <c r="K461" s="76"/>
      <c r="L461" s="81"/>
      <c r="M461" s="81"/>
      <c r="N461" s="81"/>
      <c r="O461" s="81"/>
      <c r="P461" s="81"/>
      <c r="Q461" s="81"/>
      <c r="R461" s="81"/>
      <c r="S461" s="81"/>
      <c r="T461" s="81"/>
      <c r="U461" s="81"/>
      <c r="V461" s="81"/>
      <c r="W461" s="81"/>
      <c r="X461" s="81"/>
      <c r="Y461" s="81"/>
    </row>
    <row r="462" spans="1:25" ht="12" customHeight="1">
      <c r="A462" s="81"/>
      <c r="B462" s="107" t="s">
        <v>3424</v>
      </c>
      <c r="C462" s="105">
        <v>1</v>
      </c>
      <c r="D462" s="434" t="s">
        <v>3425</v>
      </c>
      <c r="E462" s="449">
        <v>1500</v>
      </c>
      <c r="F462" s="449">
        <v>700</v>
      </c>
      <c r="G462" s="437">
        <v>880</v>
      </c>
      <c r="H462" s="15">
        <v>12254.891</v>
      </c>
      <c r="I462" s="215"/>
      <c r="J462" s="4"/>
      <c r="K462" s="76"/>
      <c r="L462" s="81"/>
      <c r="M462" s="81"/>
      <c r="N462" s="81"/>
      <c r="O462" s="81"/>
      <c r="P462" s="81"/>
      <c r="Q462" s="81"/>
      <c r="R462" s="81"/>
      <c r="S462" s="81"/>
      <c r="T462" s="81"/>
      <c r="U462" s="81"/>
      <c r="V462" s="81"/>
      <c r="W462" s="81"/>
      <c r="X462" s="81"/>
      <c r="Y462" s="81"/>
    </row>
    <row r="463" spans="1:25" ht="12" customHeight="1">
      <c r="A463" s="81"/>
      <c r="B463" s="107" t="s">
        <v>3426</v>
      </c>
      <c r="C463" s="105">
        <v>1</v>
      </c>
      <c r="D463" s="430" t="s">
        <v>3427</v>
      </c>
      <c r="E463" s="438">
        <v>1500</v>
      </c>
      <c r="F463" s="438">
        <v>600</v>
      </c>
      <c r="G463" s="437">
        <v>880</v>
      </c>
      <c r="H463" s="15">
        <v>16355.163</v>
      </c>
      <c r="I463" s="215"/>
      <c r="J463" s="4"/>
      <c r="K463" s="76"/>
      <c r="L463" s="81"/>
      <c r="M463" s="81"/>
      <c r="N463" s="81"/>
      <c r="O463" s="81"/>
      <c r="P463" s="81"/>
      <c r="Q463" s="81"/>
      <c r="R463" s="81"/>
      <c r="S463" s="81"/>
      <c r="T463" s="81"/>
      <c r="U463" s="81"/>
      <c r="V463" s="81"/>
      <c r="W463" s="81"/>
      <c r="X463" s="81"/>
      <c r="Y463" s="81"/>
    </row>
    <row r="464" spans="1:25" ht="12" customHeight="1">
      <c r="A464" s="81"/>
      <c r="B464" s="107" t="s">
        <v>3428</v>
      </c>
      <c r="C464" s="105">
        <v>1</v>
      </c>
      <c r="D464" s="430" t="s">
        <v>3429</v>
      </c>
      <c r="E464" s="438">
        <v>1800</v>
      </c>
      <c r="F464" s="438">
        <v>600</v>
      </c>
      <c r="G464" s="437">
        <v>880</v>
      </c>
      <c r="H464" s="15">
        <v>13988.084000000001</v>
      </c>
      <c r="I464" s="215"/>
      <c r="J464" s="4"/>
      <c r="K464" s="76"/>
      <c r="L464" s="81"/>
      <c r="M464" s="81"/>
      <c r="N464" s="81"/>
      <c r="O464" s="81"/>
      <c r="P464" s="81"/>
      <c r="Q464" s="81"/>
      <c r="R464" s="81"/>
      <c r="S464" s="81"/>
      <c r="T464" s="81"/>
      <c r="U464" s="81"/>
      <c r="V464" s="81"/>
      <c r="W464" s="81"/>
      <c r="X464" s="81"/>
      <c r="Y464" s="81"/>
    </row>
    <row r="465" spans="1:25" ht="12" customHeight="1">
      <c r="A465" s="81"/>
      <c r="B465" s="107" t="s">
        <v>3430</v>
      </c>
      <c r="C465" s="105">
        <v>1</v>
      </c>
      <c r="D465" s="430" t="s">
        <v>3431</v>
      </c>
      <c r="E465" s="438">
        <v>950</v>
      </c>
      <c r="F465" s="438">
        <v>800</v>
      </c>
      <c r="G465" s="437">
        <v>880</v>
      </c>
      <c r="H465" s="15">
        <v>11638.967999999999</v>
      </c>
      <c r="I465" s="215"/>
      <c r="J465" s="4"/>
      <c r="K465" s="76"/>
      <c r="L465" s="81"/>
      <c r="M465" s="81"/>
      <c r="N465" s="81"/>
      <c r="O465" s="81"/>
      <c r="P465" s="81"/>
      <c r="Q465" s="81"/>
      <c r="R465" s="81"/>
      <c r="S465" s="81"/>
      <c r="T465" s="81"/>
      <c r="U465" s="81"/>
      <c r="V465" s="81"/>
      <c r="W465" s="81"/>
      <c r="X465" s="81"/>
      <c r="Y465" s="81"/>
    </row>
    <row r="466" spans="1:25" ht="12" customHeight="1">
      <c r="A466" s="81"/>
      <c r="B466" s="107" t="s">
        <v>3432</v>
      </c>
      <c r="C466" s="105">
        <v>1</v>
      </c>
      <c r="D466" s="430" t="s">
        <v>3433</v>
      </c>
      <c r="E466" s="438">
        <v>1200</v>
      </c>
      <c r="F466" s="438">
        <v>800</v>
      </c>
      <c r="G466" s="437">
        <v>880</v>
      </c>
      <c r="H466" s="15">
        <v>12508.837</v>
      </c>
      <c r="I466" s="215"/>
      <c r="J466" s="4"/>
      <c r="K466" s="76"/>
      <c r="L466" s="81"/>
      <c r="M466" s="81"/>
      <c r="N466" s="81"/>
      <c r="O466" s="81"/>
      <c r="P466" s="81"/>
      <c r="Q466" s="81"/>
      <c r="R466" s="81"/>
      <c r="S466" s="81"/>
      <c r="T466" s="81"/>
      <c r="U466" s="81"/>
      <c r="V466" s="81"/>
      <c r="W466" s="81"/>
      <c r="X466" s="81"/>
      <c r="Y466" s="81"/>
    </row>
    <row r="467" spans="1:25" ht="12" customHeight="1">
      <c r="A467" s="81"/>
      <c r="B467" s="107" t="s">
        <v>3434</v>
      </c>
      <c r="C467" s="105">
        <v>1</v>
      </c>
      <c r="D467" s="430" t="s">
        <v>3435</v>
      </c>
      <c r="E467" s="438">
        <v>1500</v>
      </c>
      <c r="F467" s="438">
        <v>800</v>
      </c>
      <c r="G467" s="437">
        <v>880</v>
      </c>
      <c r="H467" s="15">
        <v>14001.163</v>
      </c>
      <c r="I467" s="215"/>
      <c r="J467" s="4"/>
      <c r="K467" s="76"/>
      <c r="L467" s="81"/>
      <c r="M467" s="81"/>
      <c r="N467" s="81"/>
      <c r="O467" s="81"/>
      <c r="P467" s="81"/>
      <c r="Q467" s="81"/>
      <c r="R467" s="81"/>
      <c r="S467" s="81"/>
      <c r="T467" s="81"/>
      <c r="U467" s="81"/>
      <c r="V467" s="81"/>
      <c r="W467" s="81"/>
      <c r="X467" s="81"/>
      <c r="Y467" s="81"/>
    </row>
    <row r="468" spans="1:25" ht="12" customHeight="1">
      <c r="A468" s="81"/>
      <c r="B468" s="107" t="s">
        <v>3436</v>
      </c>
      <c r="C468" s="105">
        <v>1</v>
      </c>
      <c r="D468" s="430" t="s">
        <v>3437</v>
      </c>
      <c r="E468" s="438">
        <v>1800</v>
      </c>
      <c r="F468" s="438">
        <v>800</v>
      </c>
      <c r="G468" s="437">
        <v>880</v>
      </c>
      <c r="H468" s="15">
        <v>15504.973</v>
      </c>
      <c r="I468" s="215"/>
      <c r="J468" s="4"/>
      <c r="K468" s="76"/>
      <c r="L468" s="81"/>
      <c r="M468" s="81"/>
      <c r="N468" s="81"/>
      <c r="O468" s="81"/>
      <c r="P468" s="81"/>
      <c r="Q468" s="81"/>
      <c r="R468" s="81"/>
      <c r="S468" s="81"/>
      <c r="T468" s="81"/>
      <c r="U468" s="81"/>
      <c r="V468" s="81"/>
      <c r="W468" s="81"/>
      <c r="X468" s="81"/>
      <c r="Y468" s="81"/>
    </row>
    <row r="469" spans="1:25" ht="12" customHeight="1">
      <c r="A469" s="81"/>
      <c r="B469" s="107" t="s">
        <v>3438</v>
      </c>
      <c r="C469" s="105">
        <v>1</v>
      </c>
      <c r="D469" s="430" t="s">
        <v>3439</v>
      </c>
      <c r="E469" s="438">
        <v>1800</v>
      </c>
      <c r="F469" s="438">
        <v>800</v>
      </c>
      <c r="G469" s="437">
        <v>880</v>
      </c>
      <c r="H469" s="15">
        <v>18507.698</v>
      </c>
      <c r="I469" s="215"/>
      <c r="J469" s="4"/>
      <c r="K469" s="76"/>
      <c r="L469" s="81"/>
      <c r="M469" s="81"/>
      <c r="N469" s="81"/>
      <c r="O469" s="81"/>
      <c r="P469" s="81"/>
      <c r="Q469" s="81"/>
      <c r="R469" s="81"/>
      <c r="S469" s="81"/>
      <c r="T469" s="81"/>
      <c r="U469" s="81"/>
      <c r="V469" s="81"/>
      <c r="W469" s="81"/>
      <c r="X469" s="81"/>
      <c r="Y469" s="81"/>
    </row>
    <row r="470" spans="1:25" ht="12" customHeight="1">
      <c r="A470" s="81"/>
      <c r="B470" s="107" t="s">
        <v>3440</v>
      </c>
      <c r="C470" s="105">
        <v>1</v>
      </c>
      <c r="D470" s="434" t="s">
        <v>3441</v>
      </c>
      <c r="E470" s="438">
        <v>1200</v>
      </c>
      <c r="F470" s="438">
        <v>600</v>
      </c>
      <c r="G470" s="437">
        <v>880</v>
      </c>
      <c r="H470" s="15">
        <v>10656.085000000001</v>
      </c>
      <c r="I470" s="215"/>
      <c r="J470" s="4"/>
      <c r="K470" s="76"/>
      <c r="L470" s="81"/>
      <c r="M470" s="81"/>
      <c r="N470" s="81"/>
      <c r="O470" s="81"/>
      <c r="P470" s="81"/>
      <c r="Q470" s="81"/>
      <c r="R470" s="81"/>
      <c r="S470" s="81"/>
      <c r="T470" s="81"/>
      <c r="U470" s="81"/>
      <c r="V470" s="81"/>
      <c r="W470" s="81"/>
      <c r="X470" s="81"/>
      <c r="Y470" s="81"/>
    </row>
    <row r="471" spans="1:25" ht="12" customHeight="1">
      <c r="A471" s="81"/>
      <c r="B471" s="450" t="s">
        <v>3442</v>
      </c>
      <c r="C471" s="105">
        <v>1</v>
      </c>
      <c r="D471" s="434" t="s">
        <v>3443</v>
      </c>
      <c r="E471" s="451">
        <v>1200</v>
      </c>
      <c r="F471" s="451">
        <v>600</v>
      </c>
      <c r="G471" s="452">
        <v>880</v>
      </c>
      <c r="H471" s="15">
        <v>14220.668</v>
      </c>
      <c r="I471" s="215"/>
      <c r="J471" s="4"/>
      <c r="K471" s="76"/>
      <c r="L471" s="81"/>
      <c r="M471" s="81"/>
      <c r="N471" s="81"/>
      <c r="O471" s="81"/>
      <c r="P471" s="81"/>
      <c r="Q471" s="81"/>
      <c r="R471" s="81"/>
      <c r="S471" s="81"/>
      <c r="T471" s="81"/>
      <c r="U471" s="81"/>
      <c r="V471" s="81"/>
      <c r="W471" s="81"/>
      <c r="X471" s="81"/>
      <c r="Y471" s="81"/>
    </row>
    <row r="472" spans="1:25" ht="12" customHeight="1">
      <c r="A472" s="81"/>
      <c r="B472" s="107" t="s">
        <v>3444</v>
      </c>
      <c r="C472" s="105">
        <v>1</v>
      </c>
      <c r="D472" s="434" t="s">
        <v>3445</v>
      </c>
      <c r="E472" s="438">
        <v>1500</v>
      </c>
      <c r="F472" s="438">
        <v>600</v>
      </c>
      <c r="G472" s="437">
        <v>880</v>
      </c>
      <c r="H472" s="15">
        <v>11262</v>
      </c>
      <c r="I472" s="215"/>
      <c r="J472" s="4"/>
      <c r="K472" s="76"/>
      <c r="L472" s="81"/>
      <c r="M472" s="81"/>
      <c r="N472" s="81"/>
      <c r="O472" s="81"/>
      <c r="P472" s="81"/>
      <c r="Q472" s="81"/>
      <c r="R472" s="81"/>
      <c r="S472" s="81"/>
      <c r="T472" s="81"/>
      <c r="U472" s="81"/>
      <c r="V472" s="81"/>
      <c r="W472" s="81"/>
      <c r="X472" s="81"/>
      <c r="Y472" s="81"/>
    </row>
    <row r="473" spans="1:25" ht="12" customHeight="1">
      <c r="A473" s="81"/>
      <c r="B473" s="107" t="s">
        <v>3446</v>
      </c>
      <c r="C473" s="105">
        <v>1</v>
      </c>
      <c r="D473" s="434" t="s">
        <v>3447</v>
      </c>
      <c r="E473" s="438">
        <v>1000</v>
      </c>
      <c r="F473" s="438">
        <v>700</v>
      </c>
      <c r="G473" s="437">
        <v>880</v>
      </c>
      <c r="H473" s="15">
        <v>12859.385</v>
      </c>
      <c r="I473" s="215"/>
      <c r="J473" s="4"/>
      <c r="K473" s="76"/>
      <c r="L473" s="81"/>
      <c r="M473" s="81"/>
      <c r="N473" s="81"/>
      <c r="O473" s="81"/>
      <c r="P473" s="81"/>
      <c r="Q473" s="81"/>
      <c r="R473" s="81"/>
      <c r="S473" s="81"/>
      <c r="T473" s="81"/>
      <c r="U473" s="81"/>
      <c r="V473" s="81"/>
      <c r="W473" s="81"/>
      <c r="X473" s="81"/>
      <c r="Y473" s="81"/>
    </row>
    <row r="474" spans="1:25" ht="12" customHeight="1">
      <c r="A474" s="81"/>
      <c r="B474" s="107" t="s">
        <v>3448</v>
      </c>
      <c r="C474" s="105">
        <v>1</v>
      </c>
      <c r="D474" s="434" t="s">
        <v>3449</v>
      </c>
      <c r="E474" s="449">
        <v>1200</v>
      </c>
      <c r="F474" s="449">
        <v>700</v>
      </c>
      <c r="G474" s="437">
        <v>880</v>
      </c>
      <c r="H474" s="15">
        <v>11740.541999999999</v>
      </c>
      <c r="I474" s="215"/>
      <c r="J474" s="4"/>
      <c r="K474" s="76"/>
      <c r="L474" s="81"/>
      <c r="M474" s="81"/>
      <c r="N474" s="81"/>
      <c r="O474" s="81"/>
      <c r="P474" s="81"/>
      <c r="Q474" s="81"/>
      <c r="R474" s="81"/>
      <c r="S474" s="81"/>
      <c r="T474" s="81"/>
      <c r="U474" s="81"/>
      <c r="V474" s="81"/>
      <c r="W474" s="81"/>
      <c r="X474" s="81"/>
      <c r="Y474" s="81"/>
    </row>
    <row r="475" spans="1:25" ht="12" customHeight="1">
      <c r="A475" s="81"/>
      <c r="B475" s="107" t="s">
        <v>3450</v>
      </c>
      <c r="C475" s="105">
        <v>0</v>
      </c>
      <c r="D475" s="434" t="s">
        <v>3451</v>
      </c>
      <c r="E475" s="449">
        <v>1200</v>
      </c>
      <c r="F475" s="449">
        <v>7000</v>
      </c>
      <c r="G475" s="437">
        <v>880</v>
      </c>
      <c r="H475" s="15">
        <v>11514.36</v>
      </c>
      <c r="I475" s="215"/>
      <c r="J475" s="4"/>
      <c r="K475" s="76"/>
      <c r="L475" s="81"/>
      <c r="M475" s="81"/>
      <c r="N475" s="81"/>
      <c r="O475" s="81"/>
      <c r="P475" s="81"/>
      <c r="Q475" s="81"/>
      <c r="R475" s="81"/>
      <c r="S475" s="81"/>
      <c r="T475" s="81"/>
      <c r="U475" s="81"/>
      <c r="V475" s="81"/>
      <c r="W475" s="81"/>
      <c r="X475" s="81"/>
      <c r="Y475" s="81"/>
    </row>
    <row r="476" spans="1:25" ht="12" customHeight="1">
      <c r="A476" s="81"/>
      <c r="B476" s="107" t="s">
        <v>3452</v>
      </c>
      <c r="C476" s="105">
        <v>1</v>
      </c>
      <c r="D476" s="434" t="s">
        <v>3453</v>
      </c>
      <c r="E476" s="449">
        <v>1000</v>
      </c>
      <c r="F476" s="449">
        <v>600</v>
      </c>
      <c r="G476" s="437">
        <v>880</v>
      </c>
      <c r="H476" s="15">
        <v>11855.745000000001</v>
      </c>
      <c r="I476" s="215"/>
      <c r="J476" s="4"/>
      <c r="K476" s="76"/>
      <c r="L476" s="81"/>
      <c r="M476" s="81"/>
      <c r="N476" s="81"/>
      <c r="O476" s="81"/>
      <c r="P476" s="81"/>
      <c r="Q476" s="81"/>
      <c r="R476" s="81"/>
      <c r="S476" s="81"/>
      <c r="T476" s="81"/>
      <c r="U476" s="81"/>
      <c r="V476" s="81"/>
      <c r="W476" s="81"/>
      <c r="X476" s="81"/>
      <c r="Y476" s="81"/>
    </row>
    <row r="477" spans="1:25" ht="12" customHeight="1">
      <c r="A477" s="81"/>
      <c r="B477" s="107" t="s">
        <v>3454</v>
      </c>
      <c r="C477" s="105">
        <v>1</v>
      </c>
      <c r="D477" s="434" t="s">
        <v>3455</v>
      </c>
      <c r="E477" s="449">
        <v>1200</v>
      </c>
      <c r="F477" s="449">
        <v>600</v>
      </c>
      <c r="G477" s="437">
        <v>880</v>
      </c>
      <c r="H477" s="15">
        <v>10656.085000000001</v>
      </c>
      <c r="I477" s="215"/>
      <c r="J477" s="4"/>
      <c r="K477" s="76"/>
      <c r="L477" s="81"/>
      <c r="M477" s="81"/>
      <c r="N477" s="81"/>
      <c r="O477" s="81"/>
      <c r="P477" s="81"/>
      <c r="Q477" s="81"/>
      <c r="R477" s="81"/>
      <c r="S477" s="81"/>
      <c r="T477" s="81"/>
      <c r="U477" s="81"/>
      <c r="V477" s="81"/>
      <c r="W477" s="81"/>
      <c r="X477" s="81"/>
      <c r="Y477" s="81"/>
    </row>
    <row r="478" spans="1:25" ht="12" customHeight="1">
      <c r="A478" s="81"/>
      <c r="B478" s="450" t="s">
        <v>3456</v>
      </c>
      <c r="C478" s="105">
        <v>1</v>
      </c>
      <c r="D478" s="434" t="s">
        <v>3457</v>
      </c>
      <c r="E478" s="453">
        <v>1200</v>
      </c>
      <c r="F478" s="453">
        <v>600</v>
      </c>
      <c r="G478" s="452">
        <v>880</v>
      </c>
      <c r="H478" s="15">
        <v>14220.668</v>
      </c>
      <c r="I478" s="215"/>
      <c r="J478" s="4"/>
      <c r="K478" s="76"/>
      <c r="L478" s="81"/>
      <c r="M478" s="81"/>
      <c r="N478" s="81"/>
      <c r="O478" s="81"/>
      <c r="P478" s="81"/>
      <c r="Q478" s="81"/>
      <c r="R478" s="81"/>
      <c r="S478" s="81"/>
      <c r="T478" s="81"/>
      <c r="U478" s="81"/>
      <c r="V478" s="81"/>
      <c r="W478" s="81"/>
      <c r="X478" s="81"/>
      <c r="Y478" s="81"/>
    </row>
    <row r="479" spans="1:25" ht="12" customHeight="1">
      <c r="A479" s="81"/>
      <c r="B479" s="107" t="s">
        <v>3458</v>
      </c>
      <c r="C479" s="105">
        <v>1</v>
      </c>
      <c r="D479" s="434" t="s">
        <v>3459</v>
      </c>
      <c r="E479" s="449">
        <v>1000</v>
      </c>
      <c r="F479" s="449">
        <v>700</v>
      </c>
      <c r="G479" s="437">
        <v>880</v>
      </c>
      <c r="H479" s="15">
        <v>12859.385</v>
      </c>
      <c r="I479" s="215"/>
      <c r="J479" s="4"/>
      <c r="K479" s="76"/>
      <c r="L479" s="81"/>
      <c r="M479" s="81"/>
      <c r="N479" s="81"/>
      <c r="O479" s="81"/>
      <c r="P479" s="81"/>
      <c r="Q479" s="81"/>
      <c r="R479" s="81"/>
      <c r="S479" s="81"/>
      <c r="T479" s="81"/>
      <c r="U479" s="81"/>
      <c r="V479" s="81"/>
      <c r="W479" s="81"/>
      <c r="X479" s="81"/>
      <c r="Y479" s="81"/>
    </row>
    <row r="480" spans="1:25" ht="12" customHeight="1">
      <c r="A480" s="81"/>
      <c r="B480" s="107" t="s">
        <v>3460</v>
      </c>
      <c r="C480" s="105">
        <v>1</v>
      </c>
      <c r="D480" s="434" t="s">
        <v>3461</v>
      </c>
      <c r="E480" s="449">
        <v>1200</v>
      </c>
      <c r="F480" s="449">
        <v>700</v>
      </c>
      <c r="G480" s="437">
        <v>880</v>
      </c>
      <c r="H480" s="15">
        <v>11740.541999999999</v>
      </c>
      <c r="I480" s="215"/>
      <c r="J480" s="4"/>
      <c r="K480" s="76"/>
      <c r="L480" s="81"/>
      <c r="M480" s="81"/>
      <c r="N480" s="81"/>
      <c r="O480" s="81"/>
      <c r="P480" s="81"/>
      <c r="Q480" s="81"/>
      <c r="R480" s="81"/>
      <c r="S480" s="81"/>
      <c r="T480" s="81"/>
      <c r="U480" s="81"/>
      <c r="V480" s="81"/>
      <c r="W480" s="81"/>
      <c r="X480" s="81"/>
      <c r="Y480" s="81"/>
    </row>
    <row r="481" spans="1:25" ht="12" customHeight="1">
      <c r="A481" s="81"/>
      <c r="B481" s="426"/>
      <c r="C481" s="426"/>
      <c r="D481" s="426"/>
      <c r="E481" s="426"/>
      <c r="F481" s="426"/>
      <c r="G481" s="426"/>
      <c r="H481" s="427"/>
      <c r="I481" s="215"/>
      <c r="J481" s="4"/>
      <c r="K481" s="76"/>
      <c r="L481" s="81"/>
      <c r="M481" s="81"/>
      <c r="N481" s="81"/>
      <c r="O481" s="81"/>
      <c r="P481" s="81"/>
      <c r="Q481" s="81"/>
      <c r="R481" s="81"/>
      <c r="S481" s="81"/>
      <c r="T481" s="81"/>
      <c r="U481" s="81"/>
      <c r="V481" s="81"/>
      <c r="W481" s="81"/>
      <c r="X481" s="81"/>
      <c r="Y481" s="81"/>
    </row>
    <row r="482" spans="1:25" ht="12" customHeight="1">
      <c r="A482" s="81"/>
      <c r="B482" s="426"/>
      <c r="C482" s="426"/>
      <c r="D482" s="426"/>
      <c r="E482" s="426"/>
      <c r="F482" s="426"/>
      <c r="G482" s="426"/>
      <c r="H482" s="427"/>
      <c r="I482" s="215"/>
      <c r="J482" s="4"/>
      <c r="K482" s="76"/>
      <c r="L482" s="81"/>
      <c r="M482" s="81"/>
      <c r="N482" s="81"/>
      <c r="O482" s="81"/>
      <c r="P482" s="81"/>
      <c r="Q482" s="81"/>
      <c r="R482" s="81"/>
      <c r="S482" s="81"/>
      <c r="T482" s="81"/>
      <c r="U482" s="81"/>
      <c r="V482" s="81"/>
      <c r="W482" s="81"/>
      <c r="X482" s="81"/>
      <c r="Y482" s="81"/>
    </row>
    <row r="483" spans="1:25" ht="64.5" customHeight="1">
      <c r="A483" s="81"/>
      <c r="B483" s="1028" t="s">
        <v>3462</v>
      </c>
      <c r="C483" s="888"/>
      <c r="D483" s="889"/>
      <c r="E483" s="412" t="s">
        <v>213</v>
      </c>
      <c r="F483" s="412" t="s">
        <v>2554</v>
      </c>
      <c r="G483" s="412" t="s">
        <v>2555</v>
      </c>
      <c r="H483" s="413" t="s">
        <v>7783</v>
      </c>
      <c r="I483" s="215"/>
      <c r="J483" s="4"/>
      <c r="K483" s="76"/>
      <c r="L483" s="81"/>
      <c r="M483" s="81"/>
      <c r="N483" s="81"/>
      <c r="O483" s="81"/>
      <c r="P483" s="81"/>
      <c r="Q483" s="81"/>
      <c r="R483" s="81"/>
      <c r="S483" s="81"/>
      <c r="T483" s="81"/>
      <c r="U483" s="81"/>
      <c r="V483" s="81"/>
      <c r="W483" s="81"/>
      <c r="X483" s="81"/>
      <c r="Y483" s="81"/>
    </row>
    <row r="484" spans="1:25" ht="12" customHeight="1">
      <c r="A484" s="81"/>
      <c r="B484" s="1031" t="s">
        <v>3463</v>
      </c>
      <c r="C484" s="1068"/>
      <c r="D484" s="888"/>
      <c r="E484" s="888"/>
      <c r="F484" s="888"/>
      <c r="G484" s="889"/>
      <c r="H484" s="1063"/>
      <c r="I484" s="215"/>
      <c r="J484" s="4"/>
      <c r="K484" s="76"/>
      <c r="L484" s="81"/>
      <c r="M484" s="81"/>
      <c r="N484" s="81"/>
      <c r="O484" s="81"/>
      <c r="P484" s="81"/>
      <c r="Q484" s="81"/>
      <c r="R484" s="81"/>
      <c r="S484" s="81"/>
      <c r="T484" s="81"/>
      <c r="U484" s="81"/>
      <c r="V484" s="81"/>
      <c r="W484" s="81"/>
      <c r="X484" s="81"/>
      <c r="Y484" s="81"/>
    </row>
    <row r="485" spans="1:25" ht="12" customHeight="1">
      <c r="A485" s="81"/>
      <c r="B485" s="884"/>
      <c r="C485" s="415" t="s">
        <v>2676</v>
      </c>
      <c r="D485" s="93" t="s">
        <v>3464</v>
      </c>
      <c r="E485" s="440"/>
      <c r="F485" s="440"/>
      <c r="G485" s="440"/>
      <c r="H485" s="884"/>
      <c r="I485" s="215"/>
      <c r="J485" s="4"/>
      <c r="K485" s="76"/>
      <c r="L485" s="81"/>
      <c r="M485" s="81"/>
      <c r="N485" s="81"/>
      <c r="O485" s="81"/>
      <c r="P485" s="81"/>
      <c r="Q485" s="81"/>
      <c r="R485" s="81"/>
      <c r="S485" s="81"/>
      <c r="T485" s="81"/>
      <c r="U485" s="81"/>
      <c r="V485" s="81"/>
      <c r="W485" s="81"/>
      <c r="X485" s="81"/>
      <c r="Y485" s="81"/>
    </row>
    <row r="486" spans="1:25" ht="12" customHeight="1">
      <c r="A486" s="81"/>
      <c r="B486" s="107" t="s">
        <v>3465</v>
      </c>
      <c r="C486" s="429">
        <v>0</v>
      </c>
      <c r="D486" s="430" t="s">
        <v>3466</v>
      </c>
      <c r="E486" s="438">
        <v>600</v>
      </c>
      <c r="F486" s="438">
        <v>600</v>
      </c>
      <c r="G486" s="426">
        <v>880</v>
      </c>
      <c r="H486" s="15">
        <v>10556.15</v>
      </c>
      <c r="I486" s="215"/>
      <c r="J486" s="4"/>
      <c r="K486" s="76"/>
      <c r="L486" s="81"/>
      <c r="M486" s="81"/>
      <c r="N486" s="81"/>
      <c r="O486" s="81"/>
      <c r="P486" s="81"/>
      <c r="Q486" s="81"/>
      <c r="R486" s="81"/>
      <c r="S486" s="81"/>
      <c r="T486" s="81"/>
      <c r="U486" s="81"/>
      <c r="V486" s="81"/>
      <c r="W486" s="81"/>
      <c r="X486" s="81"/>
      <c r="Y486" s="81"/>
    </row>
    <row r="487" spans="1:25" ht="12" customHeight="1">
      <c r="A487" s="81"/>
      <c r="B487" s="107" t="s">
        <v>3467</v>
      </c>
      <c r="C487" s="429">
        <v>0</v>
      </c>
      <c r="D487" s="430" t="s">
        <v>3468</v>
      </c>
      <c r="E487" s="438">
        <v>950</v>
      </c>
      <c r="F487" s="438">
        <v>600</v>
      </c>
      <c r="G487" s="426">
        <v>880</v>
      </c>
      <c r="H487" s="15">
        <v>12543.212</v>
      </c>
      <c r="I487" s="215"/>
      <c r="J487" s="4"/>
      <c r="K487" s="76"/>
      <c r="L487" s="81"/>
      <c r="M487" s="81"/>
      <c r="N487" s="81"/>
      <c r="O487" s="81"/>
      <c r="P487" s="81"/>
      <c r="Q487" s="81"/>
      <c r="R487" s="81"/>
      <c r="S487" s="81"/>
      <c r="T487" s="81"/>
      <c r="U487" s="81"/>
      <c r="V487" s="81"/>
      <c r="W487" s="81"/>
      <c r="X487" s="81"/>
      <c r="Y487" s="81"/>
    </row>
    <row r="488" spans="1:25" ht="12" customHeight="1">
      <c r="A488" s="81"/>
      <c r="B488" s="107" t="s">
        <v>3469</v>
      </c>
      <c r="C488" s="429">
        <v>0</v>
      </c>
      <c r="D488" s="430" t="s">
        <v>3470</v>
      </c>
      <c r="E488" s="438">
        <v>1200</v>
      </c>
      <c r="F488" s="438">
        <v>600</v>
      </c>
      <c r="G488" s="426">
        <v>880</v>
      </c>
      <c r="H488" s="15">
        <v>13842.257000000001</v>
      </c>
      <c r="I488" s="215"/>
      <c r="J488" s="4"/>
      <c r="K488" s="76"/>
      <c r="L488" s="81"/>
      <c r="M488" s="81"/>
      <c r="N488" s="81"/>
      <c r="O488" s="81"/>
      <c r="P488" s="81"/>
      <c r="Q488" s="81"/>
      <c r="R488" s="81"/>
      <c r="S488" s="81"/>
      <c r="T488" s="81"/>
      <c r="U488" s="81"/>
      <c r="V488" s="81"/>
      <c r="W488" s="81"/>
      <c r="X488" s="81"/>
      <c r="Y488" s="81"/>
    </row>
    <row r="489" spans="1:25" ht="12" customHeight="1">
      <c r="A489" s="81"/>
      <c r="B489" s="107" t="s">
        <v>3471</v>
      </c>
      <c r="C489" s="429">
        <v>0</v>
      </c>
      <c r="D489" s="430" t="s">
        <v>3472</v>
      </c>
      <c r="E489" s="438">
        <v>1500</v>
      </c>
      <c r="F489" s="438">
        <v>600</v>
      </c>
      <c r="G489" s="426">
        <v>880</v>
      </c>
      <c r="H489" s="15">
        <v>15609.803</v>
      </c>
      <c r="I489" s="215"/>
      <c r="J489" s="4"/>
      <c r="K489" s="76"/>
      <c r="L489" s="81"/>
      <c r="M489" s="81"/>
      <c r="N489" s="81"/>
      <c r="O489" s="81"/>
      <c r="P489" s="81"/>
      <c r="Q489" s="81"/>
      <c r="R489" s="81"/>
      <c r="S489" s="81"/>
      <c r="T489" s="81"/>
      <c r="U489" s="81"/>
      <c r="V489" s="81"/>
      <c r="W489" s="81"/>
      <c r="X489" s="81"/>
      <c r="Y489" s="81"/>
    </row>
    <row r="490" spans="1:25" ht="12" customHeight="1">
      <c r="A490" s="81"/>
      <c r="B490" s="107" t="s">
        <v>3473</v>
      </c>
      <c r="C490" s="429">
        <v>0</v>
      </c>
      <c r="D490" s="430" t="s">
        <v>3474</v>
      </c>
      <c r="E490" s="438">
        <v>1800</v>
      </c>
      <c r="F490" s="438">
        <v>600</v>
      </c>
      <c r="G490" s="426">
        <v>880</v>
      </c>
      <c r="H490" s="15">
        <v>16800.751</v>
      </c>
      <c r="I490" s="215"/>
      <c r="J490" s="4"/>
      <c r="K490" s="76"/>
      <c r="L490" s="81"/>
      <c r="M490" s="81"/>
      <c r="N490" s="81"/>
      <c r="O490" s="81"/>
      <c r="P490" s="81"/>
      <c r="Q490" s="81"/>
      <c r="R490" s="81"/>
      <c r="S490" s="81"/>
      <c r="T490" s="81"/>
      <c r="U490" s="81"/>
      <c r="V490" s="81"/>
      <c r="W490" s="81"/>
      <c r="X490" s="81"/>
      <c r="Y490" s="81"/>
    </row>
    <row r="491" spans="1:25" ht="12" customHeight="1">
      <c r="A491" s="81"/>
      <c r="B491" s="107" t="s">
        <v>3475</v>
      </c>
      <c r="C491" s="429">
        <v>0</v>
      </c>
      <c r="D491" s="430" t="s">
        <v>3476</v>
      </c>
      <c r="E491" s="438">
        <v>1000</v>
      </c>
      <c r="F491" s="438">
        <v>700</v>
      </c>
      <c r="G491" s="426">
        <v>880</v>
      </c>
      <c r="H491" s="15">
        <v>14001.163</v>
      </c>
      <c r="I491" s="215"/>
      <c r="J491" s="4"/>
      <c r="K491" s="76"/>
      <c r="L491" s="81"/>
      <c r="M491" s="81"/>
      <c r="N491" s="81"/>
      <c r="O491" s="81"/>
      <c r="P491" s="81"/>
      <c r="Q491" s="81"/>
      <c r="R491" s="81"/>
      <c r="S491" s="81"/>
      <c r="T491" s="81"/>
      <c r="U491" s="81"/>
      <c r="V491" s="81"/>
      <c r="W491" s="81"/>
      <c r="X491" s="81"/>
      <c r="Y491" s="81"/>
    </row>
    <row r="492" spans="1:25" ht="12" customHeight="1">
      <c r="A492" s="81"/>
      <c r="B492" s="107" t="s">
        <v>3477</v>
      </c>
      <c r="C492" s="429">
        <v>0</v>
      </c>
      <c r="D492" s="430" t="s">
        <v>3478</v>
      </c>
      <c r="E492" s="438">
        <v>950</v>
      </c>
      <c r="F492" s="438">
        <v>700</v>
      </c>
      <c r="G492" s="426">
        <v>880</v>
      </c>
      <c r="H492" s="15">
        <v>13091.991</v>
      </c>
      <c r="I492" s="215"/>
      <c r="J492" s="4"/>
      <c r="K492" s="76"/>
      <c r="L492" s="81"/>
      <c r="M492" s="81"/>
      <c r="N492" s="81"/>
      <c r="O492" s="81"/>
      <c r="P492" s="81"/>
      <c r="Q492" s="81"/>
      <c r="R492" s="81"/>
      <c r="S492" s="81"/>
      <c r="T492" s="81"/>
      <c r="U492" s="81"/>
      <c r="V492" s="81"/>
      <c r="W492" s="81"/>
      <c r="X492" s="81"/>
      <c r="Y492" s="81"/>
    </row>
    <row r="493" spans="1:25" ht="12" customHeight="1">
      <c r="A493" s="81"/>
      <c r="B493" s="107" t="s">
        <v>3479</v>
      </c>
      <c r="C493" s="429">
        <v>0</v>
      </c>
      <c r="D493" s="430" t="s">
        <v>3480</v>
      </c>
      <c r="E493" s="438">
        <v>1200</v>
      </c>
      <c r="F493" s="438">
        <v>700</v>
      </c>
      <c r="G493" s="426">
        <v>880</v>
      </c>
      <c r="H493" s="15">
        <v>14756.357</v>
      </c>
      <c r="I493" s="215"/>
      <c r="J493" s="4"/>
      <c r="K493" s="76"/>
      <c r="L493" s="81"/>
      <c r="M493" s="81"/>
      <c r="N493" s="81"/>
      <c r="O493" s="81"/>
      <c r="P493" s="81"/>
      <c r="Q493" s="81"/>
      <c r="R493" s="81"/>
      <c r="S493" s="81"/>
      <c r="T493" s="81"/>
      <c r="U493" s="81"/>
      <c r="V493" s="81"/>
      <c r="W493" s="81"/>
      <c r="X493" s="81"/>
      <c r="Y493" s="81"/>
    </row>
    <row r="494" spans="1:25" ht="12" customHeight="1">
      <c r="A494" s="81"/>
      <c r="B494" s="107" t="s">
        <v>3481</v>
      </c>
      <c r="C494" s="429">
        <v>0</v>
      </c>
      <c r="D494" s="430" t="s">
        <v>3482</v>
      </c>
      <c r="E494" s="438">
        <v>1500</v>
      </c>
      <c r="F494" s="438">
        <v>700</v>
      </c>
      <c r="G494" s="426">
        <v>880</v>
      </c>
      <c r="H494" s="15">
        <v>16713.928</v>
      </c>
      <c r="I494" s="215"/>
      <c r="J494" s="4"/>
      <c r="K494" s="76"/>
      <c r="L494" s="81"/>
      <c r="M494" s="81"/>
      <c r="N494" s="81"/>
      <c r="O494" s="81"/>
      <c r="P494" s="81"/>
      <c r="Q494" s="81"/>
      <c r="R494" s="81"/>
      <c r="S494" s="81"/>
      <c r="T494" s="81"/>
      <c r="U494" s="81"/>
      <c r="V494" s="81"/>
      <c r="W494" s="81"/>
      <c r="X494" s="81"/>
      <c r="Y494" s="81"/>
    </row>
    <row r="495" spans="1:25" ht="12" customHeight="1">
      <c r="A495" s="81"/>
      <c r="B495" s="107" t="s">
        <v>3483</v>
      </c>
      <c r="C495" s="429">
        <v>0</v>
      </c>
      <c r="D495" s="430" t="s">
        <v>3484</v>
      </c>
      <c r="E495" s="438">
        <v>1800</v>
      </c>
      <c r="F495" s="438">
        <v>700</v>
      </c>
      <c r="G495" s="426">
        <v>880</v>
      </c>
      <c r="H495" s="15">
        <v>18687.878000000001</v>
      </c>
      <c r="I495" s="215"/>
      <c r="J495" s="4"/>
      <c r="K495" s="76"/>
      <c r="L495" s="81"/>
      <c r="M495" s="81"/>
      <c r="N495" s="81"/>
      <c r="O495" s="81"/>
      <c r="P495" s="81"/>
      <c r="Q495" s="81"/>
      <c r="R495" s="81"/>
      <c r="S495" s="81"/>
      <c r="T495" s="81"/>
      <c r="U495" s="81"/>
      <c r="V495" s="81"/>
      <c r="W495" s="81"/>
      <c r="X495" s="81"/>
      <c r="Y495" s="81"/>
    </row>
    <row r="496" spans="1:25" ht="12" customHeight="1">
      <c r="A496" s="81"/>
      <c r="B496" s="107" t="s">
        <v>3485</v>
      </c>
      <c r="C496" s="429">
        <v>0</v>
      </c>
      <c r="D496" s="430" t="s">
        <v>3486</v>
      </c>
      <c r="E496" s="438">
        <v>950</v>
      </c>
      <c r="F496" s="438">
        <v>800</v>
      </c>
      <c r="G496" s="426">
        <v>880</v>
      </c>
      <c r="H496" s="15">
        <v>13953.643</v>
      </c>
      <c r="I496" s="215"/>
      <c r="J496" s="4"/>
      <c r="K496" s="76"/>
      <c r="L496" s="81"/>
      <c r="M496" s="81"/>
      <c r="N496" s="81"/>
      <c r="O496" s="81"/>
      <c r="P496" s="81"/>
      <c r="Q496" s="81"/>
      <c r="R496" s="81"/>
      <c r="S496" s="81"/>
      <c r="T496" s="81"/>
      <c r="U496" s="81"/>
      <c r="V496" s="81"/>
      <c r="W496" s="81"/>
      <c r="X496" s="81"/>
      <c r="Y496" s="81"/>
    </row>
    <row r="497" spans="1:25" ht="12" customHeight="1">
      <c r="A497" s="81"/>
      <c r="B497" s="107" t="s">
        <v>3487</v>
      </c>
      <c r="C497" s="429">
        <v>0</v>
      </c>
      <c r="D497" s="430" t="s">
        <v>3488</v>
      </c>
      <c r="E497" s="438">
        <v>1200</v>
      </c>
      <c r="F497" s="438">
        <v>800</v>
      </c>
      <c r="G497" s="426">
        <v>880</v>
      </c>
      <c r="H497" s="15">
        <v>15917.780999999999</v>
      </c>
      <c r="I497" s="215"/>
      <c r="J497" s="4"/>
      <c r="K497" s="76"/>
      <c r="L497" s="81"/>
      <c r="M497" s="81"/>
      <c r="N497" s="81"/>
      <c r="O497" s="81"/>
      <c r="P497" s="81"/>
      <c r="Q497" s="81"/>
      <c r="R497" s="81"/>
      <c r="S497" s="81"/>
      <c r="T497" s="81"/>
      <c r="U497" s="81"/>
      <c r="V497" s="81"/>
      <c r="W497" s="81"/>
      <c r="X497" s="81"/>
      <c r="Y497" s="81"/>
    </row>
    <row r="498" spans="1:25" ht="12" customHeight="1">
      <c r="A498" s="81"/>
      <c r="B498" s="107" t="s">
        <v>3489</v>
      </c>
      <c r="C498" s="429">
        <v>0</v>
      </c>
      <c r="D498" s="430" t="s">
        <v>3490</v>
      </c>
      <c r="E498" s="438">
        <v>1500</v>
      </c>
      <c r="F498" s="438">
        <v>800</v>
      </c>
      <c r="G498" s="426">
        <v>880</v>
      </c>
      <c r="H498" s="15">
        <v>18135.831999999999</v>
      </c>
      <c r="I498" s="215"/>
      <c r="J498" s="4"/>
      <c r="K498" s="76"/>
      <c r="L498" s="81"/>
      <c r="M498" s="81"/>
      <c r="N498" s="81"/>
      <c r="O498" s="81"/>
      <c r="P498" s="81"/>
      <c r="Q498" s="81"/>
      <c r="R498" s="81"/>
      <c r="S498" s="81"/>
      <c r="T498" s="81"/>
      <c r="U498" s="81"/>
      <c r="V498" s="81"/>
      <c r="W498" s="81"/>
      <c r="X498" s="81"/>
      <c r="Y498" s="81"/>
    </row>
    <row r="499" spans="1:25" ht="12" customHeight="1">
      <c r="A499" s="81"/>
      <c r="B499" s="107" t="s">
        <v>3491</v>
      </c>
      <c r="C499" s="429">
        <v>0</v>
      </c>
      <c r="D499" s="430" t="s">
        <v>3492</v>
      </c>
      <c r="E499" s="438">
        <v>1800</v>
      </c>
      <c r="F499" s="438">
        <v>800</v>
      </c>
      <c r="G499" s="426">
        <v>880</v>
      </c>
      <c r="H499" s="15">
        <v>20376.807000000001</v>
      </c>
      <c r="I499" s="215"/>
      <c r="J499" s="4"/>
      <c r="K499" s="76"/>
      <c r="L499" s="81"/>
      <c r="M499" s="81"/>
      <c r="N499" s="81"/>
      <c r="O499" s="81"/>
      <c r="P499" s="81"/>
      <c r="Q499" s="81"/>
      <c r="R499" s="81"/>
      <c r="S499" s="81"/>
      <c r="T499" s="81"/>
      <c r="U499" s="81"/>
      <c r="V499" s="81"/>
      <c r="W499" s="81"/>
      <c r="X499" s="81"/>
      <c r="Y499" s="81"/>
    </row>
    <row r="500" spans="1:25" ht="12" customHeight="1">
      <c r="A500" s="81"/>
      <c r="B500" s="107" t="s">
        <v>3493</v>
      </c>
      <c r="C500" s="105">
        <v>1</v>
      </c>
      <c r="D500" s="417" t="s">
        <v>3494</v>
      </c>
      <c r="E500" s="438">
        <v>600</v>
      </c>
      <c r="F500" s="438">
        <v>600</v>
      </c>
      <c r="G500" s="426">
        <v>880</v>
      </c>
      <c r="H500" s="15">
        <v>12693.945</v>
      </c>
      <c r="I500" s="215"/>
      <c r="J500" s="4"/>
      <c r="K500" s="76"/>
      <c r="L500" s="81"/>
      <c r="M500" s="81"/>
      <c r="N500" s="81"/>
      <c r="O500" s="81"/>
      <c r="P500" s="81"/>
      <c r="Q500" s="81"/>
      <c r="R500" s="81"/>
      <c r="S500" s="81"/>
      <c r="T500" s="81"/>
      <c r="U500" s="81"/>
      <c r="V500" s="81"/>
      <c r="W500" s="81"/>
      <c r="X500" s="81"/>
      <c r="Y500" s="81"/>
    </row>
    <row r="501" spans="1:25" ht="12" customHeight="1">
      <c r="A501" s="81"/>
      <c r="B501" s="107" t="s">
        <v>3495</v>
      </c>
      <c r="C501" s="105">
        <v>1</v>
      </c>
      <c r="D501" s="417" t="s">
        <v>3496</v>
      </c>
      <c r="E501" s="438">
        <v>600</v>
      </c>
      <c r="F501" s="438">
        <v>600</v>
      </c>
      <c r="G501" s="426">
        <v>880</v>
      </c>
      <c r="H501" s="15">
        <v>13134.43</v>
      </c>
      <c r="I501" s="215"/>
      <c r="J501" s="4"/>
      <c r="K501" s="76"/>
      <c r="L501" s="81"/>
      <c r="M501" s="81"/>
      <c r="N501" s="81"/>
      <c r="O501" s="81"/>
      <c r="P501" s="81"/>
      <c r="Q501" s="81"/>
      <c r="R501" s="81"/>
      <c r="S501" s="81"/>
      <c r="T501" s="81"/>
      <c r="U501" s="81"/>
      <c r="V501" s="81"/>
      <c r="W501" s="81"/>
      <c r="X501" s="81"/>
      <c r="Y501" s="81"/>
    </row>
    <row r="502" spans="1:25" ht="12" customHeight="1">
      <c r="A502" s="81"/>
      <c r="B502" s="107" t="s">
        <v>3497</v>
      </c>
      <c r="C502" s="105">
        <v>1</v>
      </c>
      <c r="D502" s="417" t="s">
        <v>3498</v>
      </c>
      <c r="E502" s="438">
        <v>950</v>
      </c>
      <c r="F502" s="438">
        <v>600</v>
      </c>
      <c r="G502" s="426">
        <v>880</v>
      </c>
      <c r="H502" s="15">
        <v>14237.058000000001</v>
      </c>
      <c r="I502" s="215"/>
      <c r="J502" s="4"/>
      <c r="K502" s="76"/>
      <c r="L502" s="81"/>
      <c r="M502" s="81"/>
      <c r="N502" s="81"/>
      <c r="O502" s="81"/>
      <c r="P502" s="81"/>
      <c r="Q502" s="81"/>
      <c r="R502" s="81"/>
      <c r="S502" s="81"/>
      <c r="T502" s="81"/>
      <c r="U502" s="81"/>
      <c r="V502" s="81"/>
      <c r="W502" s="81"/>
      <c r="X502" s="81"/>
      <c r="Y502" s="81"/>
    </row>
    <row r="503" spans="1:25" ht="12" customHeight="1">
      <c r="A503" s="81"/>
      <c r="B503" s="107" t="s">
        <v>3499</v>
      </c>
      <c r="C503" s="105">
        <v>1</v>
      </c>
      <c r="D503" s="417" t="s">
        <v>3500</v>
      </c>
      <c r="E503" s="438">
        <v>950</v>
      </c>
      <c r="F503" s="438">
        <v>600</v>
      </c>
      <c r="G503" s="426">
        <v>880</v>
      </c>
      <c r="H503" s="15">
        <v>15077.42</v>
      </c>
      <c r="I503" s="215"/>
      <c r="J503" s="4"/>
      <c r="K503" s="76"/>
      <c r="L503" s="81"/>
      <c r="M503" s="81"/>
      <c r="N503" s="81"/>
      <c r="O503" s="81"/>
      <c r="P503" s="81"/>
      <c r="Q503" s="81"/>
      <c r="R503" s="81"/>
      <c r="S503" s="81"/>
      <c r="T503" s="81"/>
      <c r="U503" s="81"/>
      <c r="V503" s="81"/>
      <c r="W503" s="81"/>
      <c r="X503" s="81"/>
      <c r="Y503" s="81"/>
    </row>
    <row r="504" spans="1:25" ht="12" customHeight="1">
      <c r="A504" s="81"/>
      <c r="B504" s="107" t="s">
        <v>3501</v>
      </c>
      <c r="C504" s="105">
        <v>1</v>
      </c>
      <c r="D504" s="417" t="s">
        <v>3502</v>
      </c>
      <c r="E504" s="438">
        <v>1200</v>
      </c>
      <c r="F504" s="438">
        <v>600</v>
      </c>
      <c r="G504" s="426">
        <v>880</v>
      </c>
      <c r="H504" s="15">
        <v>15475.492999999999</v>
      </c>
      <c r="I504" s="215"/>
      <c r="J504" s="4"/>
      <c r="K504" s="76"/>
      <c r="L504" s="81"/>
      <c r="M504" s="81"/>
      <c r="N504" s="81"/>
      <c r="O504" s="81"/>
      <c r="P504" s="81"/>
      <c r="Q504" s="81"/>
      <c r="R504" s="81"/>
      <c r="S504" s="81"/>
      <c r="T504" s="81"/>
      <c r="U504" s="81"/>
      <c r="V504" s="81"/>
      <c r="W504" s="81"/>
      <c r="X504" s="81"/>
      <c r="Y504" s="81"/>
    </row>
    <row r="505" spans="1:25" ht="12" customHeight="1">
      <c r="A505" s="81"/>
      <c r="B505" s="107" t="s">
        <v>3503</v>
      </c>
      <c r="C505" s="105">
        <v>1</v>
      </c>
      <c r="D505" s="417" t="s">
        <v>3504</v>
      </c>
      <c r="E505" s="438">
        <v>1500</v>
      </c>
      <c r="F505" s="438">
        <v>600</v>
      </c>
      <c r="G505" s="426">
        <v>880</v>
      </c>
      <c r="H505" s="15">
        <v>17275.796999999999</v>
      </c>
      <c r="I505" s="215"/>
      <c r="J505" s="4"/>
      <c r="K505" s="76"/>
      <c r="L505" s="81"/>
      <c r="M505" s="81"/>
      <c r="N505" s="81"/>
      <c r="O505" s="81"/>
      <c r="P505" s="81"/>
      <c r="Q505" s="81"/>
      <c r="R505" s="81"/>
      <c r="S505" s="81"/>
      <c r="T505" s="81"/>
      <c r="U505" s="81"/>
      <c r="V505" s="81"/>
      <c r="W505" s="81"/>
      <c r="X505" s="81"/>
      <c r="Y505" s="81"/>
    </row>
    <row r="506" spans="1:25" ht="12" customHeight="1">
      <c r="A506" s="81"/>
      <c r="B506" s="107" t="s">
        <v>3505</v>
      </c>
      <c r="C506" s="105">
        <v>1</v>
      </c>
      <c r="D506" s="417" t="s">
        <v>3506</v>
      </c>
      <c r="E506" s="438">
        <v>1800</v>
      </c>
      <c r="F506" s="438">
        <v>600</v>
      </c>
      <c r="G506" s="426">
        <v>880</v>
      </c>
      <c r="H506" s="15">
        <v>18139.109999999997</v>
      </c>
      <c r="I506" s="215"/>
      <c r="J506" s="4"/>
      <c r="K506" s="76"/>
      <c r="L506" s="81"/>
      <c r="M506" s="81"/>
      <c r="N506" s="81"/>
      <c r="O506" s="81"/>
      <c r="P506" s="81"/>
      <c r="Q506" s="81"/>
      <c r="R506" s="81"/>
      <c r="S506" s="81"/>
      <c r="T506" s="81"/>
      <c r="U506" s="81"/>
      <c r="V506" s="81"/>
      <c r="W506" s="81"/>
      <c r="X506" s="81"/>
      <c r="Y506" s="81"/>
    </row>
    <row r="507" spans="1:25" ht="12" customHeight="1">
      <c r="A507" s="81"/>
      <c r="B507" s="107" t="s">
        <v>3507</v>
      </c>
      <c r="C507" s="105">
        <v>1</v>
      </c>
      <c r="D507" s="417" t="s">
        <v>3508</v>
      </c>
      <c r="E507" s="438">
        <v>950</v>
      </c>
      <c r="F507" s="438">
        <v>700</v>
      </c>
      <c r="G507" s="426">
        <v>880</v>
      </c>
      <c r="H507" s="15">
        <v>14738.328</v>
      </c>
      <c r="I507" s="215"/>
      <c r="J507" s="4"/>
      <c r="K507" s="76"/>
      <c r="L507" s="81"/>
      <c r="M507" s="81"/>
      <c r="N507" s="81"/>
      <c r="O507" s="81"/>
      <c r="P507" s="81"/>
      <c r="Q507" s="81"/>
      <c r="R507" s="81"/>
      <c r="S507" s="81"/>
      <c r="T507" s="81"/>
      <c r="U507" s="81"/>
      <c r="V507" s="81"/>
      <c r="W507" s="81"/>
      <c r="X507" s="81"/>
      <c r="Y507" s="81"/>
    </row>
    <row r="508" spans="1:25" ht="12" customHeight="1">
      <c r="A508" s="81"/>
      <c r="B508" s="107" t="s">
        <v>3509</v>
      </c>
      <c r="C508" s="105">
        <v>1</v>
      </c>
      <c r="D508" s="417" t="s">
        <v>3510</v>
      </c>
      <c r="E508" s="438">
        <v>1200</v>
      </c>
      <c r="F508" s="438">
        <v>700</v>
      </c>
      <c r="G508" s="426">
        <v>880</v>
      </c>
      <c r="H508" s="15">
        <v>16222.481</v>
      </c>
      <c r="I508" s="215"/>
      <c r="J508" s="4"/>
      <c r="K508" s="76"/>
      <c r="L508" s="81"/>
      <c r="M508" s="81"/>
      <c r="N508" s="81"/>
      <c r="O508" s="81"/>
      <c r="P508" s="81"/>
      <c r="Q508" s="81"/>
      <c r="R508" s="81"/>
      <c r="S508" s="81"/>
      <c r="T508" s="81"/>
      <c r="U508" s="81"/>
      <c r="V508" s="81"/>
      <c r="W508" s="81"/>
      <c r="X508" s="81"/>
      <c r="Y508" s="81"/>
    </row>
    <row r="509" spans="1:25" ht="12" customHeight="1">
      <c r="A509" s="81"/>
      <c r="B509" s="107" t="s">
        <v>3511</v>
      </c>
      <c r="C509" s="105">
        <v>1</v>
      </c>
      <c r="D509" s="417" t="s">
        <v>3512</v>
      </c>
      <c r="E509" s="438">
        <v>1500</v>
      </c>
      <c r="F509" s="438">
        <v>700</v>
      </c>
      <c r="G509" s="426">
        <v>880</v>
      </c>
      <c r="H509" s="15">
        <v>17778.717000000001</v>
      </c>
      <c r="I509" s="215"/>
      <c r="J509" s="4"/>
      <c r="K509" s="76"/>
      <c r="L509" s="81"/>
      <c r="M509" s="81"/>
      <c r="N509" s="81"/>
      <c r="O509" s="81"/>
      <c r="P509" s="81"/>
      <c r="Q509" s="81"/>
      <c r="R509" s="81"/>
      <c r="S509" s="81"/>
      <c r="T509" s="81"/>
      <c r="U509" s="81"/>
      <c r="V509" s="81"/>
      <c r="W509" s="81"/>
      <c r="X509" s="81"/>
      <c r="Y509" s="81"/>
    </row>
    <row r="510" spans="1:25" ht="12" customHeight="1">
      <c r="A510" s="81"/>
      <c r="B510" s="107" t="s">
        <v>3513</v>
      </c>
      <c r="C510" s="105">
        <v>1</v>
      </c>
      <c r="D510" s="417" t="s">
        <v>3514</v>
      </c>
      <c r="E510" s="438">
        <v>1800</v>
      </c>
      <c r="F510" s="438">
        <v>700</v>
      </c>
      <c r="G510" s="426">
        <v>880</v>
      </c>
      <c r="H510" s="15">
        <v>19223.578000000001</v>
      </c>
      <c r="I510" s="215"/>
      <c r="J510" s="4"/>
      <c r="K510" s="76"/>
      <c r="L510" s="81"/>
      <c r="M510" s="81"/>
      <c r="N510" s="81"/>
      <c r="O510" s="81"/>
      <c r="P510" s="81"/>
      <c r="Q510" s="81"/>
      <c r="R510" s="81"/>
      <c r="S510" s="81"/>
      <c r="T510" s="81"/>
      <c r="U510" s="81"/>
      <c r="V510" s="81"/>
      <c r="W510" s="81"/>
      <c r="X510" s="81"/>
      <c r="Y510" s="81"/>
    </row>
    <row r="511" spans="1:25" ht="12" customHeight="1">
      <c r="A511" s="81"/>
      <c r="B511" s="107" t="s">
        <v>3515</v>
      </c>
      <c r="C511" s="105">
        <v>1</v>
      </c>
      <c r="D511" s="417" t="s">
        <v>3516</v>
      </c>
      <c r="E511" s="438">
        <v>950</v>
      </c>
      <c r="F511" s="438">
        <v>800</v>
      </c>
      <c r="G511" s="426">
        <v>880</v>
      </c>
      <c r="H511" s="15">
        <v>15370.63</v>
      </c>
      <c r="I511" s="215"/>
      <c r="J511" s="4"/>
      <c r="K511" s="76"/>
      <c r="L511" s="81"/>
      <c r="M511" s="81"/>
      <c r="N511" s="81"/>
      <c r="O511" s="81"/>
      <c r="P511" s="81"/>
      <c r="Q511" s="81"/>
      <c r="R511" s="81"/>
      <c r="S511" s="81"/>
      <c r="T511" s="81"/>
      <c r="U511" s="81"/>
      <c r="V511" s="81"/>
      <c r="W511" s="81"/>
      <c r="X511" s="81"/>
      <c r="Y511" s="81"/>
    </row>
    <row r="512" spans="1:25" ht="12" customHeight="1">
      <c r="A512" s="81"/>
      <c r="B512" s="107" t="s">
        <v>3517</v>
      </c>
      <c r="C512" s="105">
        <v>1</v>
      </c>
      <c r="D512" s="417" t="s">
        <v>3518</v>
      </c>
      <c r="E512" s="438">
        <v>1200</v>
      </c>
      <c r="F512" s="438">
        <v>800</v>
      </c>
      <c r="G512" s="426">
        <v>880</v>
      </c>
      <c r="H512" s="15">
        <v>17126.736000000001</v>
      </c>
      <c r="I512" s="215"/>
      <c r="J512" s="4"/>
      <c r="K512" s="76"/>
      <c r="L512" s="81"/>
      <c r="M512" s="81"/>
      <c r="N512" s="81"/>
      <c r="O512" s="81"/>
      <c r="P512" s="81"/>
      <c r="Q512" s="81"/>
      <c r="R512" s="81"/>
      <c r="S512" s="81"/>
      <c r="T512" s="81"/>
      <c r="U512" s="81"/>
      <c r="V512" s="81"/>
      <c r="W512" s="81"/>
      <c r="X512" s="81"/>
      <c r="Y512" s="81"/>
    </row>
    <row r="513" spans="1:25" ht="12" customHeight="1">
      <c r="A513" s="81"/>
      <c r="B513" s="107" t="s">
        <v>3519</v>
      </c>
      <c r="C513" s="105">
        <v>1</v>
      </c>
      <c r="D513" s="417" t="s">
        <v>3520</v>
      </c>
      <c r="E513" s="438">
        <v>1500</v>
      </c>
      <c r="F513" s="438">
        <v>800</v>
      </c>
      <c r="G513" s="426">
        <v>880</v>
      </c>
      <c r="H513" s="15">
        <v>18892.653999999999</v>
      </c>
      <c r="I513" s="215"/>
      <c r="J513" s="4"/>
      <c r="K513" s="76"/>
      <c r="L513" s="81"/>
      <c r="M513" s="81"/>
      <c r="N513" s="81"/>
      <c r="O513" s="81"/>
      <c r="P513" s="81"/>
      <c r="Q513" s="81"/>
      <c r="R513" s="81"/>
      <c r="S513" s="81"/>
      <c r="T513" s="81"/>
      <c r="U513" s="81"/>
      <c r="V513" s="81"/>
      <c r="W513" s="81"/>
      <c r="X513" s="81"/>
      <c r="Y513" s="81"/>
    </row>
    <row r="514" spans="1:25" ht="12" customHeight="1">
      <c r="A514" s="81"/>
      <c r="B514" s="107" t="s">
        <v>3521</v>
      </c>
      <c r="C514" s="105">
        <v>1</v>
      </c>
      <c r="D514" s="417" t="s">
        <v>3522</v>
      </c>
      <c r="E514" s="438">
        <v>1800</v>
      </c>
      <c r="F514" s="438">
        <v>800</v>
      </c>
      <c r="G514" s="426">
        <v>880</v>
      </c>
      <c r="H514" s="15">
        <v>20630.708999999999</v>
      </c>
      <c r="I514" s="215"/>
      <c r="J514" s="4"/>
      <c r="K514" s="76"/>
      <c r="L514" s="81"/>
      <c r="M514" s="81"/>
      <c r="N514" s="81"/>
      <c r="O514" s="81"/>
      <c r="P514" s="81"/>
      <c r="Q514" s="81"/>
      <c r="R514" s="81"/>
      <c r="S514" s="81"/>
      <c r="T514" s="81"/>
      <c r="U514" s="81"/>
      <c r="V514" s="81"/>
      <c r="W514" s="81"/>
      <c r="X514" s="81"/>
      <c r="Y514" s="81"/>
    </row>
    <row r="515" spans="1:25" ht="12" customHeight="1">
      <c r="A515" s="81"/>
      <c r="B515" s="107"/>
      <c r="C515" s="105"/>
      <c r="D515" s="417"/>
      <c r="E515" s="438"/>
      <c r="F515" s="438"/>
      <c r="G515" s="426"/>
      <c r="H515" s="454"/>
      <c r="I515" s="215"/>
      <c r="J515" s="4"/>
      <c r="K515" s="76"/>
      <c r="L515" s="81"/>
      <c r="M515" s="81"/>
      <c r="N515" s="81"/>
      <c r="O515" s="81"/>
      <c r="P515" s="81"/>
      <c r="Q515" s="81"/>
      <c r="R515" s="81"/>
      <c r="S515" s="81"/>
      <c r="T515" s="81"/>
      <c r="U515" s="81"/>
      <c r="V515" s="81"/>
      <c r="W515" s="81"/>
      <c r="X515" s="81"/>
      <c r="Y515" s="81"/>
    </row>
    <row r="516" spans="1:25" ht="45" customHeight="1">
      <c r="A516" s="81"/>
      <c r="B516" s="1028" t="s">
        <v>3523</v>
      </c>
      <c r="C516" s="888"/>
      <c r="D516" s="889"/>
      <c r="E516" s="412" t="s">
        <v>213</v>
      </c>
      <c r="F516" s="412" t="s">
        <v>2554</v>
      </c>
      <c r="G516" s="412" t="s">
        <v>2555</v>
      </c>
      <c r="H516" s="413" t="s">
        <v>7783</v>
      </c>
      <c r="I516" s="215"/>
      <c r="J516" s="4"/>
      <c r="K516" s="76"/>
      <c r="L516" s="81"/>
      <c r="M516" s="81"/>
      <c r="N516" s="81"/>
      <c r="O516" s="81"/>
      <c r="P516" s="81"/>
      <c r="Q516" s="81"/>
      <c r="R516" s="81"/>
      <c r="S516" s="81"/>
      <c r="T516" s="81"/>
      <c r="U516" s="81"/>
      <c r="V516" s="81"/>
      <c r="W516" s="81"/>
      <c r="X516" s="81"/>
      <c r="Y516" s="81"/>
    </row>
    <row r="517" spans="1:25" ht="12" customHeight="1">
      <c r="A517" s="81"/>
      <c r="B517" s="1031" t="s">
        <v>3524</v>
      </c>
      <c r="C517" s="1060"/>
      <c r="D517" s="888"/>
      <c r="E517" s="888"/>
      <c r="F517" s="888"/>
      <c r="G517" s="888"/>
      <c r="H517" s="889"/>
      <c r="I517" s="215"/>
      <c r="J517" s="4"/>
      <c r="K517" s="76"/>
      <c r="L517" s="81"/>
      <c r="M517" s="81"/>
      <c r="N517" s="81"/>
      <c r="O517" s="81"/>
      <c r="P517" s="81"/>
      <c r="Q517" s="81"/>
      <c r="R517" s="81"/>
      <c r="S517" s="81"/>
      <c r="T517" s="81"/>
      <c r="U517" s="81"/>
      <c r="V517" s="81"/>
      <c r="W517" s="81"/>
      <c r="X517" s="81"/>
      <c r="Y517" s="81"/>
    </row>
    <row r="518" spans="1:25" ht="12" customHeight="1">
      <c r="A518" s="81"/>
      <c r="B518" s="884"/>
      <c r="C518" s="415" t="s">
        <v>2676</v>
      </c>
      <c r="D518" s="93" t="s">
        <v>3525</v>
      </c>
      <c r="E518" s="455"/>
      <c r="F518" s="455"/>
      <c r="G518" s="455"/>
      <c r="H518" s="456"/>
      <c r="I518" s="215"/>
      <c r="J518" s="4"/>
      <c r="K518" s="76"/>
      <c r="L518" s="81"/>
      <c r="M518" s="81"/>
      <c r="N518" s="81"/>
      <c r="O518" s="81"/>
      <c r="P518" s="81"/>
      <c r="Q518" s="81"/>
      <c r="R518" s="81"/>
      <c r="S518" s="81"/>
      <c r="T518" s="81"/>
      <c r="U518" s="81"/>
      <c r="V518" s="81"/>
      <c r="W518" s="81"/>
      <c r="X518" s="81"/>
      <c r="Y518" s="81"/>
    </row>
    <row r="519" spans="1:25" ht="12" customHeight="1">
      <c r="A519" s="81"/>
      <c r="B519" s="107" t="s">
        <v>3526</v>
      </c>
      <c r="C519" s="105">
        <v>0</v>
      </c>
      <c r="D519" s="417" t="s">
        <v>3527</v>
      </c>
      <c r="E519" s="438">
        <v>900</v>
      </c>
      <c r="F519" s="438">
        <v>600</v>
      </c>
      <c r="G519" s="426">
        <v>850</v>
      </c>
      <c r="H519" s="15">
        <v>18618.7</v>
      </c>
      <c r="I519" s="215"/>
      <c r="J519" s="4"/>
      <c r="K519" s="76"/>
      <c r="L519" s="81"/>
      <c r="M519" s="81"/>
      <c r="N519" s="81"/>
      <c r="O519" s="81"/>
      <c r="P519" s="81"/>
      <c r="Q519" s="81"/>
      <c r="R519" s="81"/>
      <c r="S519" s="81"/>
      <c r="T519" s="81"/>
      <c r="U519" s="81"/>
      <c r="V519" s="81"/>
      <c r="W519" s="81"/>
      <c r="X519" s="81"/>
      <c r="Y519" s="81"/>
    </row>
    <row r="520" spans="1:25" ht="12" customHeight="1">
      <c r="A520" s="81"/>
      <c r="B520" s="107" t="s">
        <v>3528</v>
      </c>
      <c r="C520" s="105">
        <v>0</v>
      </c>
      <c r="D520" s="417" t="s">
        <v>3529</v>
      </c>
      <c r="E520" s="438">
        <v>1000</v>
      </c>
      <c r="F520" s="438">
        <v>600</v>
      </c>
      <c r="G520" s="426">
        <v>850</v>
      </c>
      <c r="H520" s="15">
        <v>19621.009999999998</v>
      </c>
      <c r="I520" s="215"/>
      <c r="J520" s="4"/>
      <c r="K520" s="76"/>
      <c r="L520" s="81"/>
      <c r="M520" s="81"/>
      <c r="N520" s="81"/>
      <c r="O520" s="81"/>
      <c r="P520" s="81"/>
      <c r="Q520" s="81"/>
      <c r="R520" s="81"/>
      <c r="S520" s="81"/>
      <c r="T520" s="81"/>
      <c r="U520" s="81"/>
      <c r="V520" s="81"/>
      <c r="W520" s="81"/>
      <c r="X520" s="81"/>
      <c r="Y520" s="81"/>
    </row>
    <row r="521" spans="1:25" ht="12" customHeight="1">
      <c r="A521" s="81"/>
      <c r="B521" s="107" t="s">
        <v>3530</v>
      </c>
      <c r="C521" s="105">
        <v>0</v>
      </c>
      <c r="D521" s="417" t="s">
        <v>3531</v>
      </c>
      <c r="E521" s="438">
        <v>1200</v>
      </c>
      <c r="F521" s="438">
        <v>600</v>
      </c>
      <c r="G521" s="426">
        <v>850</v>
      </c>
      <c r="H521" s="15">
        <v>21311.360000000001</v>
      </c>
      <c r="I521" s="215"/>
      <c r="J521" s="4"/>
      <c r="K521" s="76"/>
      <c r="L521" s="81"/>
      <c r="M521" s="81"/>
      <c r="N521" s="81"/>
      <c r="O521" s="81"/>
      <c r="P521" s="81"/>
      <c r="Q521" s="81"/>
      <c r="R521" s="81"/>
      <c r="S521" s="81"/>
      <c r="T521" s="81"/>
      <c r="U521" s="81"/>
      <c r="V521" s="81"/>
      <c r="W521" s="81"/>
      <c r="X521" s="81"/>
      <c r="Y521" s="81"/>
    </row>
    <row r="522" spans="1:25" ht="12" customHeight="1">
      <c r="A522" s="81"/>
      <c r="B522" s="107" t="s">
        <v>3532</v>
      </c>
      <c r="C522" s="105">
        <v>0</v>
      </c>
      <c r="D522" s="417" t="s">
        <v>3533</v>
      </c>
      <c r="E522" s="438">
        <v>1000</v>
      </c>
      <c r="F522" s="438">
        <v>800</v>
      </c>
      <c r="G522" s="426">
        <v>850</v>
      </c>
      <c r="H522" s="15">
        <v>21721.03</v>
      </c>
      <c r="I522" s="215"/>
      <c r="J522" s="4"/>
      <c r="K522" s="76"/>
      <c r="L522" s="81"/>
      <c r="M522" s="81"/>
      <c r="N522" s="81"/>
      <c r="O522" s="81"/>
      <c r="P522" s="81"/>
      <c r="Q522" s="81"/>
      <c r="R522" s="81"/>
      <c r="S522" s="81"/>
      <c r="T522" s="81"/>
      <c r="U522" s="81"/>
      <c r="V522" s="81"/>
      <c r="W522" s="81"/>
      <c r="X522" s="81"/>
      <c r="Y522" s="81"/>
    </row>
    <row r="523" spans="1:25" ht="12" customHeight="1">
      <c r="A523" s="81"/>
      <c r="B523" s="107" t="s">
        <v>3534</v>
      </c>
      <c r="C523" s="105">
        <v>0</v>
      </c>
      <c r="D523" s="417" t="s">
        <v>3535</v>
      </c>
      <c r="E523" s="438">
        <v>1200</v>
      </c>
      <c r="F523" s="438">
        <v>800</v>
      </c>
      <c r="G523" s="426">
        <v>850</v>
      </c>
      <c r="H523" s="15">
        <v>23691.26</v>
      </c>
      <c r="I523" s="215"/>
      <c r="J523" s="4"/>
      <c r="K523" s="76"/>
      <c r="L523" s="81"/>
      <c r="M523" s="81"/>
      <c r="N523" s="81"/>
      <c r="O523" s="81"/>
      <c r="P523" s="81"/>
      <c r="Q523" s="81"/>
      <c r="R523" s="81"/>
      <c r="S523" s="81"/>
      <c r="T523" s="81"/>
      <c r="U523" s="81"/>
      <c r="V523" s="81"/>
      <c r="W523" s="81"/>
      <c r="X523" s="81"/>
      <c r="Y523" s="81"/>
    </row>
    <row r="524" spans="1:25" ht="12" customHeight="1">
      <c r="A524" s="81"/>
      <c r="B524" s="107" t="s">
        <v>3536</v>
      </c>
      <c r="C524" s="105">
        <v>0</v>
      </c>
      <c r="D524" s="417" t="s">
        <v>3537</v>
      </c>
      <c r="E524" s="438">
        <v>1500</v>
      </c>
      <c r="F524" s="438">
        <v>800</v>
      </c>
      <c r="G524" s="426">
        <v>850</v>
      </c>
      <c r="H524" s="15">
        <v>25137.68</v>
      </c>
      <c r="I524" s="215"/>
      <c r="J524" s="4"/>
      <c r="K524" s="76"/>
      <c r="L524" s="81"/>
      <c r="M524" s="81"/>
      <c r="N524" s="81"/>
      <c r="O524" s="81"/>
      <c r="P524" s="81"/>
      <c r="Q524" s="81"/>
      <c r="R524" s="81"/>
      <c r="S524" s="81"/>
      <c r="T524" s="81"/>
      <c r="U524" s="81"/>
      <c r="V524" s="81"/>
      <c r="W524" s="81"/>
      <c r="X524" s="81"/>
      <c r="Y524" s="81"/>
    </row>
    <row r="525" spans="1:25" ht="51" customHeight="1">
      <c r="A525" s="81"/>
      <c r="B525" s="1028" t="s">
        <v>3538</v>
      </c>
      <c r="C525" s="888"/>
      <c r="D525" s="889"/>
      <c r="E525" s="412" t="s">
        <v>213</v>
      </c>
      <c r="F525" s="412" t="s">
        <v>2554</v>
      </c>
      <c r="G525" s="412" t="s">
        <v>2555</v>
      </c>
      <c r="H525" s="413" t="s">
        <v>7783</v>
      </c>
      <c r="I525" s="215"/>
      <c r="J525" s="4"/>
      <c r="K525" s="76"/>
      <c r="L525" s="81"/>
      <c r="M525" s="81"/>
      <c r="N525" s="81"/>
      <c r="O525" s="81"/>
      <c r="P525" s="81"/>
      <c r="Q525" s="81"/>
      <c r="R525" s="81"/>
      <c r="S525" s="81"/>
      <c r="T525" s="81"/>
      <c r="U525" s="81"/>
      <c r="V525" s="81"/>
      <c r="W525" s="81"/>
      <c r="X525" s="81"/>
      <c r="Y525" s="81"/>
    </row>
    <row r="526" spans="1:25" ht="12" customHeight="1">
      <c r="A526" s="81"/>
      <c r="B526" s="1031" t="s">
        <v>3539</v>
      </c>
      <c r="C526" s="1060"/>
      <c r="D526" s="888"/>
      <c r="E526" s="888"/>
      <c r="F526" s="888"/>
      <c r="G526" s="888"/>
      <c r="H526" s="889"/>
      <c r="I526" s="215"/>
      <c r="J526" s="4"/>
      <c r="K526" s="76"/>
      <c r="L526" s="81"/>
      <c r="M526" s="81"/>
      <c r="N526" s="81"/>
      <c r="O526" s="81"/>
      <c r="P526" s="81"/>
      <c r="Q526" s="81"/>
      <c r="R526" s="81"/>
      <c r="S526" s="81"/>
      <c r="T526" s="81"/>
      <c r="U526" s="81"/>
      <c r="V526" s="81"/>
      <c r="W526" s="81"/>
      <c r="X526" s="81"/>
      <c r="Y526" s="81"/>
    </row>
    <row r="527" spans="1:25" ht="12" customHeight="1">
      <c r="A527" s="81"/>
      <c r="B527" s="884"/>
      <c r="C527" s="415" t="s">
        <v>2676</v>
      </c>
      <c r="D527" s="93" t="s">
        <v>3540</v>
      </c>
      <c r="E527" s="455"/>
      <c r="F527" s="455"/>
      <c r="G527" s="455"/>
      <c r="H527" s="456"/>
      <c r="I527" s="215"/>
      <c r="J527" s="4"/>
      <c r="K527" s="76"/>
      <c r="L527" s="81"/>
      <c r="M527" s="81"/>
      <c r="N527" s="81"/>
      <c r="O527" s="81"/>
      <c r="P527" s="81"/>
      <c r="Q527" s="81"/>
      <c r="R527" s="81"/>
      <c r="S527" s="81"/>
      <c r="T527" s="81"/>
      <c r="U527" s="81"/>
      <c r="V527" s="81"/>
      <c r="W527" s="81"/>
      <c r="X527" s="81"/>
      <c r="Y527" s="81"/>
    </row>
    <row r="528" spans="1:25" ht="12" customHeight="1">
      <c r="A528" s="81"/>
      <c r="B528" s="107" t="s">
        <v>3541</v>
      </c>
      <c r="C528" s="105">
        <v>1</v>
      </c>
      <c r="D528" s="417" t="s">
        <v>3542</v>
      </c>
      <c r="E528" s="438">
        <v>600</v>
      </c>
      <c r="F528" s="438">
        <v>600</v>
      </c>
      <c r="G528" s="426">
        <v>850</v>
      </c>
      <c r="H528" s="15">
        <v>13331.89</v>
      </c>
      <c r="I528" s="215"/>
      <c r="J528" s="4"/>
      <c r="K528" s="76"/>
      <c r="L528" s="81"/>
      <c r="M528" s="81"/>
      <c r="N528" s="81"/>
      <c r="O528" s="81"/>
      <c r="P528" s="81"/>
      <c r="Q528" s="81"/>
      <c r="R528" s="81"/>
      <c r="S528" s="81"/>
      <c r="T528" s="81"/>
      <c r="U528" s="81"/>
      <c r="V528" s="81"/>
      <c r="W528" s="81"/>
      <c r="X528" s="81"/>
      <c r="Y528" s="81"/>
    </row>
    <row r="529" spans="1:25" ht="12" customHeight="1">
      <c r="A529" s="81"/>
      <c r="B529" s="107" t="s">
        <v>3543</v>
      </c>
      <c r="C529" s="105">
        <v>1</v>
      </c>
      <c r="D529" s="417" t="s">
        <v>3544</v>
      </c>
      <c r="E529" s="438">
        <v>800</v>
      </c>
      <c r="F529" s="438">
        <v>600</v>
      </c>
      <c r="G529" s="426">
        <v>850</v>
      </c>
      <c r="H529" s="15">
        <v>14678.23</v>
      </c>
      <c r="I529" s="215"/>
      <c r="J529" s="4"/>
      <c r="K529" s="76"/>
      <c r="L529" s="81"/>
      <c r="M529" s="81"/>
      <c r="N529" s="81"/>
      <c r="O529" s="81"/>
      <c r="P529" s="81"/>
      <c r="Q529" s="81"/>
      <c r="R529" s="81"/>
      <c r="S529" s="81"/>
      <c r="T529" s="81"/>
      <c r="U529" s="81"/>
      <c r="V529" s="81"/>
      <c r="W529" s="81"/>
      <c r="X529" s="81"/>
      <c r="Y529" s="81"/>
    </row>
    <row r="530" spans="1:25" ht="12" customHeight="1">
      <c r="A530" s="81"/>
      <c r="B530" s="107" t="s">
        <v>3545</v>
      </c>
      <c r="C530" s="105">
        <v>1</v>
      </c>
      <c r="D530" s="417" t="s">
        <v>3546</v>
      </c>
      <c r="E530" s="438">
        <v>900</v>
      </c>
      <c r="F530" s="438">
        <v>600</v>
      </c>
      <c r="G530" s="426">
        <v>850</v>
      </c>
      <c r="H530" s="15">
        <v>15678.98</v>
      </c>
      <c r="I530" s="215"/>
      <c r="J530" s="4"/>
      <c r="K530" s="76"/>
      <c r="L530" s="81"/>
      <c r="M530" s="81"/>
      <c r="N530" s="81"/>
      <c r="O530" s="81"/>
      <c r="P530" s="81"/>
      <c r="Q530" s="81"/>
      <c r="R530" s="81"/>
      <c r="S530" s="81"/>
      <c r="T530" s="81"/>
      <c r="U530" s="81"/>
      <c r="V530" s="81"/>
      <c r="W530" s="81"/>
      <c r="X530" s="81"/>
      <c r="Y530" s="81"/>
    </row>
    <row r="531" spans="1:25" ht="12" customHeight="1">
      <c r="A531" s="81"/>
      <c r="B531" s="107" t="s">
        <v>3547</v>
      </c>
      <c r="C531" s="105">
        <v>1</v>
      </c>
      <c r="D531" s="417" t="s">
        <v>3548</v>
      </c>
      <c r="E531" s="438">
        <v>1000</v>
      </c>
      <c r="F531" s="438">
        <v>600</v>
      </c>
      <c r="G531" s="426">
        <v>850</v>
      </c>
      <c r="H531" s="15">
        <v>16632.84</v>
      </c>
      <c r="I531" s="215"/>
      <c r="J531" s="4"/>
      <c r="K531" s="76"/>
      <c r="L531" s="81"/>
      <c r="M531" s="81"/>
      <c r="N531" s="81"/>
      <c r="O531" s="81"/>
      <c r="P531" s="81"/>
      <c r="Q531" s="81"/>
      <c r="R531" s="81"/>
      <c r="S531" s="81"/>
      <c r="T531" s="81"/>
      <c r="U531" s="81"/>
      <c r="V531" s="81"/>
      <c r="W531" s="81"/>
      <c r="X531" s="81"/>
      <c r="Y531" s="81"/>
    </row>
    <row r="532" spans="1:25" ht="12" customHeight="1">
      <c r="A532" s="81"/>
      <c r="B532" s="107" t="s">
        <v>3549</v>
      </c>
      <c r="C532" s="105">
        <v>1</v>
      </c>
      <c r="D532" s="417" t="s">
        <v>3550</v>
      </c>
      <c r="E532" s="438">
        <v>1200</v>
      </c>
      <c r="F532" s="438">
        <v>600</v>
      </c>
      <c r="G532" s="426">
        <v>850</v>
      </c>
      <c r="H532" s="15">
        <v>18618.7</v>
      </c>
      <c r="I532" s="215"/>
      <c r="J532" s="4"/>
      <c r="K532" s="76"/>
      <c r="L532" s="81"/>
      <c r="M532" s="81"/>
      <c r="N532" s="81"/>
      <c r="O532" s="81"/>
      <c r="P532" s="81"/>
      <c r="Q532" s="81"/>
      <c r="R532" s="81"/>
      <c r="S532" s="81"/>
      <c r="T532" s="81"/>
      <c r="U532" s="81"/>
      <c r="V532" s="81"/>
      <c r="W532" s="81"/>
      <c r="X532" s="81"/>
      <c r="Y532" s="81"/>
    </row>
    <row r="533" spans="1:25" ht="12" customHeight="1">
      <c r="A533" s="81"/>
      <c r="B533" s="107" t="s">
        <v>3551</v>
      </c>
      <c r="C533" s="105">
        <v>1</v>
      </c>
      <c r="D533" s="417" t="s">
        <v>3552</v>
      </c>
      <c r="E533" s="438">
        <v>1500</v>
      </c>
      <c r="F533" s="438">
        <v>600</v>
      </c>
      <c r="G533" s="426">
        <v>850</v>
      </c>
      <c r="H533" s="15">
        <v>21525.59</v>
      </c>
      <c r="I533" s="215"/>
      <c r="J533" s="4"/>
      <c r="K533" s="76"/>
      <c r="L533" s="81"/>
      <c r="M533" s="81"/>
      <c r="N533" s="81"/>
      <c r="O533" s="81"/>
      <c r="P533" s="81"/>
      <c r="Q533" s="81"/>
      <c r="R533" s="81"/>
      <c r="S533" s="81"/>
      <c r="T533" s="81"/>
      <c r="U533" s="81"/>
      <c r="V533" s="81"/>
      <c r="W533" s="81"/>
      <c r="X533" s="81"/>
      <c r="Y533" s="81"/>
    </row>
    <row r="534" spans="1:25" ht="52.5" customHeight="1">
      <c r="A534" s="81"/>
      <c r="B534" s="1028" t="s">
        <v>3553</v>
      </c>
      <c r="C534" s="888"/>
      <c r="D534" s="889"/>
      <c r="E534" s="412" t="s">
        <v>213</v>
      </c>
      <c r="F534" s="412" t="s">
        <v>2554</v>
      </c>
      <c r="G534" s="412" t="s">
        <v>2555</v>
      </c>
      <c r="H534" s="413" t="s">
        <v>7783</v>
      </c>
      <c r="I534" s="215"/>
      <c r="J534" s="4"/>
      <c r="K534" s="76"/>
      <c r="L534" s="81"/>
      <c r="M534" s="81"/>
      <c r="N534" s="81"/>
      <c r="O534" s="81"/>
      <c r="P534" s="81"/>
      <c r="Q534" s="81"/>
      <c r="R534" s="81"/>
      <c r="S534" s="81"/>
      <c r="T534" s="81"/>
      <c r="U534" s="81"/>
      <c r="V534" s="81"/>
      <c r="W534" s="81"/>
      <c r="X534" s="81"/>
      <c r="Y534" s="81"/>
    </row>
    <row r="535" spans="1:25" ht="12" customHeight="1">
      <c r="A535" s="81"/>
      <c r="B535" s="1031" t="s">
        <v>3554</v>
      </c>
      <c r="C535" s="1060"/>
      <c r="D535" s="888"/>
      <c r="E535" s="888"/>
      <c r="F535" s="888"/>
      <c r="G535" s="888"/>
      <c r="H535" s="889"/>
      <c r="I535" s="215"/>
      <c r="J535" s="4"/>
      <c r="K535" s="76"/>
      <c r="L535" s="81"/>
      <c r="M535" s="81"/>
      <c r="N535" s="81"/>
      <c r="O535" s="81"/>
      <c r="P535" s="81"/>
      <c r="Q535" s="81"/>
      <c r="R535" s="81"/>
      <c r="S535" s="81"/>
      <c r="T535" s="81"/>
      <c r="U535" s="81"/>
      <c r="V535" s="81"/>
      <c r="W535" s="81"/>
      <c r="X535" s="81"/>
      <c r="Y535" s="81"/>
    </row>
    <row r="536" spans="1:25" ht="12" customHeight="1">
      <c r="A536" s="81"/>
      <c r="B536" s="884"/>
      <c r="C536" s="415" t="s">
        <v>2676</v>
      </c>
      <c r="D536" s="93" t="s">
        <v>3555</v>
      </c>
      <c r="E536" s="455"/>
      <c r="F536" s="455"/>
      <c r="G536" s="455"/>
      <c r="H536" s="456"/>
      <c r="I536" s="215"/>
      <c r="J536" s="4"/>
      <c r="K536" s="76"/>
      <c r="L536" s="81"/>
      <c r="M536" s="81"/>
      <c r="N536" s="81"/>
      <c r="O536" s="81"/>
      <c r="P536" s="81"/>
      <c r="Q536" s="81"/>
      <c r="R536" s="81"/>
      <c r="S536" s="81"/>
      <c r="T536" s="81"/>
      <c r="U536" s="81"/>
      <c r="V536" s="81"/>
      <c r="W536" s="81"/>
      <c r="X536" s="81"/>
      <c r="Y536" s="81"/>
    </row>
    <row r="537" spans="1:25" ht="12" customHeight="1">
      <c r="A537" s="81"/>
      <c r="B537" s="107" t="s">
        <v>3556</v>
      </c>
      <c r="C537" s="105">
        <v>1</v>
      </c>
      <c r="D537" s="417" t="s">
        <v>3557</v>
      </c>
      <c r="E537" s="438">
        <v>600</v>
      </c>
      <c r="F537" s="438">
        <v>600</v>
      </c>
      <c r="G537" s="426">
        <v>850</v>
      </c>
      <c r="H537" s="15">
        <v>24595.07</v>
      </c>
      <c r="I537" s="215"/>
      <c r="J537" s="4"/>
      <c r="K537" s="76"/>
      <c r="L537" s="81"/>
      <c r="M537" s="81"/>
      <c r="N537" s="81"/>
      <c r="O537" s="81"/>
      <c r="P537" s="81"/>
      <c r="Q537" s="81"/>
      <c r="R537" s="81"/>
      <c r="S537" s="81"/>
      <c r="T537" s="81"/>
      <c r="U537" s="81"/>
      <c r="V537" s="81"/>
      <c r="W537" s="81"/>
      <c r="X537" s="81"/>
      <c r="Y537" s="81"/>
    </row>
    <row r="538" spans="1:25" ht="12" customHeight="1">
      <c r="A538" s="81"/>
      <c r="B538" s="107" t="s">
        <v>3558</v>
      </c>
      <c r="C538" s="105">
        <v>1</v>
      </c>
      <c r="D538" s="417" t="s">
        <v>3559</v>
      </c>
      <c r="E538" s="438">
        <v>800</v>
      </c>
      <c r="F538" s="438">
        <v>600</v>
      </c>
      <c r="G538" s="426">
        <v>850</v>
      </c>
      <c r="H538" s="15">
        <v>28257.22</v>
      </c>
      <c r="I538" s="215"/>
      <c r="J538" s="4"/>
      <c r="K538" s="76"/>
      <c r="L538" s="81"/>
      <c r="M538" s="81"/>
      <c r="N538" s="81"/>
      <c r="O538" s="81"/>
      <c r="P538" s="81"/>
      <c r="Q538" s="81"/>
      <c r="R538" s="81"/>
      <c r="S538" s="81"/>
      <c r="T538" s="81"/>
      <c r="U538" s="81"/>
      <c r="V538" s="81"/>
      <c r="W538" s="81"/>
      <c r="X538" s="81"/>
      <c r="Y538" s="81"/>
    </row>
    <row r="539" spans="1:25" ht="12" customHeight="1">
      <c r="A539" s="81"/>
      <c r="B539" s="107" t="s">
        <v>3560</v>
      </c>
      <c r="C539" s="105">
        <v>1</v>
      </c>
      <c r="D539" s="417" t="s">
        <v>3561</v>
      </c>
      <c r="E539" s="438">
        <v>900</v>
      </c>
      <c r="F539" s="438">
        <v>600</v>
      </c>
      <c r="G539" s="426">
        <v>850</v>
      </c>
      <c r="H539" s="15">
        <v>30210.26</v>
      </c>
      <c r="I539" s="215"/>
      <c r="J539" s="4"/>
      <c r="K539" s="76"/>
      <c r="L539" s="81"/>
      <c r="M539" s="81"/>
      <c r="N539" s="81"/>
      <c r="O539" s="81"/>
      <c r="P539" s="81"/>
      <c r="Q539" s="81"/>
      <c r="R539" s="81"/>
      <c r="S539" s="81"/>
      <c r="T539" s="81"/>
      <c r="U539" s="81"/>
      <c r="V539" s="81"/>
      <c r="W539" s="81"/>
      <c r="X539" s="81"/>
      <c r="Y539" s="81"/>
    </row>
    <row r="540" spans="1:25" ht="12" customHeight="1">
      <c r="A540" s="81"/>
      <c r="B540" s="107" t="s">
        <v>3562</v>
      </c>
      <c r="C540" s="105">
        <v>1</v>
      </c>
      <c r="D540" s="417" t="s">
        <v>3563</v>
      </c>
      <c r="E540" s="438">
        <v>1000</v>
      </c>
      <c r="F540" s="438">
        <v>600</v>
      </c>
      <c r="G540" s="426">
        <v>850</v>
      </c>
      <c r="H540" s="15">
        <v>32163.26</v>
      </c>
      <c r="I540" s="215"/>
      <c r="J540" s="4"/>
      <c r="K540" s="76"/>
      <c r="L540" s="81"/>
      <c r="M540" s="81"/>
      <c r="N540" s="81"/>
      <c r="O540" s="81"/>
      <c r="P540" s="81"/>
      <c r="Q540" s="81"/>
      <c r="R540" s="81"/>
      <c r="S540" s="81"/>
      <c r="T540" s="81"/>
      <c r="U540" s="81"/>
      <c r="V540" s="81"/>
      <c r="W540" s="81"/>
      <c r="X540" s="81"/>
      <c r="Y540" s="81"/>
    </row>
    <row r="541" spans="1:25" ht="12" customHeight="1">
      <c r="A541" s="81"/>
      <c r="B541" s="107" t="s">
        <v>3564</v>
      </c>
      <c r="C541" s="105">
        <v>1</v>
      </c>
      <c r="D541" s="417" t="s">
        <v>3565</v>
      </c>
      <c r="E541" s="438">
        <v>1200</v>
      </c>
      <c r="F541" s="438">
        <v>600</v>
      </c>
      <c r="G541" s="426">
        <v>850</v>
      </c>
      <c r="H541" s="15">
        <v>36006.800000000003</v>
      </c>
      <c r="I541" s="215"/>
      <c r="J541" s="4"/>
      <c r="K541" s="76"/>
      <c r="L541" s="81"/>
      <c r="M541" s="81"/>
      <c r="N541" s="81"/>
      <c r="O541" s="81"/>
      <c r="P541" s="81"/>
      <c r="Q541" s="81"/>
      <c r="R541" s="81"/>
      <c r="S541" s="81"/>
      <c r="T541" s="81"/>
      <c r="U541" s="81"/>
      <c r="V541" s="81"/>
      <c r="W541" s="81"/>
      <c r="X541" s="81"/>
      <c r="Y541" s="81"/>
    </row>
    <row r="542" spans="1:25" ht="12" customHeight="1">
      <c r="A542" s="81"/>
      <c r="B542" s="107" t="s">
        <v>3566</v>
      </c>
      <c r="C542" s="105">
        <v>1</v>
      </c>
      <c r="D542" s="417" t="s">
        <v>3567</v>
      </c>
      <c r="E542" s="438">
        <v>1500</v>
      </c>
      <c r="F542" s="438">
        <v>600</v>
      </c>
      <c r="G542" s="426">
        <v>850</v>
      </c>
      <c r="H542" s="15">
        <v>41786.14</v>
      </c>
      <c r="I542" s="215"/>
      <c r="J542" s="4"/>
      <c r="K542" s="76"/>
      <c r="L542" s="81"/>
      <c r="M542" s="81"/>
      <c r="N542" s="81"/>
      <c r="O542" s="81"/>
      <c r="P542" s="81"/>
      <c r="Q542" s="81"/>
      <c r="R542" s="81"/>
      <c r="S542" s="81"/>
      <c r="T542" s="81"/>
      <c r="U542" s="81"/>
      <c r="V542" s="81"/>
      <c r="W542" s="81"/>
      <c r="X542" s="81"/>
      <c r="Y542" s="81"/>
    </row>
    <row r="543" spans="1:25" ht="57" customHeight="1">
      <c r="A543" s="81"/>
      <c r="B543" s="1028" t="s">
        <v>3568</v>
      </c>
      <c r="C543" s="888"/>
      <c r="D543" s="889"/>
      <c r="E543" s="412" t="s">
        <v>213</v>
      </c>
      <c r="F543" s="412" t="s">
        <v>2554</v>
      </c>
      <c r="G543" s="412" t="s">
        <v>2555</v>
      </c>
      <c r="H543" s="413" t="s">
        <v>7783</v>
      </c>
      <c r="I543" s="215"/>
      <c r="J543" s="4"/>
      <c r="K543" s="76"/>
      <c r="L543" s="81"/>
      <c r="M543" s="81"/>
      <c r="N543" s="81"/>
      <c r="O543" s="81"/>
      <c r="P543" s="81"/>
      <c r="Q543" s="81"/>
      <c r="R543" s="81"/>
      <c r="S543" s="81"/>
      <c r="T543" s="81"/>
      <c r="U543" s="81"/>
      <c r="V543" s="81"/>
      <c r="W543" s="81"/>
      <c r="X543" s="81"/>
      <c r="Y543" s="81"/>
    </row>
    <row r="544" spans="1:25" ht="12" customHeight="1">
      <c r="A544" s="81"/>
      <c r="B544" s="1031" t="s">
        <v>3569</v>
      </c>
      <c r="C544" s="1060"/>
      <c r="D544" s="888"/>
      <c r="E544" s="888"/>
      <c r="F544" s="888"/>
      <c r="G544" s="888"/>
      <c r="H544" s="889"/>
      <c r="I544" s="215"/>
      <c r="J544" s="4"/>
      <c r="K544" s="76"/>
      <c r="L544" s="81"/>
      <c r="M544" s="81"/>
      <c r="N544" s="81"/>
      <c r="O544" s="81"/>
      <c r="P544" s="81"/>
      <c r="Q544" s="81"/>
      <c r="R544" s="81"/>
      <c r="S544" s="81"/>
      <c r="T544" s="81"/>
      <c r="U544" s="81"/>
      <c r="V544" s="81"/>
      <c r="W544" s="81"/>
      <c r="X544" s="81"/>
      <c r="Y544" s="81"/>
    </row>
    <row r="545" spans="1:25" ht="12" customHeight="1">
      <c r="A545" s="81"/>
      <c r="B545" s="884"/>
      <c r="C545" s="1014" t="s">
        <v>3570</v>
      </c>
      <c r="D545" s="889"/>
      <c r="E545" s="455"/>
      <c r="F545" s="455"/>
      <c r="G545" s="455"/>
      <c r="H545" s="456"/>
      <c r="I545" s="215"/>
      <c r="J545" s="4"/>
      <c r="K545" s="76"/>
      <c r="L545" s="81"/>
      <c r="M545" s="81"/>
      <c r="N545" s="81"/>
      <c r="O545" s="81"/>
      <c r="P545" s="81"/>
      <c r="Q545" s="81"/>
      <c r="R545" s="81"/>
      <c r="S545" s="81"/>
      <c r="T545" s="81"/>
      <c r="U545" s="81"/>
      <c r="V545" s="81"/>
      <c r="W545" s="81"/>
      <c r="X545" s="81"/>
      <c r="Y545" s="81"/>
    </row>
    <row r="546" spans="1:25" ht="12" customHeight="1">
      <c r="A546" s="81"/>
      <c r="B546" s="107" t="s">
        <v>3571</v>
      </c>
      <c r="C546" s="1061" t="s">
        <v>3572</v>
      </c>
      <c r="D546" s="889"/>
      <c r="E546" s="438">
        <v>1000</v>
      </c>
      <c r="F546" s="438">
        <v>600</v>
      </c>
      <c r="G546" s="426">
        <v>900</v>
      </c>
      <c r="H546" s="15">
        <v>37332.78</v>
      </c>
      <c r="I546" s="215"/>
      <c r="J546" s="4"/>
      <c r="K546" s="76"/>
      <c r="L546" s="81"/>
      <c r="M546" s="81"/>
      <c r="N546" s="81"/>
      <c r="O546" s="81"/>
      <c r="P546" s="81"/>
      <c r="Q546" s="81"/>
      <c r="R546" s="81"/>
      <c r="S546" s="81"/>
      <c r="T546" s="81"/>
      <c r="U546" s="81"/>
      <c r="V546" s="81"/>
      <c r="W546" s="81"/>
      <c r="X546" s="81"/>
      <c r="Y546" s="81"/>
    </row>
    <row r="547" spans="1:25" ht="12" customHeight="1">
      <c r="A547" s="81"/>
      <c r="B547" s="107" t="s">
        <v>3573</v>
      </c>
      <c r="C547" s="1061" t="s">
        <v>3574</v>
      </c>
      <c r="D547" s="889"/>
      <c r="E547" s="438">
        <v>1200</v>
      </c>
      <c r="F547" s="438">
        <v>600</v>
      </c>
      <c r="G547" s="426">
        <v>900</v>
      </c>
      <c r="H547" s="15">
        <v>41678.230000000003</v>
      </c>
      <c r="I547" s="215"/>
      <c r="J547" s="4"/>
      <c r="K547" s="76"/>
      <c r="L547" s="81"/>
      <c r="M547" s="81"/>
      <c r="N547" s="81"/>
      <c r="O547" s="81"/>
      <c r="P547" s="81"/>
      <c r="Q547" s="81"/>
      <c r="R547" s="81"/>
      <c r="S547" s="81"/>
      <c r="T547" s="81"/>
      <c r="U547" s="81"/>
      <c r="V547" s="81"/>
      <c r="W547" s="81"/>
      <c r="X547" s="81"/>
      <c r="Y547" s="81"/>
    </row>
    <row r="548" spans="1:25" ht="12" customHeight="1">
      <c r="A548" s="81"/>
      <c r="B548" s="107" t="s">
        <v>3575</v>
      </c>
      <c r="C548" s="1061" t="s">
        <v>3576</v>
      </c>
      <c r="D548" s="889"/>
      <c r="E548" s="438">
        <v>1400</v>
      </c>
      <c r="F548" s="438">
        <v>600</v>
      </c>
      <c r="G548" s="426">
        <v>900</v>
      </c>
      <c r="H548" s="15">
        <v>44178.55</v>
      </c>
      <c r="I548" s="215"/>
      <c r="J548" s="4"/>
      <c r="K548" s="76"/>
      <c r="L548" s="81"/>
      <c r="M548" s="81"/>
      <c r="N548" s="81"/>
      <c r="O548" s="81"/>
      <c r="P548" s="81"/>
      <c r="Q548" s="81"/>
      <c r="R548" s="81"/>
      <c r="S548" s="81"/>
      <c r="T548" s="81"/>
      <c r="U548" s="81"/>
      <c r="V548" s="81"/>
      <c r="W548" s="81"/>
      <c r="X548" s="81"/>
      <c r="Y548" s="81"/>
    </row>
    <row r="549" spans="1:25" ht="12" customHeight="1">
      <c r="A549" s="81"/>
      <c r="B549" s="107" t="s">
        <v>3577</v>
      </c>
      <c r="C549" s="1061" t="s">
        <v>3578</v>
      </c>
      <c r="D549" s="889"/>
      <c r="E549" s="438">
        <v>1600</v>
      </c>
      <c r="F549" s="438">
        <v>600</v>
      </c>
      <c r="G549" s="426">
        <v>900</v>
      </c>
      <c r="H549" s="15">
        <v>46577.24</v>
      </c>
      <c r="I549" s="215"/>
      <c r="J549" s="4"/>
      <c r="K549" s="76"/>
      <c r="L549" s="81"/>
      <c r="M549" s="81"/>
      <c r="N549" s="81"/>
      <c r="O549" s="81"/>
      <c r="P549" s="81"/>
      <c r="Q549" s="81"/>
      <c r="R549" s="81"/>
      <c r="S549" s="81"/>
      <c r="T549" s="81"/>
      <c r="U549" s="81"/>
      <c r="V549" s="81"/>
      <c r="W549" s="81"/>
      <c r="X549" s="81"/>
      <c r="Y549" s="81"/>
    </row>
    <row r="550" spans="1:25" ht="12" customHeight="1">
      <c r="A550" s="81"/>
      <c r="B550" s="107" t="s">
        <v>3579</v>
      </c>
      <c r="C550" s="1061" t="s">
        <v>3580</v>
      </c>
      <c r="D550" s="889"/>
      <c r="E550" s="438">
        <v>1800</v>
      </c>
      <c r="F550" s="438">
        <v>600</v>
      </c>
      <c r="G550" s="426">
        <v>900</v>
      </c>
      <c r="H550" s="15">
        <v>49002.52</v>
      </c>
      <c r="I550" s="215"/>
      <c r="J550" s="4"/>
      <c r="K550" s="76"/>
      <c r="L550" s="81"/>
      <c r="M550" s="81"/>
      <c r="N550" s="81"/>
      <c r="O550" s="81"/>
      <c r="P550" s="81"/>
      <c r="Q550" s="81"/>
      <c r="R550" s="81"/>
      <c r="S550" s="81"/>
      <c r="T550" s="81"/>
      <c r="U550" s="81"/>
      <c r="V550" s="81"/>
      <c r="W550" s="81"/>
      <c r="X550" s="81"/>
      <c r="Y550" s="81"/>
    </row>
    <row r="551" spans="1:25" ht="12" customHeight="1">
      <c r="A551" s="81"/>
      <c r="B551" s="107" t="s">
        <v>3581</v>
      </c>
      <c r="C551" s="1061" t="s">
        <v>3582</v>
      </c>
      <c r="D551" s="889"/>
      <c r="E551" s="438">
        <v>1000</v>
      </c>
      <c r="F551" s="438">
        <v>700</v>
      </c>
      <c r="G551" s="426">
        <v>900</v>
      </c>
      <c r="H551" s="15">
        <v>41426.480000000003</v>
      </c>
      <c r="I551" s="215"/>
      <c r="J551" s="4"/>
      <c r="K551" s="76"/>
      <c r="L551" s="81"/>
      <c r="M551" s="81"/>
      <c r="N551" s="81"/>
      <c r="O551" s="81"/>
      <c r="P551" s="81"/>
      <c r="Q551" s="81"/>
      <c r="R551" s="81"/>
      <c r="S551" s="81"/>
      <c r="T551" s="81"/>
      <c r="U551" s="81"/>
      <c r="V551" s="81"/>
      <c r="W551" s="81"/>
      <c r="X551" s="81"/>
      <c r="Y551" s="81"/>
    </row>
    <row r="552" spans="1:25" ht="12" customHeight="1">
      <c r="A552" s="81"/>
      <c r="B552" s="107" t="s">
        <v>3583</v>
      </c>
      <c r="C552" s="1061" t="s">
        <v>3584</v>
      </c>
      <c r="D552" s="889"/>
      <c r="E552" s="438">
        <v>1200</v>
      </c>
      <c r="F552" s="438">
        <v>700</v>
      </c>
      <c r="G552" s="426">
        <v>900</v>
      </c>
      <c r="H552" s="15">
        <v>46248.88</v>
      </c>
      <c r="I552" s="215"/>
      <c r="J552" s="4"/>
      <c r="K552" s="76"/>
      <c r="L552" s="81"/>
      <c r="M552" s="81"/>
      <c r="N552" s="81"/>
      <c r="O552" s="81"/>
      <c r="P552" s="81"/>
      <c r="Q552" s="81"/>
      <c r="R552" s="81"/>
      <c r="S552" s="81"/>
      <c r="T552" s="81"/>
      <c r="U552" s="81"/>
      <c r="V552" s="81"/>
      <c r="W552" s="81"/>
      <c r="X552" s="81"/>
      <c r="Y552" s="81"/>
    </row>
    <row r="553" spans="1:25" ht="12" customHeight="1">
      <c r="A553" s="81"/>
      <c r="B553" s="107" t="s">
        <v>3585</v>
      </c>
      <c r="C553" s="1061" t="s">
        <v>3586</v>
      </c>
      <c r="D553" s="889"/>
      <c r="E553" s="438">
        <v>1400</v>
      </c>
      <c r="F553" s="438">
        <v>700</v>
      </c>
      <c r="G553" s="426">
        <v>900</v>
      </c>
      <c r="H553" s="15">
        <v>49054.09</v>
      </c>
      <c r="I553" s="215"/>
      <c r="J553" s="4"/>
      <c r="K553" s="76"/>
      <c r="L553" s="81"/>
      <c r="M553" s="81"/>
      <c r="N553" s="81"/>
      <c r="O553" s="81"/>
      <c r="P553" s="81"/>
      <c r="Q553" s="81"/>
      <c r="R553" s="81"/>
      <c r="S553" s="81"/>
      <c r="T553" s="81"/>
      <c r="U553" s="81"/>
      <c r="V553" s="81"/>
      <c r="W553" s="81"/>
      <c r="X553" s="81"/>
      <c r="Y553" s="81"/>
    </row>
    <row r="554" spans="1:25" ht="12" customHeight="1">
      <c r="A554" s="81"/>
      <c r="B554" s="107" t="s">
        <v>3587</v>
      </c>
      <c r="C554" s="1061" t="s">
        <v>3588</v>
      </c>
      <c r="D554" s="889"/>
      <c r="E554" s="438">
        <v>1600</v>
      </c>
      <c r="F554" s="438">
        <v>700</v>
      </c>
      <c r="G554" s="426">
        <v>900</v>
      </c>
      <c r="H554" s="15">
        <v>51731.1</v>
      </c>
      <c r="I554" s="215"/>
      <c r="J554" s="4"/>
      <c r="K554" s="76"/>
      <c r="L554" s="81"/>
      <c r="M554" s="81"/>
      <c r="N554" s="81"/>
      <c r="O554" s="81"/>
      <c r="P554" s="81"/>
      <c r="Q554" s="81"/>
      <c r="R554" s="81"/>
      <c r="S554" s="81"/>
      <c r="T554" s="81"/>
      <c r="U554" s="81"/>
      <c r="V554" s="81"/>
      <c r="W554" s="81"/>
      <c r="X554" s="81"/>
      <c r="Y554" s="81"/>
    </row>
    <row r="555" spans="1:25" ht="12" customHeight="1">
      <c r="A555" s="81"/>
      <c r="B555" s="107" t="s">
        <v>3589</v>
      </c>
      <c r="C555" s="1061" t="s">
        <v>3590</v>
      </c>
      <c r="D555" s="889"/>
      <c r="E555" s="438">
        <v>1800</v>
      </c>
      <c r="F555" s="438">
        <v>700</v>
      </c>
      <c r="G555" s="426">
        <v>900</v>
      </c>
      <c r="H555" s="15">
        <v>54434.71</v>
      </c>
      <c r="I555" s="215"/>
      <c r="J555" s="4"/>
      <c r="K555" s="76"/>
      <c r="L555" s="81"/>
      <c r="M555" s="81"/>
      <c r="N555" s="81"/>
      <c r="O555" s="81"/>
      <c r="P555" s="81"/>
      <c r="Q555" s="81"/>
      <c r="R555" s="81"/>
      <c r="S555" s="81"/>
      <c r="T555" s="81"/>
      <c r="U555" s="81"/>
      <c r="V555" s="81"/>
      <c r="W555" s="81"/>
      <c r="X555" s="81"/>
      <c r="Y555" s="81"/>
    </row>
    <row r="556" spans="1:25" ht="12" customHeight="1">
      <c r="A556" s="81"/>
      <c r="B556" s="107" t="s">
        <v>3591</v>
      </c>
      <c r="C556" s="1061" t="s">
        <v>3592</v>
      </c>
      <c r="D556" s="889"/>
      <c r="E556" s="438">
        <v>1000</v>
      </c>
      <c r="F556" s="438">
        <v>800</v>
      </c>
      <c r="G556" s="426">
        <v>900</v>
      </c>
      <c r="H556" s="15">
        <v>43446.76</v>
      </c>
      <c r="I556" s="215"/>
      <c r="J556" s="4"/>
      <c r="K556" s="76"/>
      <c r="L556" s="81"/>
      <c r="M556" s="81"/>
      <c r="N556" s="81"/>
      <c r="O556" s="81"/>
      <c r="P556" s="81"/>
      <c r="Q556" s="81"/>
      <c r="R556" s="81"/>
      <c r="S556" s="81"/>
      <c r="T556" s="81"/>
      <c r="U556" s="81"/>
      <c r="V556" s="81"/>
      <c r="W556" s="81"/>
      <c r="X556" s="81"/>
      <c r="Y556" s="81"/>
    </row>
    <row r="557" spans="1:25" ht="12" customHeight="1">
      <c r="A557" s="81"/>
      <c r="B557" s="107" t="s">
        <v>3593</v>
      </c>
      <c r="C557" s="1061" t="s">
        <v>3594</v>
      </c>
      <c r="D557" s="889"/>
      <c r="E557" s="438">
        <v>1200</v>
      </c>
      <c r="F557" s="438">
        <v>800</v>
      </c>
      <c r="G557" s="426">
        <v>900</v>
      </c>
      <c r="H557" s="15">
        <v>48245.68</v>
      </c>
      <c r="I557" s="215"/>
      <c r="J557" s="4"/>
      <c r="K557" s="76"/>
      <c r="L557" s="81"/>
      <c r="M557" s="81"/>
      <c r="N557" s="81"/>
      <c r="O557" s="81"/>
      <c r="P557" s="81"/>
      <c r="Q557" s="81"/>
      <c r="R557" s="81"/>
      <c r="S557" s="81"/>
      <c r="T557" s="81"/>
      <c r="U557" s="81"/>
      <c r="V557" s="81"/>
      <c r="W557" s="81"/>
      <c r="X557" s="81"/>
      <c r="Y557" s="81"/>
    </row>
    <row r="558" spans="1:25" ht="12" customHeight="1">
      <c r="A558" s="81"/>
      <c r="B558" s="107" t="s">
        <v>3595</v>
      </c>
      <c r="C558" s="1061" t="s">
        <v>3596</v>
      </c>
      <c r="D558" s="889"/>
      <c r="E558" s="438">
        <v>1400</v>
      </c>
      <c r="F558" s="438">
        <v>800</v>
      </c>
      <c r="G558" s="426">
        <v>900</v>
      </c>
      <c r="H558" s="15">
        <v>51277.64</v>
      </c>
      <c r="I558" s="215"/>
      <c r="J558" s="4"/>
      <c r="K558" s="76"/>
      <c r="L558" s="81"/>
      <c r="M558" s="81"/>
      <c r="N558" s="81"/>
      <c r="O558" s="81"/>
      <c r="P558" s="81"/>
      <c r="Q558" s="81"/>
      <c r="R558" s="81"/>
      <c r="S558" s="81"/>
      <c r="T558" s="81"/>
      <c r="U558" s="81"/>
      <c r="V558" s="81"/>
      <c r="W558" s="81"/>
      <c r="X558" s="81"/>
      <c r="Y558" s="81"/>
    </row>
    <row r="559" spans="1:25" ht="12" customHeight="1">
      <c r="A559" s="81"/>
      <c r="B559" s="107" t="s">
        <v>3597</v>
      </c>
      <c r="C559" s="1061" t="s">
        <v>3598</v>
      </c>
      <c r="D559" s="889"/>
      <c r="E559" s="438">
        <v>1600</v>
      </c>
      <c r="F559" s="438">
        <v>800</v>
      </c>
      <c r="G559" s="426">
        <v>900</v>
      </c>
      <c r="H559" s="15">
        <v>54181.4</v>
      </c>
      <c r="I559" s="215"/>
      <c r="J559" s="4"/>
      <c r="K559" s="76"/>
      <c r="L559" s="81"/>
      <c r="M559" s="81"/>
      <c r="N559" s="81"/>
      <c r="O559" s="81"/>
      <c r="P559" s="81"/>
      <c r="Q559" s="81"/>
      <c r="R559" s="81"/>
      <c r="S559" s="81"/>
      <c r="T559" s="81"/>
      <c r="U559" s="81"/>
      <c r="V559" s="81"/>
      <c r="W559" s="81"/>
      <c r="X559" s="81"/>
      <c r="Y559" s="81"/>
    </row>
    <row r="560" spans="1:25" ht="12" customHeight="1">
      <c r="A560" s="81"/>
      <c r="B560" s="107" t="s">
        <v>3599</v>
      </c>
      <c r="C560" s="1061" t="s">
        <v>3600</v>
      </c>
      <c r="D560" s="889"/>
      <c r="E560" s="438">
        <v>1800</v>
      </c>
      <c r="F560" s="438">
        <v>800</v>
      </c>
      <c r="G560" s="426">
        <v>900</v>
      </c>
      <c r="H560" s="15">
        <v>57016.34</v>
      </c>
      <c r="I560" s="215"/>
      <c r="J560" s="4"/>
      <c r="K560" s="76"/>
      <c r="L560" s="81"/>
      <c r="M560" s="81"/>
      <c r="N560" s="81"/>
      <c r="O560" s="81"/>
      <c r="P560" s="81"/>
      <c r="Q560" s="81"/>
      <c r="R560" s="81"/>
      <c r="S560" s="81"/>
      <c r="T560" s="81"/>
      <c r="U560" s="81"/>
      <c r="V560" s="81"/>
      <c r="W560" s="81"/>
      <c r="X560" s="81"/>
      <c r="Y560" s="81"/>
    </row>
    <row r="561" spans="1:25" ht="12" customHeight="1">
      <c r="A561" s="81"/>
      <c r="B561" s="107"/>
      <c r="C561" s="105"/>
      <c r="D561" s="417"/>
      <c r="E561" s="438"/>
      <c r="F561" s="438"/>
      <c r="G561" s="426"/>
      <c r="H561" s="454"/>
      <c r="I561" s="215"/>
      <c r="J561" s="4"/>
      <c r="K561" s="76"/>
      <c r="L561" s="81"/>
      <c r="M561" s="81"/>
      <c r="N561" s="81"/>
      <c r="O561" s="81"/>
      <c r="P561" s="81"/>
      <c r="Q561" s="81"/>
      <c r="R561" s="81"/>
      <c r="S561" s="81"/>
      <c r="T561" s="81"/>
      <c r="U561" s="81"/>
      <c r="V561" s="81"/>
      <c r="W561" s="81"/>
      <c r="X561" s="81"/>
      <c r="Y561" s="81"/>
    </row>
    <row r="562" spans="1:25" ht="38.25" customHeight="1">
      <c r="A562" s="81"/>
      <c r="B562" s="1028" t="s">
        <v>3601</v>
      </c>
      <c r="C562" s="888"/>
      <c r="D562" s="889"/>
      <c r="E562" s="412" t="s">
        <v>213</v>
      </c>
      <c r="F562" s="412" t="s">
        <v>2554</v>
      </c>
      <c r="G562" s="412" t="s">
        <v>3602</v>
      </c>
      <c r="H562" s="413" t="s">
        <v>7783</v>
      </c>
      <c r="I562" s="215"/>
      <c r="J562" s="4"/>
      <c r="K562" s="76"/>
      <c r="L562" s="81"/>
      <c r="M562" s="81"/>
      <c r="N562" s="81"/>
      <c r="O562" s="81"/>
      <c r="P562" s="81"/>
      <c r="Q562" s="81"/>
      <c r="R562" s="81"/>
      <c r="S562" s="81"/>
      <c r="T562" s="81"/>
      <c r="U562" s="81"/>
      <c r="V562" s="81"/>
      <c r="W562" s="81"/>
      <c r="X562" s="81"/>
      <c r="Y562" s="81"/>
    </row>
    <row r="563" spans="1:25" ht="12" customHeight="1">
      <c r="A563" s="81"/>
      <c r="B563" s="1031" t="s">
        <v>3603</v>
      </c>
      <c r="C563" s="1060"/>
      <c r="D563" s="888"/>
      <c r="E563" s="888"/>
      <c r="F563" s="888"/>
      <c r="G563" s="888"/>
      <c r="H563" s="889"/>
      <c r="I563" s="215"/>
      <c r="J563" s="4"/>
      <c r="K563" s="76"/>
      <c r="L563" s="81"/>
      <c r="M563" s="81"/>
      <c r="N563" s="81"/>
      <c r="O563" s="81"/>
      <c r="P563" s="81"/>
      <c r="Q563" s="81"/>
      <c r="R563" s="81"/>
      <c r="S563" s="81"/>
      <c r="T563" s="81"/>
      <c r="U563" s="81"/>
      <c r="V563" s="81"/>
      <c r="W563" s="81"/>
      <c r="X563" s="81"/>
      <c r="Y563" s="81"/>
    </row>
    <row r="564" spans="1:25" ht="12" customHeight="1">
      <c r="A564" s="81"/>
      <c r="B564" s="884"/>
      <c r="C564" s="1014" t="s">
        <v>3604</v>
      </c>
      <c r="D564" s="889"/>
      <c r="E564" s="455"/>
      <c r="F564" s="455"/>
      <c r="G564" s="455"/>
      <c r="H564" s="457"/>
      <c r="I564" s="215"/>
      <c r="J564" s="4"/>
      <c r="K564" s="76"/>
      <c r="L564" s="81"/>
      <c r="M564" s="81"/>
      <c r="N564" s="81"/>
      <c r="O564" s="81"/>
      <c r="P564" s="81"/>
      <c r="Q564" s="81"/>
      <c r="R564" s="81"/>
      <c r="S564" s="81"/>
      <c r="T564" s="81"/>
      <c r="U564" s="81"/>
      <c r="V564" s="81"/>
      <c r="W564" s="81"/>
      <c r="X564" s="81"/>
      <c r="Y564" s="81"/>
    </row>
    <row r="565" spans="1:25" ht="12" customHeight="1">
      <c r="A565" s="81"/>
      <c r="B565" s="107" t="s">
        <v>3605</v>
      </c>
      <c r="C565" s="1061" t="s">
        <v>3606</v>
      </c>
      <c r="D565" s="889"/>
      <c r="E565" s="438">
        <v>1300</v>
      </c>
      <c r="F565" s="438">
        <v>600</v>
      </c>
      <c r="G565" s="426">
        <v>850</v>
      </c>
      <c r="H565" s="15">
        <v>115106.92</v>
      </c>
      <c r="I565" s="215"/>
      <c r="J565" s="4"/>
      <c r="K565" s="76"/>
      <c r="L565" s="81"/>
      <c r="M565" s="81"/>
      <c r="N565" s="81"/>
      <c r="O565" s="81"/>
      <c r="P565" s="81"/>
      <c r="Q565" s="81"/>
      <c r="R565" s="81"/>
      <c r="S565" s="81"/>
      <c r="T565" s="81"/>
      <c r="U565" s="81"/>
      <c r="V565" s="81"/>
      <c r="W565" s="81"/>
      <c r="X565" s="81"/>
      <c r="Y565" s="81"/>
    </row>
    <row r="566" spans="1:25" ht="12" customHeight="1">
      <c r="A566" s="81"/>
      <c r="B566" s="426"/>
      <c r="C566" s="426"/>
      <c r="D566" s="426"/>
      <c r="E566" s="426"/>
      <c r="F566" s="426"/>
      <c r="G566" s="426"/>
      <c r="H566" s="427"/>
      <c r="I566" s="215"/>
      <c r="J566" s="4"/>
      <c r="K566" s="76"/>
      <c r="L566" s="81"/>
      <c r="M566" s="81"/>
      <c r="N566" s="81"/>
      <c r="O566" s="81"/>
      <c r="P566" s="81"/>
      <c r="Q566" s="81"/>
      <c r="R566" s="81"/>
      <c r="S566" s="81"/>
      <c r="T566" s="81"/>
      <c r="U566" s="81"/>
      <c r="V566" s="81"/>
      <c r="W566" s="81"/>
      <c r="X566" s="81"/>
      <c r="Y566" s="81"/>
    </row>
    <row r="567" spans="1:25" ht="39" customHeight="1">
      <c r="A567" s="81"/>
      <c r="B567" s="1028" t="s">
        <v>3607</v>
      </c>
      <c r="C567" s="888"/>
      <c r="D567" s="889"/>
      <c r="E567" s="412" t="s">
        <v>213</v>
      </c>
      <c r="F567" s="412" t="s">
        <v>2554</v>
      </c>
      <c r="G567" s="412" t="s">
        <v>2555</v>
      </c>
      <c r="H567" s="413" t="s">
        <v>7783</v>
      </c>
      <c r="I567" s="215"/>
      <c r="J567" s="4"/>
      <c r="K567" s="76"/>
      <c r="L567" s="81"/>
      <c r="M567" s="81"/>
      <c r="N567" s="81"/>
      <c r="O567" s="81"/>
      <c r="P567" s="81"/>
      <c r="Q567" s="81"/>
      <c r="R567" s="81"/>
      <c r="S567" s="81"/>
      <c r="T567" s="81"/>
      <c r="U567" s="81"/>
      <c r="V567" s="81"/>
      <c r="W567" s="81"/>
      <c r="X567" s="81"/>
      <c r="Y567" s="81"/>
    </row>
    <row r="568" spans="1:25" ht="12" customHeight="1">
      <c r="A568" s="81"/>
      <c r="B568" s="1031" t="s">
        <v>3608</v>
      </c>
      <c r="C568" s="1060"/>
      <c r="D568" s="888"/>
      <c r="E568" s="888"/>
      <c r="F568" s="888"/>
      <c r="G568" s="888"/>
      <c r="H568" s="889"/>
      <c r="I568" s="215"/>
      <c r="J568" s="4"/>
      <c r="K568" s="76"/>
      <c r="L568" s="81"/>
      <c r="M568" s="81"/>
      <c r="N568" s="81"/>
      <c r="O568" s="81"/>
      <c r="P568" s="81"/>
      <c r="Q568" s="81"/>
      <c r="R568" s="81"/>
      <c r="S568" s="81"/>
      <c r="T568" s="81"/>
      <c r="U568" s="81"/>
      <c r="V568" s="81"/>
      <c r="W568" s="81"/>
      <c r="X568" s="81"/>
      <c r="Y568" s="81"/>
    </row>
    <row r="569" spans="1:25" ht="12" customHeight="1">
      <c r="A569" s="81"/>
      <c r="B569" s="884"/>
      <c r="C569" s="415" t="s">
        <v>2676</v>
      </c>
      <c r="D569" s="93" t="s">
        <v>3609</v>
      </c>
      <c r="E569" s="455"/>
      <c r="F569" s="455"/>
      <c r="G569" s="455"/>
      <c r="H569" s="456"/>
      <c r="I569" s="215"/>
      <c r="J569" s="4"/>
      <c r="K569" s="76"/>
      <c r="L569" s="81"/>
      <c r="M569" s="81"/>
      <c r="N569" s="81"/>
      <c r="O569" s="81"/>
      <c r="P569" s="81"/>
      <c r="Q569" s="81"/>
      <c r="R569" s="81"/>
      <c r="S569" s="81"/>
      <c r="T569" s="81"/>
      <c r="U569" s="81"/>
      <c r="V569" s="81"/>
      <c r="W569" s="81"/>
      <c r="X569" s="81"/>
      <c r="Y569" s="81"/>
    </row>
    <row r="570" spans="1:25" ht="12" customHeight="1">
      <c r="A570" s="81"/>
      <c r="B570" s="107" t="s">
        <v>3610</v>
      </c>
      <c r="C570" s="243"/>
      <c r="D570" s="430" t="s">
        <v>3611</v>
      </c>
      <c r="E570" s="438">
        <v>1200</v>
      </c>
      <c r="F570" s="438">
        <v>600</v>
      </c>
      <c r="G570" s="438">
        <v>1265</v>
      </c>
      <c r="H570" s="15">
        <v>49984.472999999998</v>
      </c>
      <c r="I570" s="215"/>
      <c r="J570" s="4"/>
      <c r="K570" s="76"/>
      <c r="L570" s="81"/>
      <c r="M570" s="81"/>
      <c r="N570" s="81"/>
      <c r="O570" s="81"/>
      <c r="P570" s="81"/>
      <c r="Q570" s="81"/>
      <c r="R570" s="81"/>
      <c r="S570" s="81"/>
      <c r="T570" s="81"/>
      <c r="U570" s="81"/>
      <c r="V570" s="81"/>
      <c r="W570" s="81"/>
      <c r="X570" s="81"/>
      <c r="Y570" s="81"/>
    </row>
    <row r="571" spans="1:25" ht="12" customHeight="1">
      <c r="A571" s="81"/>
      <c r="B571" s="107" t="s">
        <v>3612</v>
      </c>
      <c r="C571" s="458">
        <v>0</v>
      </c>
      <c r="D571" s="430" t="s">
        <v>3613</v>
      </c>
      <c r="E571" s="438">
        <v>1200</v>
      </c>
      <c r="F571" s="438">
        <v>600</v>
      </c>
      <c r="G571" s="438">
        <v>865</v>
      </c>
      <c r="H571" s="15">
        <v>42336.008000000002</v>
      </c>
      <c r="I571" s="215"/>
      <c r="J571" s="4"/>
      <c r="K571" s="76"/>
      <c r="L571" s="81"/>
      <c r="M571" s="81"/>
      <c r="N571" s="81"/>
      <c r="O571" s="81"/>
      <c r="P571" s="81"/>
      <c r="Q571" s="81"/>
      <c r="R571" s="81"/>
      <c r="S571" s="81"/>
      <c r="T571" s="81"/>
      <c r="U571" s="81"/>
      <c r="V571" s="81"/>
      <c r="W571" s="81"/>
      <c r="X571" s="81"/>
      <c r="Y571" s="81"/>
    </row>
    <row r="572" spans="1:25" ht="12" customHeight="1">
      <c r="A572" s="81"/>
      <c r="B572" s="419" t="s">
        <v>3614</v>
      </c>
      <c r="C572" s="459">
        <v>1</v>
      </c>
      <c r="D572" s="432" t="s">
        <v>3615</v>
      </c>
      <c r="E572" s="448">
        <v>1200</v>
      </c>
      <c r="F572" s="448">
        <v>600</v>
      </c>
      <c r="G572" s="448">
        <v>865</v>
      </c>
      <c r="H572" s="15">
        <v>42737.386999999995</v>
      </c>
      <c r="I572" s="215"/>
      <c r="J572" s="4"/>
      <c r="K572" s="76"/>
      <c r="L572" s="81"/>
      <c r="M572" s="81"/>
      <c r="N572" s="81"/>
      <c r="O572" s="81"/>
      <c r="P572" s="81"/>
      <c r="Q572" s="81"/>
      <c r="R572" s="81"/>
      <c r="S572" s="81"/>
      <c r="T572" s="81"/>
      <c r="U572" s="81"/>
      <c r="V572" s="81"/>
      <c r="W572" s="81"/>
      <c r="X572" s="81"/>
      <c r="Y572" s="81"/>
    </row>
    <row r="573" spans="1:25" ht="12" customHeight="1">
      <c r="A573" s="81"/>
      <c r="B573" s="107" t="s">
        <v>3616</v>
      </c>
      <c r="C573" s="460">
        <v>0</v>
      </c>
      <c r="D573" s="430" t="s">
        <v>3617</v>
      </c>
      <c r="E573" s="445">
        <v>1400</v>
      </c>
      <c r="F573" s="445">
        <v>600</v>
      </c>
      <c r="G573" s="445">
        <v>865</v>
      </c>
      <c r="H573" s="15">
        <v>42912.65</v>
      </c>
      <c r="I573" s="215"/>
      <c r="J573" s="4"/>
      <c r="K573" s="76"/>
      <c r="L573" s="81"/>
      <c r="M573" s="81"/>
      <c r="N573" s="81"/>
      <c r="O573" s="81"/>
      <c r="P573" s="81"/>
      <c r="Q573" s="81"/>
      <c r="R573" s="81"/>
      <c r="S573" s="81"/>
      <c r="T573" s="81"/>
      <c r="U573" s="81"/>
      <c r="V573" s="81"/>
      <c r="W573" s="81"/>
      <c r="X573" s="81"/>
      <c r="Y573" s="81"/>
    </row>
    <row r="574" spans="1:25" ht="12" customHeight="1">
      <c r="A574" s="81"/>
      <c r="B574" s="107" t="s">
        <v>3618</v>
      </c>
      <c r="C574" s="458">
        <v>1</v>
      </c>
      <c r="D574" s="430" t="s">
        <v>3619</v>
      </c>
      <c r="E574" s="438">
        <v>1400</v>
      </c>
      <c r="F574" s="438">
        <v>600</v>
      </c>
      <c r="G574" s="438">
        <v>865</v>
      </c>
      <c r="H574" s="15">
        <v>44033.120999999999</v>
      </c>
      <c r="I574" s="215"/>
      <c r="J574" s="4"/>
      <c r="K574" s="76"/>
      <c r="L574" s="81"/>
      <c r="M574" s="81"/>
      <c r="N574" s="81"/>
      <c r="O574" s="81"/>
      <c r="P574" s="81"/>
      <c r="Q574" s="81"/>
      <c r="R574" s="81"/>
      <c r="S574" s="81"/>
      <c r="T574" s="81"/>
      <c r="U574" s="81"/>
      <c r="V574" s="81"/>
      <c r="W574" s="81"/>
      <c r="X574" s="81"/>
      <c r="Y574" s="81"/>
    </row>
    <row r="575" spans="1:25" ht="12" customHeight="1">
      <c r="A575" s="81"/>
      <c r="B575" s="107" t="s">
        <v>3620</v>
      </c>
      <c r="C575" s="458">
        <v>1</v>
      </c>
      <c r="D575" s="430" t="s">
        <v>3621</v>
      </c>
      <c r="E575" s="438">
        <v>1500</v>
      </c>
      <c r="F575" s="438">
        <v>600</v>
      </c>
      <c r="G575" s="438">
        <v>865</v>
      </c>
      <c r="H575" s="15">
        <v>50855.981</v>
      </c>
      <c r="I575" s="215"/>
      <c r="J575" s="4"/>
      <c r="K575" s="76"/>
      <c r="L575" s="81"/>
      <c r="M575" s="81"/>
      <c r="N575" s="81"/>
      <c r="O575" s="81"/>
      <c r="P575" s="81"/>
      <c r="Q575" s="81"/>
      <c r="R575" s="81"/>
      <c r="S575" s="81"/>
      <c r="T575" s="81"/>
      <c r="U575" s="81"/>
      <c r="V575" s="81"/>
      <c r="W575" s="81"/>
      <c r="X575" s="81"/>
      <c r="Y575" s="81"/>
    </row>
    <row r="576" spans="1:25" ht="12" customHeight="1">
      <c r="A576" s="81"/>
      <c r="B576" s="107" t="s">
        <v>3622</v>
      </c>
      <c r="C576" s="458">
        <v>0</v>
      </c>
      <c r="D576" s="430" t="s">
        <v>3623</v>
      </c>
      <c r="E576" s="438">
        <v>1500</v>
      </c>
      <c r="F576" s="438">
        <v>600</v>
      </c>
      <c r="G576" s="438">
        <v>865</v>
      </c>
      <c r="H576" s="15">
        <v>48854.19</v>
      </c>
      <c r="I576" s="215"/>
      <c r="J576" s="4"/>
      <c r="K576" s="76"/>
      <c r="L576" s="81"/>
      <c r="M576" s="81"/>
      <c r="N576" s="81"/>
      <c r="O576" s="81"/>
      <c r="P576" s="81"/>
      <c r="Q576" s="81"/>
      <c r="R576" s="81"/>
      <c r="S576" s="81"/>
      <c r="T576" s="81"/>
      <c r="U576" s="81"/>
      <c r="V576" s="81"/>
      <c r="W576" s="81"/>
      <c r="X576" s="81"/>
      <c r="Y576" s="81"/>
    </row>
    <row r="577" spans="1:25" ht="12" customHeight="1">
      <c r="A577" s="81"/>
      <c r="B577" s="107" t="s">
        <v>3624</v>
      </c>
      <c r="C577" s="458">
        <v>1</v>
      </c>
      <c r="D577" s="430" t="s">
        <v>3625</v>
      </c>
      <c r="E577" s="438">
        <v>800</v>
      </c>
      <c r="F577" s="438">
        <v>600</v>
      </c>
      <c r="G577" s="438">
        <v>865</v>
      </c>
      <c r="H577" s="15">
        <v>35968.580999999998</v>
      </c>
      <c r="I577" s="215"/>
      <c r="J577" s="4"/>
      <c r="K577" s="76"/>
      <c r="L577" s="81"/>
      <c r="M577" s="81"/>
      <c r="N577" s="81"/>
      <c r="O577" s="81"/>
      <c r="P577" s="81"/>
      <c r="Q577" s="81"/>
      <c r="R577" s="81"/>
      <c r="S577" s="81"/>
      <c r="T577" s="81"/>
      <c r="U577" s="81"/>
      <c r="V577" s="81"/>
      <c r="W577" s="81"/>
      <c r="X577" s="81"/>
      <c r="Y577" s="81"/>
    </row>
    <row r="578" spans="1:25" ht="12" customHeight="1">
      <c r="A578" s="81"/>
      <c r="B578" s="107" t="s">
        <v>3626</v>
      </c>
      <c r="C578" s="458">
        <v>0</v>
      </c>
      <c r="D578" s="430" t="s">
        <v>3627</v>
      </c>
      <c r="E578" s="438">
        <v>800</v>
      </c>
      <c r="F578" s="438">
        <v>600</v>
      </c>
      <c r="G578" s="438">
        <v>865</v>
      </c>
      <c r="H578" s="15">
        <v>34918.542999999998</v>
      </c>
      <c r="I578" s="215"/>
      <c r="J578" s="4"/>
      <c r="K578" s="76"/>
      <c r="L578" s="81"/>
      <c r="M578" s="81"/>
      <c r="N578" s="81"/>
      <c r="O578" s="81"/>
      <c r="P578" s="81"/>
      <c r="Q578" s="81"/>
      <c r="R578" s="81"/>
      <c r="S578" s="81"/>
      <c r="T578" s="81"/>
      <c r="U578" s="81"/>
      <c r="V578" s="81"/>
      <c r="W578" s="81"/>
      <c r="X578" s="81"/>
      <c r="Y578" s="81"/>
    </row>
    <row r="579" spans="1:25" ht="12" customHeight="1">
      <c r="A579" s="81"/>
      <c r="B579" s="107" t="s">
        <v>3628</v>
      </c>
      <c r="C579" s="458">
        <v>1</v>
      </c>
      <c r="D579" s="430" t="s">
        <v>3629</v>
      </c>
      <c r="E579" s="438">
        <v>900</v>
      </c>
      <c r="F579" s="438">
        <v>600</v>
      </c>
      <c r="G579" s="438">
        <v>865</v>
      </c>
      <c r="H579" s="15">
        <v>37657.509999999995</v>
      </c>
      <c r="I579" s="215"/>
      <c r="J579" s="4"/>
      <c r="K579" s="76"/>
      <c r="L579" s="81"/>
      <c r="M579" s="81"/>
      <c r="N579" s="81"/>
      <c r="O579" s="81"/>
      <c r="P579" s="81"/>
      <c r="Q579" s="81"/>
      <c r="R579" s="81"/>
      <c r="S579" s="81"/>
      <c r="T579" s="81"/>
      <c r="U579" s="81"/>
      <c r="V579" s="81"/>
      <c r="W579" s="81"/>
      <c r="X579" s="81"/>
      <c r="Y579" s="81"/>
    </row>
    <row r="580" spans="1:25" ht="12" customHeight="1">
      <c r="A580" s="81"/>
      <c r="B580" s="107" t="s">
        <v>3630</v>
      </c>
      <c r="C580" s="458">
        <v>0</v>
      </c>
      <c r="D580" s="430" t="s">
        <v>3631</v>
      </c>
      <c r="E580" s="438">
        <v>900</v>
      </c>
      <c r="F580" s="438">
        <v>600</v>
      </c>
      <c r="G580" s="438">
        <v>865</v>
      </c>
      <c r="H580" s="15">
        <v>36697.573000000004</v>
      </c>
      <c r="I580" s="215"/>
      <c r="J580" s="4"/>
      <c r="K580" s="76"/>
      <c r="L580" s="81"/>
      <c r="M580" s="81"/>
      <c r="N580" s="81"/>
      <c r="O580" s="81"/>
      <c r="P580" s="81"/>
      <c r="Q580" s="81"/>
      <c r="R580" s="81"/>
      <c r="S580" s="81"/>
      <c r="T580" s="81"/>
      <c r="U580" s="81"/>
      <c r="V580" s="81"/>
      <c r="W580" s="81"/>
      <c r="X580" s="81"/>
      <c r="Y580" s="81"/>
    </row>
    <row r="581" spans="1:25" ht="12" customHeight="1">
      <c r="A581" s="81"/>
      <c r="B581" s="107" t="s">
        <v>3632</v>
      </c>
      <c r="C581" s="458">
        <v>1</v>
      </c>
      <c r="D581" s="430" t="s">
        <v>3633</v>
      </c>
      <c r="E581" s="438">
        <v>1000</v>
      </c>
      <c r="F581" s="438">
        <v>600</v>
      </c>
      <c r="G581" s="438">
        <v>865</v>
      </c>
      <c r="H581" s="15">
        <v>39348.067000000003</v>
      </c>
      <c r="I581" s="215"/>
      <c r="J581" s="4"/>
      <c r="K581" s="76"/>
      <c r="L581" s="81"/>
      <c r="M581" s="81"/>
      <c r="N581" s="81"/>
      <c r="O581" s="81"/>
      <c r="P581" s="81"/>
      <c r="Q581" s="81"/>
      <c r="R581" s="81"/>
      <c r="S581" s="81"/>
      <c r="T581" s="81"/>
      <c r="U581" s="81"/>
      <c r="V581" s="81"/>
      <c r="W581" s="81"/>
      <c r="X581" s="81"/>
      <c r="Y581" s="81"/>
    </row>
    <row r="582" spans="1:25" ht="12" customHeight="1">
      <c r="A582" s="81"/>
      <c r="B582" s="107" t="s">
        <v>3634</v>
      </c>
      <c r="C582" s="458">
        <v>0</v>
      </c>
      <c r="D582" s="430" t="s">
        <v>3635</v>
      </c>
      <c r="E582" s="438">
        <v>1000</v>
      </c>
      <c r="F582" s="438">
        <v>600</v>
      </c>
      <c r="G582" s="438">
        <v>865</v>
      </c>
      <c r="H582" s="15">
        <v>38556.847999999998</v>
      </c>
      <c r="I582" s="215"/>
      <c r="J582" s="4"/>
      <c r="K582" s="76"/>
      <c r="L582" s="81"/>
      <c r="M582" s="81"/>
      <c r="N582" s="81"/>
      <c r="O582" s="81"/>
      <c r="P582" s="81"/>
      <c r="Q582" s="81"/>
      <c r="R582" s="81"/>
      <c r="S582" s="81"/>
      <c r="T582" s="81"/>
      <c r="U582" s="81"/>
      <c r="V582" s="81"/>
      <c r="W582" s="81"/>
      <c r="X582" s="81"/>
      <c r="Y582" s="81"/>
    </row>
    <row r="583" spans="1:25" ht="12" customHeight="1">
      <c r="A583" s="81"/>
      <c r="B583" s="107" t="s">
        <v>3636</v>
      </c>
      <c r="C583" s="458">
        <v>1</v>
      </c>
      <c r="D583" s="430" t="s">
        <v>3637</v>
      </c>
      <c r="E583" s="438">
        <v>1400</v>
      </c>
      <c r="F583" s="438">
        <v>600</v>
      </c>
      <c r="G583" s="438">
        <v>865</v>
      </c>
      <c r="H583" s="15">
        <v>54512.304000000004</v>
      </c>
      <c r="I583" s="215"/>
      <c r="J583" s="4"/>
      <c r="K583" s="76"/>
      <c r="L583" s="81"/>
      <c r="M583" s="81"/>
      <c r="N583" s="81"/>
      <c r="O583" s="81"/>
      <c r="P583" s="81"/>
      <c r="Q583" s="81"/>
      <c r="R583" s="81"/>
      <c r="S583" s="81"/>
      <c r="T583" s="81"/>
      <c r="U583" s="81"/>
      <c r="V583" s="81"/>
      <c r="W583" s="81"/>
      <c r="X583" s="81"/>
      <c r="Y583" s="81"/>
    </row>
    <row r="584" spans="1:25" ht="12" customHeight="1">
      <c r="A584" s="81"/>
      <c r="B584" s="419" t="s">
        <v>3638</v>
      </c>
      <c r="C584" s="459">
        <v>1</v>
      </c>
      <c r="D584" s="432" t="s">
        <v>3639</v>
      </c>
      <c r="E584" s="448">
        <v>1000</v>
      </c>
      <c r="F584" s="448">
        <v>600</v>
      </c>
      <c r="G584" s="448">
        <v>865</v>
      </c>
      <c r="H584" s="15">
        <v>37709.903000000006</v>
      </c>
      <c r="I584" s="215"/>
      <c r="J584" s="4"/>
      <c r="K584" s="76"/>
      <c r="L584" s="81"/>
      <c r="M584" s="81"/>
      <c r="N584" s="81"/>
      <c r="O584" s="81"/>
      <c r="P584" s="81"/>
      <c r="Q584" s="81"/>
      <c r="R584" s="81"/>
      <c r="S584" s="81"/>
      <c r="T584" s="81"/>
      <c r="U584" s="81"/>
      <c r="V584" s="81"/>
      <c r="W584" s="81"/>
      <c r="X584" s="81"/>
      <c r="Y584" s="81"/>
    </row>
    <row r="585" spans="1:25" ht="12" customHeight="1">
      <c r="A585" s="81"/>
      <c r="B585" s="419" t="s">
        <v>3640</v>
      </c>
      <c r="C585" s="459">
        <v>1</v>
      </c>
      <c r="D585" s="432" t="s">
        <v>3641</v>
      </c>
      <c r="E585" s="448">
        <v>1000</v>
      </c>
      <c r="F585" s="448">
        <v>600</v>
      </c>
      <c r="G585" s="448">
        <v>865</v>
      </c>
      <c r="H585" s="15">
        <v>37709.903000000006</v>
      </c>
      <c r="I585" s="215"/>
      <c r="J585" s="4"/>
      <c r="K585" s="76"/>
      <c r="L585" s="81"/>
      <c r="M585" s="81"/>
      <c r="N585" s="81"/>
      <c r="O585" s="81"/>
      <c r="P585" s="81"/>
      <c r="Q585" s="81"/>
      <c r="R585" s="81"/>
      <c r="S585" s="81"/>
      <c r="T585" s="81"/>
      <c r="U585" s="81"/>
      <c r="V585" s="81"/>
      <c r="W585" s="81"/>
      <c r="X585" s="81"/>
      <c r="Y585" s="81"/>
    </row>
    <row r="586" spans="1:25" ht="12" customHeight="1">
      <c r="A586" s="81"/>
      <c r="B586" s="419" t="s">
        <v>3642</v>
      </c>
      <c r="C586" s="459">
        <v>1</v>
      </c>
      <c r="D586" s="432" t="s">
        <v>3643</v>
      </c>
      <c r="E586" s="448">
        <v>1200</v>
      </c>
      <c r="F586" s="448">
        <v>600</v>
      </c>
      <c r="G586" s="448">
        <v>865</v>
      </c>
      <c r="H586" s="15">
        <v>48225.144</v>
      </c>
      <c r="I586" s="215"/>
      <c r="J586" s="4"/>
      <c r="K586" s="76"/>
      <c r="L586" s="81"/>
      <c r="M586" s="81"/>
      <c r="N586" s="81"/>
      <c r="O586" s="81"/>
      <c r="P586" s="81"/>
      <c r="Q586" s="81"/>
      <c r="R586" s="81"/>
      <c r="S586" s="81"/>
      <c r="T586" s="81"/>
      <c r="U586" s="81"/>
      <c r="V586" s="81"/>
      <c r="W586" s="81"/>
      <c r="X586" s="81"/>
      <c r="Y586" s="81"/>
    </row>
    <row r="587" spans="1:25" ht="12" customHeight="1">
      <c r="A587" s="81"/>
      <c r="B587" s="419" t="s">
        <v>3644</v>
      </c>
      <c r="C587" s="459">
        <v>1</v>
      </c>
      <c r="D587" s="432" t="s">
        <v>3645</v>
      </c>
      <c r="E587" s="448">
        <v>1200</v>
      </c>
      <c r="F587" s="448">
        <v>600</v>
      </c>
      <c r="G587" s="448">
        <v>865</v>
      </c>
      <c r="H587" s="15">
        <v>48225.144</v>
      </c>
      <c r="I587" s="215"/>
      <c r="J587" s="4"/>
      <c r="K587" s="76"/>
      <c r="L587" s="81"/>
      <c r="M587" s="81"/>
      <c r="N587" s="81"/>
      <c r="O587" s="81"/>
      <c r="P587" s="81"/>
      <c r="Q587" s="81"/>
      <c r="R587" s="81"/>
      <c r="S587" s="81"/>
      <c r="T587" s="81"/>
      <c r="U587" s="81"/>
      <c r="V587" s="81"/>
      <c r="W587" s="81"/>
      <c r="X587" s="81"/>
      <c r="Y587" s="81"/>
    </row>
    <row r="588" spans="1:25" ht="12" customHeight="1">
      <c r="A588" s="81"/>
      <c r="B588" s="101" t="s">
        <v>3646</v>
      </c>
      <c r="C588" s="60">
        <v>1</v>
      </c>
      <c r="D588" s="436" t="s">
        <v>3647</v>
      </c>
      <c r="E588" s="445">
        <v>1200</v>
      </c>
      <c r="F588" s="445">
        <v>700</v>
      </c>
      <c r="G588" s="445">
        <v>865</v>
      </c>
      <c r="H588" s="15">
        <v>53660.474999999999</v>
      </c>
      <c r="I588" s="215"/>
      <c r="J588" s="4"/>
      <c r="K588" s="76"/>
      <c r="L588" s="81"/>
      <c r="M588" s="81"/>
      <c r="N588" s="81"/>
      <c r="O588" s="81"/>
      <c r="P588" s="81"/>
      <c r="Q588" s="81"/>
      <c r="R588" s="81"/>
      <c r="S588" s="81"/>
      <c r="T588" s="81"/>
      <c r="U588" s="81"/>
      <c r="V588" s="81"/>
      <c r="W588" s="81"/>
      <c r="X588" s="81"/>
      <c r="Y588" s="81"/>
    </row>
    <row r="589" spans="1:25" ht="12" customHeight="1">
      <c r="A589" s="81"/>
      <c r="B589" s="101" t="s">
        <v>3648</v>
      </c>
      <c r="C589" s="60">
        <v>1</v>
      </c>
      <c r="D589" s="436" t="s">
        <v>3649</v>
      </c>
      <c r="E589" s="445">
        <v>1200</v>
      </c>
      <c r="F589" s="445">
        <v>700</v>
      </c>
      <c r="G589" s="445">
        <v>865</v>
      </c>
      <c r="H589" s="15">
        <v>53660.474999999999</v>
      </c>
      <c r="I589" s="215"/>
      <c r="J589" s="4"/>
      <c r="K589" s="76"/>
      <c r="L589" s="81"/>
      <c r="M589" s="81"/>
      <c r="N589" s="81"/>
      <c r="O589" s="81"/>
      <c r="P589" s="81"/>
      <c r="Q589" s="81"/>
      <c r="R589" s="81"/>
      <c r="S589" s="81"/>
      <c r="T589" s="81"/>
      <c r="U589" s="81"/>
      <c r="V589" s="81"/>
      <c r="W589" s="81"/>
      <c r="X589" s="81"/>
      <c r="Y589" s="81"/>
    </row>
    <row r="590" spans="1:25" ht="12" customHeight="1">
      <c r="A590" s="81"/>
      <c r="B590" s="243"/>
      <c r="C590" s="429"/>
      <c r="D590" s="430"/>
      <c r="E590" s="438"/>
      <c r="F590" s="438"/>
      <c r="G590" s="418"/>
      <c r="H590" s="454"/>
      <c r="I590" s="215"/>
      <c r="J590" s="4"/>
      <c r="K590" s="76"/>
      <c r="L590" s="81"/>
      <c r="M590" s="81"/>
      <c r="N590" s="81"/>
      <c r="O590" s="81"/>
      <c r="P590" s="81"/>
      <c r="Q590" s="81"/>
      <c r="R590" s="81"/>
      <c r="S590" s="81"/>
      <c r="T590" s="81"/>
      <c r="U590" s="81"/>
      <c r="V590" s="81"/>
      <c r="W590" s="81"/>
      <c r="X590" s="81"/>
      <c r="Y590" s="81"/>
    </row>
    <row r="591" spans="1:25" ht="12" customHeight="1">
      <c r="A591" s="81"/>
      <c r="B591" s="426"/>
      <c r="C591" s="426"/>
      <c r="D591" s="426"/>
      <c r="E591" s="426"/>
      <c r="F591" s="426"/>
      <c r="G591" s="426"/>
      <c r="H591" s="427"/>
      <c r="I591" s="215"/>
      <c r="J591" s="4"/>
      <c r="K591" s="76"/>
      <c r="L591" s="81"/>
      <c r="M591" s="81"/>
      <c r="N591" s="81"/>
      <c r="O591" s="81"/>
      <c r="P591" s="81"/>
      <c r="Q591" s="81"/>
      <c r="R591" s="81"/>
      <c r="S591" s="81"/>
      <c r="T591" s="81"/>
      <c r="U591" s="81"/>
      <c r="V591" s="81"/>
      <c r="W591" s="81"/>
      <c r="X591" s="81"/>
      <c r="Y591" s="81"/>
    </row>
    <row r="592" spans="1:25" ht="12" customHeight="1">
      <c r="A592" s="81"/>
      <c r="B592" s="44"/>
      <c r="C592" s="44"/>
      <c r="D592" s="44"/>
      <c r="E592" s="44"/>
      <c r="F592" s="44"/>
      <c r="G592" s="44"/>
      <c r="H592" s="427"/>
      <c r="I592" s="215"/>
      <c r="J592" s="4"/>
      <c r="K592" s="76"/>
      <c r="L592" s="81"/>
      <c r="M592" s="81"/>
      <c r="N592" s="81"/>
      <c r="O592" s="81"/>
      <c r="P592" s="81"/>
      <c r="Q592" s="81"/>
      <c r="R592" s="81"/>
      <c r="S592" s="81"/>
      <c r="T592" s="81"/>
      <c r="U592" s="81"/>
      <c r="V592" s="81"/>
      <c r="W592" s="81"/>
      <c r="X592" s="81"/>
      <c r="Y592" s="81"/>
    </row>
    <row r="593" spans="1:25" ht="12" customHeight="1">
      <c r="A593" s="81"/>
      <c r="B593" s="420"/>
      <c r="C593" s="461" t="s">
        <v>3650</v>
      </c>
      <c r="D593" s="426"/>
      <c r="E593" s="426"/>
      <c r="F593" s="426"/>
      <c r="G593" s="426"/>
      <c r="H593" s="427"/>
      <c r="I593" s="215"/>
      <c r="J593" s="4"/>
      <c r="K593" s="76"/>
      <c r="L593" s="81"/>
      <c r="M593" s="81"/>
      <c r="N593" s="81"/>
      <c r="O593" s="81"/>
      <c r="P593" s="81"/>
      <c r="Q593" s="81"/>
      <c r="R593" s="81"/>
      <c r="S593" s="81"/>
      <c r="T593" s="81"/>
      <c r="U593" s="81"/>
      <c r="V593" s="81"/>
      <c r="W593" s="81"/>
      <c r="X593" s="81"/>
      <c r="Y593" s="81"/>
    </row>
    <row r="594" spans="1:25" ht="12" customHeight="1">
      <c r="A594" s="81"/>
      <c r="B594" s="426"/>
      <c r="C594" s="461" t="s">
        <v>3651</v>
      </c>
      <c r="D594" s="426"/>
      <c r="E594" s="426"/>
      <c r="F594" s="426"/>
      <c r="G594" s="426"/>
      <c r="H594" s="427"/>
      <c r="I594" s="215"/>
      <c r="J594" s="4"/>
      <c r="K594" s="76"/>
      <c r="L594" s="81"/>
      <c r="M594" s="81"/>
      <c r="N594" s="81"/>
      <c r="O594" s="81"/>
      <c r="P594" s="81"/>
      <c r="Q594" s="81"/>
      <c r="R594" s="81"/>
      <c r="S594" s="81"/>
      <c r="T594" s="81"/>
      <c r="U594" s="81"/>
      <c r="V594" s="81"/>
      <c r="W594" s="81"/>
      <c r="X594" s="81"/>
      <c r="Y594" s="81"/>
    </row>
    <row r="595" spans="1:25" ht="12" customHeight="1">
      <c r="A595" s="81"/>
      <c r="B595" s="81"/>
      <c r="C595" s="410"/>
      <c r="D595" s="81"/>
      <c r="E595" s="4"/>
      <c r="F595" s="4"/>
      <c r="G595" s="4"/>
      <c r="H595" s="4"/>
      <c r="I595" s="215"/>
      <c r="J595" s="4"/>
      <c r="K595" s="76"/>
      <c r="L595" s="81"/>
      <c r="M595" s="81"/>
      <c r="N595" s="81"/>
      <c r="O595" s="81"/>
      <c r="P595" s="81"/>
      <c r="Q595" s="81"/>
      <c r="R595" s="81"/>
      <c r="S595" s="81"/>
      <c r="T595" s="81"/>
      <c r="U595" s="81"/>
      <c r="V595" s="81"/>
      <c r="W595" s="81"/>
      <c r="X595" s="81"/>
      <c r="Y595" s="81"/>
    </row>
    <row r="596" spans="1:25" ht="41.25" customHeight="1">
      <c r="A596" s="81"/>
      <c r="B596" s="1053" t="s">
        <v>3652</v>
      </c>
      <c r="C596" s="1054"/>
      <c r="D596" s="1055"/>
      <c r="E596" s="412" t="s">
        <v>213</v>
      </c>
      <c r="F596" s="412" t="s">
        <v>2554</v>
      </c>
      <c r="G596" s="462" t="s">
        <v>2555</v>
      </c>
      <c r="H596" s="463" t="s">
        <v>7783</v>
      </c>
      <c r="I596" s="215"/>
      <c r="J596" s="4"/>
      <c r="K596" s="76"/>
      <c r="L596" s="81"/>
      <c r="M596" s="81"/>
      <c r="N596" s="81"/>
      <c r="O596" s="81"/>
      <c r="P596" s="81"/>
      <c r="Q596" s="81"/>
      <c r="R596" s="81"/>
      <c r="S596" s="81"/>
      <c r="T596" s="81"/>
      <c r="U596" s="81"/>
      <c r="V596" s="81"/>
      <c r="W596" s="81"/>
      <c r="X596" s="81"/>
      <c r="Y596" s="81"/>
    </row>
    <row r="597" spans="1:25" ht="12" customHeight="1">
      <c r="A597" s="81"/>
      <c r="B597" s="1031" t="s">
        <v>3653</v>
      </c>
      <c r="C597" s="1068"/>
      <c r="D597" s="888"/>
      <c r="E597" s="888"/>
      <c r="F597" s="888"/>
      <c r="G597" s="888"/>
      <c r="H597" s="1070"/>
      <c r="I597" s="215"/>
      <c r="J597" s="4"/>
      <c r="K597" s="76"/>
      <c r="L597" s="81"/>
      <c r="M597" s="81"/>
      <c r="N597" s="81"/>
      <c r="O597" s="81"/>
      <c r="P597" s="81"/>
      <c r="Q597" s="81"/>
      <c r="R597" s="81"/>
      <c r="S597" s="81"/>
      <c r="T597" s="81"/>
      <c r="U597" s="81"/>
      <c r="V597" s="81"/>
      <c r="W597" s="81"/>
      <c r="X597" s="81"/>
      <c r="Y597" s="81"/>
    </row>
    <row r="598" spans="1:25" ht="12" customHeight="1">
      <c r="A598" s="81"/>
      <c r="B598" s="884"/>
      <c r="C598" s="415" t="s">
        <v>901</v>
      </c>
      <c r="D598" s="428" t="s">
        <v>3654</v>
      </c>
      <c r="E598" s="440"/>
      <c r="F598" s="440"/>
      <c r="G598" s="464"/>
      <c r="H598" s="1026"/>
      <c r="I598" s="215"/>
      <c r="J598" s="4"/>
      <c r="K598" s="76"/>
      <c r="L598" s="81"/>
      <c r="M598" s="81"/>
      <c r="N598" s="81"/>
      <c r="O598" s="81"/>
      <c r="P598" s="81"/>
      <c r="Q598" s="81"/>
      <c r="R598" s="81"/>
      <c r="S598" s="81"/>
      <c r="T598" s="81"/>
      <c r="U598" s="81"/>
      <c r="V598" s="81"/>
      <c r="W598" s="81"/>
      <c r="X598" s="81"/>
      <c r="Y598" s="81"/>
    </row>
    <row r="599" spans="1:25" ht="12" customHeight="1">
      <c r="A599" s="81"/>
      <c r="B599" s="107" t="s">
        <v>3655</v>
      </c>
      <c r="C599" s="465">
        <v>3</v>
      </c>
      <c r="D599" s="430" t="s">
        <v>3656</v>
      </c>
      <c r="E599" s="441">
        <v>1400</v>
      </c>
      <c r="F599" s="441">
        <v>300</v>
      </c>
      <c r="G599" s="466">
        <v>1645</v>
      </c>
      <c r="H599" s="15">
        <v>14247.475</v>
      </c>
      <c r="I599" s="215"/>
      <c r="J599" s="4"/>
      <c r="K599" s="76"/>
      <c r="L599" s="81"/>
      <c r="M599" s="81"/>
      <c r="N599" s="81"/>
      <c r="O599" s="81"/>
      <c r="P599" s="81"/>
      <c r="Q599" s="81"/>
      <c r="R599" s="81"/>
      <c r="S599" s="81"/>
      <c r="T599" s="81"/>
      <c r="U599" s="81"/>
      <c r="V599" s="81"/>
      <c r="W599" s="81"/>
      <c r="X599" s="81"/>
      <c r="Y599" s="81"/>
    </row>
    <row r="600" spans="1:25" ht="12" customHeight="1">
      <c r="A600" s="81"/>
      <c r="B600" s="107" t="s">
        <v>3657</v>
      </c>
      <c r="C600" s="465">
        <v>3</v>
      </c>
      <c r="D600" s="430" t="s">
        <v>3658</v>
      </c>
      <c r="E600" s="441">
        <v>1500</v>
      </c>
      <c r="F600" s="441">
        <v>400</v>
      </c>
      <c r="G600" s="466">
        <v>1645</v>
      </c>
      <c r="H600" s="15">
        <v>12115.674999999999</v>
      </c>
      <c r="I600" s="215"/>
      <c r="J600" s="4"/>
      <c r="K600" s="76"/>
      <c r="L600" s="81"/>
      <c r="M600" s="81"/>
      <c r="N600" s="81"/>
      <c r="O600" s="81"/>
      <c r="P600" s="81"/>
      <c r="Q600" s="81"/>
      <c r="R600" s="81"/>
      <c r="S600" s="81"/>
      <c r="T600" s="81"/>
      <c r="U600" s="81"/>
      <c r="V600" s="81"/>
      <c r="W600" s="81"/>
      <c r="X600" s="81"/>
      <c r="Y600" s="81"/>
    </row>
    <row r="601" spans="1:25" ht="12" customHeight="1">
      <c r="A601" s="81"/>
      <c r="B601" s="107" t="s">
        <v>3659</v>
      </c>
      <c r="C601" s="465">
        <v>3</v>
      </c>
      <c r="D601" s="430" t="s">
        <v>3660</v>
      </c>
      <c r="E601" s="426">
        <v>1500</v>
      </c>
      <c r="F601" s="426">
        <v>500</v>
      </c>
      <c r="G601" s="467">
        <v>1645</v>
      </c>
      <c r="H601" s="15">
        <v>14648.226999999999</v>
      </c>
      <c r="I601" s="215"/>
      <c r="J601" s="4"/>
      <c r="K601" s="76"/>
      <c r="L601" s="81"/>
      <c r="M601" s="81"/>
      <c r="N601" s="81"/>
      <c r="O601" s="81"/>
      <c r="P601" s="81"/>
      <c r="Q601" s="81"/>
      <c r="R601" s="81"/>
      <c r="S601" s="81"/>
      <c r="T601" s="81"/>
      <c r="U601" s="81"/>
      <c r="V601" s="81"/>
      <c r="W601" s="81"/>
      <c r="X601" s="81"/>
      <c r="Y601" s="81"/>
    </row>
    <row r="602" spans="1:25" ht="12" customHeight="1">
      <c r="A602" s="81"/>
      <c r="B602" s="107" t="s">
        <v>3661</v>
      </c>
      <c r="C602" s="465">
        <v>3</v>
      </c>
      <c r="D602" s="430" t="s">
        <v>3662</v>
      </c>
      <c r="E602" s="426">
        <v>1500</v>
      </c>
      <c r="F602" s="426">
        <v>500</v>
      </c>
      <c r="G602" s="467">
        <v>1645</v>
      </c>
      <c r="H602" s="15">
        <v>18286</v>
      </c>
      <c r="I602" s="215"/>
      <c r="J602" s="4"/>
      <c r="K602" s="76"/>
      <c r="L602" s="81"/>
      <c r="M602" s="81"/>
      <c r="N602" s="81"/>
      <c r="O602" s="81"/>
      <c r="P602" s="81"/>
      <c r="Q602" s="81"/>
      <c r="R602" s="81"/>
      <c r="S602" s="81"/>
      <c r="T602" s="81"/>
      <c r="U602" s="81"/>
      <c r="V602" s="81"/>
      <c r="W602" s="81"/>
      <c r="X602" s="81"/>
      <c r="Y602" s="81"/>
    </row>
    <row r="603" spans="1:25" ht="12" customHeight="1">
      <c r="A603" s="81"/>
      <c r="B603" s="107" t="s">
        <v>3663</v>
      </c>
      <c r="C603" s="465">
        <v>3</v>
      </c>
      <c r="D603" s="430" t="s">
        <v>3664</v>
      </c>
      <c r="E603" s="426">
        <v>1000</v>
      </c>
      <c r="F603" s="426">
        <v>600</v>
      </c>
      <c r="G603" s="467">
        <v>1845</v>
      </c>
      <c r="H603" s="15">
        <v>13367.189</v>
      </c>
      <c r="I603" s="215"/>
      <c r="J603" s="4"/>
      <c r="K603" s="76"/>
      <c r="L603" s="81"/>
      <c r="M603" s="81"/>
      <c r="N603" s="81"/>
      <c r="O603" s="81"/>
      <c r="P603" s="81"/>
      <c r="Q603" s="81"/>
      <c r="R603" s="81"/>
      <c r="S603" s="81"/>
      <c r="T603" s="81"/>
      <c r="U603" s="81"/>
      <c r="V603" s="81"/>
      <c r="W603" s="81"/>
      <c r="X603" s="81"/>
      <c r="Y603" s="81"/>
    </row>
    <row r="604" spans="1:25" ht="12" customHeight="1">
      <c r="A604" s="81"/>
      <c r="B604" s="107" t="s">
        <v>3665</v>
      </c>
      <c r="C604" s="468">
        <v>3</v>
      </c>
      <c r="D604" s="430" t="s">
        <v>3666</v>
      </c>
      <c r="E604" s="426">
        <v>1200</v>
      </c>
      <c r="F604" s="426">
        <v>600</v>
      </c>
      <c r="G604" s="467">
        <v>2045</v>
      </c>
      <c r="H604" s="15">
        <v>17007.166000000001</v>
      </c>
      <c r="I604" s="215"/>
      <c r="J604" s="4"/>
      <c r="K604" s="76"/>
      <c r="L604" s="81"/>
      <c r="M604" s="81"/>
      <c r="N604" s="81"/>
      <c r="O604" s="81"/>
      <c r="P604" s="81"/>
      <c r="Q604" s="81"/>
      <c r="R604" s="81"/>
      <c r="S604" s="81"/>
      <c r="T604" s="81"/>
      <c r="U604" s="81"/>
      <c r="V604" s="81"/>
      <c r="W604" s="81"/>
      <c r="X604" s="81"/>
      <c r="Y604" s="81"/>
    </row>
    <row r="605" spans="1:25" ht="12" customHeight="1">
      <c r="A605" s="81"/>
      <c r="B605" s="107" t="s">
        <v>3667</v>
      </c>
      <c r="C605" s="465">
        <v>3</v>
      </c>
      <c r="D605" s="430" t="s">
        <v>3668</v>
      </c>
      <c r="E605" s="426">
        <v>1200</v>
      </c>
      <c r="F605" s="426">
        <v>600</v>
      </c>
      <c r="G605" s="467">
        <v>1845</v>
      </c>
      <c r="H605" s="15">
        <v>14603.974</v>
      </c>
      <c r="I605" s="215"/>
      <c r="J605" s="4"/>
      <c r="K605" s="76"/>
      <c r="L605" s="81"/>
      <c r="M605" s="81"/>
      <c r="N605" s="81"/>
      <c r="O605" s="81"/>
      <c r="P605" s="81"/>
      <c r="Q605" s="81"/>
      <c r="R605" s="81"/>
      <c r="S605" s="81"/>
      <c r="T605" s="81"/>
      <c r="U605" s="81"/>
      <c r="V605" s="81"/>
      <c r="W605" s="81"/>
      <c r="X605" s="81"/>
      <c r="Y605" s="81"/>
    </row>
    <row r="606" spans="1:25" ht="12" customHeight="1">
      <c r="A606" s="81"/>
      <c r="B606" s="107" t="s">
        <v>3669</v>
      </c>
      <c r="C606" s="465">
        <v>3</v>
      </c>
      <c r="D606" s="430" t="s">
        <v>3670</v>
      </c>
      <c r="E606" s="426">
        <v>1300</v>
      </c>
      <c r="F606" s="426">
        <v>600</v>
      </c>
      <c r="G606" s="467">
        <v>1845</v>
      </c>
      <c r="H606" s="15">
        <v>19469.142</v>
      </c>
      <c r="I606" s="215"/>
      <c r="J606" s="4"/>
      <c r="K606" s="76"/>
      <c r="L606" s="81"/>
      <c r="M606" s="81"/>
      <c r="N606" s="81"/>
      <c r="O606" s="81"/>
      <c r="P606" s="81"/>
      <c r="Q606" s="81"/>
      <c r="R606" s="81"/>
      <c r="S606" s="81"/>
      <c r="T606" s="81"/>
      <c r="U606" s="81"/>
      <c r="V606" s="81"/>
      <c r="W606" s="81"/>
      <c r="X606" s="81"/>
      <c r="Y606" s="81"/>
    </row>
    <row r="607" spans="1:25" ht="12" customHeight="1">
      <c r="A607" s="81"/>
      <c r="B607" s="107" t="s">
        <v>3671</v>
      </c>
      <c r="C607" s="465">
        <v>3</v>
      </c>
      <c r="D607" s="430" t="s">
        <v>3672</v>
      </c>
      <c r="E607" s="426">
        <v>1400</v>
      </c>
      <c r="F607" s="426">
        <v>600</v>
      </c>
      <c r="G607" s="467">
        <v>1845</v>
      </c>
      <c r="H607" s="15">
        <v>15988.236000000001</v>
      </c>
      <c r="I607" s="215"/>
      <c r="J607" s="4"/>
      <c r="K607" s="76"/>
      <c r="L607" s="81"/>
      <c r="M607" s="81"/>
      <c r="N607" s="81"/>
      <c r="O607" s="81"/>
      <c r="P607" s="81"/>
      <c r="Q607" s="81"/>
      <c r="R607" s="81"/>
      <c r="S607" s="81"/>
      <c r="T607" s="81"/>
      <c r="U607" s="81"/>
      <c r="V607" s="81"/>
      <c r="W607" s="81"/>
      <c r="X607" s="81"/>
      <c r="Y607" s="81"/>
    </row>
    <row r="608" spans="1:25" ht="12" customHeight="1">
      <c r="A608" s="81"/>
      <c r="B608" s="107" t="s">
        <v>3673</v>
      </c>
      <c r="C608" s="465">
        <v>3</v>
      </c>
      <c r="D608" s="430" t="s">
        <v>3674</v>
      </c>
      <c r="E608" s="426">
        <v>1400</v>
      </c>
      <c r="F608" s="426">
        <v>600</v>
      </c>
      <c r="G608" s="467">
        <v>1845</v>
      </c>
      <c r="H608" s="15">
        <v>21475.971000000001</v>
      </c>
      <c r="I608" s="215"/>
      <c r="J608" s="4"/>
      <c r="K608" s="76"/>
      <c r="L608" s="81"/>
      <c r="M608" s="81"/>
      <c r="N608" s="81"/>
      <c r="O608" s="81"/>
      <c r="P608" s="81"/>
      <c r="Q608" s="81"/>
      <c r="R608" s="81"/>
      <c r="S608" s="81"/>
      <c r="T608" s="81"/>
      <c r="U608" s="81"/>
      <c r="V608" s="81"/>
      <c r="W608" s="81"/>
      <c r="X608" s="81"/>
      <c r="Y608" s="81"/>
    </row>
    <row r="609" spans="1:25" ht="12" customHeight="1">
      <c r="A609" s="81"/>
      <c r="B609" s="108" t="s">
        <v>3675</v>
      </c>
      <c r="C609" s="465">
        <v>3</v>
      </c>
      <c r="D609" s="469" t="s">
        <v>3676</v>
      </c>
      <c r="E609" s="470">
        <v>1200</v>
      </c>
      <c r="F609" s="470">
        <v>600</v>
      </c>
      <c r="G609" s="471">
        <v>2045</v>
      </c>
      <c r="H609" s="15">
        <v>14769</v>
      </c>
      <c r="I609" s="215"/>
      <c r="J609" s="4"/>
      <c r="K609" s="76"/>
      <c r="L609" s="81"/>
      <c r="M609" s="81"/>
      <c r="N609" s="81"/>
      <c r="O609" s="81"/>
      <c r="P609" s="81"/>
      <c r="Q609" s="81"/>
      <c r="R609" s="81"/>
      <c r="S609" s="81"/>
      <c r="T609" s="81"/>
      <c r="U609" s="81"/>
      <c r="V609" s="81"/>
      <c r="W609" s="81"/>
      <c r="X609" s="81"/>
      <c r="Y609" s="81"/>
    </row>
    <row r="610" spans="1:25" ht="12" customHeight="1">
      <c r="A610" s="81"/>
      <c r="B610" s="107" t="s">
        <v>3677</v>
      </c>
      <c r="C610" s="472">
        <v>3</v>
      </c>
      <c r="D610" s="430" t="s">
        <v>3678</v>
      </c>
      <c r="E610" s="426">
        <v>1200</v>
      </c>
      <c r="F610" s="426">
        <v>600</v>
      </c>
      <c r="G610" s="467">
        <v>2045</v>
      </c>
      <c r="H610" s="15">
        <v>18148.921999999999</v>
      </c>
      <c r="I610" s="215"/>
      <c r="J610" s="4"/>
      <c r="K610" s="76"/>
      <c r="L610" s="81"/>
      <c r="M610" s="81"/>
      <c r="N610" s="81"/>
      <c r="O610" s="81"/>
      <c r="P610" s="81"/>
      <c r="Q610" s="81"/>
      <c r="R610" s="81"/>
      <c r="S610" s="81"/>
      <c r="T610" s="81"/>
      <c r="U610" s="81"/>
      <c r="V610" s="81"/>
      <c r="W610" s="81"/>
      <c r="X610" s="81"/>
      <c r="Y610" s="81"/>
    </row>
    <row r="611" spans="1:25" ht="12" customHeight="1">
      <c r="A611" s="81"/>
      <c r="B611" s="107" t="s">
        <v>3679</v>
      </c>
      <c r="C611" s="473">
        <v>4</v>
      </c>
      <c r="D611" s="474" t="s">
        <v>3680</v>
      </c>
      <c r="E611" s="426">
        <v>600</v>
      </c>
      <c r="F611" s="426">
        <v>300</v>
      </c>
      <c r="G611" s="467">
        <v>1845</v>
      </c>
      <c r="H611" s="15">
        <v>10225.259</v>
      </c>
      <c r="I611" s="215"/>
      <c r="J611" s="4"/>
      <c r="K611" s="76"/>
      <c r="L611" s="81"/>
      <c r="M611" s="81"/>
      <c r="N611" s="81"/>
      <c r="O611" s="81"/>
      <c r="P611" s="81"/>
      <c r="Q611" s="81"/>
      <c r="R611" s="81"/>
      <c r="S611" s="81"/>
      <c r="T611" s="81"/>
      <c r="U611" s="81"/>
      <c r="V611" s="81"/>
      <c r="W611" s="81"/>
      <c r="X611" s="81"/>
      <c r="Y611" s="81"/>
    </row>
    <row r="612" spans="1:25" ht="12" customHeight="1">
      <c r="A612" s="81"/>
      <c r="B612" s="107" t="s">
        <v>3681</v>
      </c>
      <c r="C612" s="473">
        <v>4</v>
      </c>
      <c r="D612" s="474" t="s">
        <v>3682</v>
      </c>
      <c r="E612" s="426">
        <v>600</v>
      </c>
      <c r="F612" s="426">
        <v>300</v>
      </c>
      <c r="G612" s="467">
        <v>1845</v>
      </c>
      <c r="H612" s="15">
        <v>13152.601000000001</v>
      </c>
      <c r="I612" s="215"/>
      <c r="J612" s="4"/>
      <c r="K612" s="76"/>
      <c r="L612" s="81"/>
      <c r="M612" s="81"/>
      <c r="N612" s="81"/>
      <c r="O612" s="81"/>
      <c r="P612" s="81"/>
      <c r="Q612" s="81"/>
      <c r="R612" s="81"/>
      <c r="S612" s="81"/>
      <c r="T612" s="81"/>
      <c r="U612" s="81"/>
      <c r="V612" s="81"/>
      <c r="W612" s="81"/>
      <c r="X612" s="81"/>
      <c r="Y612" s="81"/>
    </row>
    <row r="613" spans="1:25" ht="12" customHeight="1">
      <c r="A613" s="81"/>
      <c r="B613" s="107" t="s">
        <v>3683</v>
      </c>
      <c r="C613" s="473">
        <v>4</v>
      </c>
      <c r="D613" s="474" t="s">
        <v>3684</v>
      </c>
      <c r="E613" s="426">
        <v>600</v>
      </c>
      <c r="F613" s="426">
        <v>300</v>
      </c>
      <c r="G613" s="467">
        <v>2045</v>
      </c>
      <c r="H613" s="15">
        <v>10294.041999999999</v>
      </c>
      <c r="I613" s="215"/>
      <c r="J613" s="4"/>
      <c r="K613" s="76"/>
      <c r="L613" s="81"/>
      <c r="M613" s="81"/>
      <c r="N613" s="81"/>
      <c r="O613" s="81"/>
      <c r="P613" s="81"/>
      <c r="Q613" s="81"/>
      <c r="R613" s="81"/>
      <c r="S613" s="81"/>
      <c r="T613" s="81"/>
      <c r="U613" s="81"/>
      <c r="V613" s="81"/>
      <c r="W613" s="81"/>
      <c r="X613" s="81"/>
      <c r="Y613" s="81"/>
    </row>
    <row r="614" spans="1:25" ht="12" customHeight="1">
      <c r="A614" s="81"/>
      <c r="B614" s="107" t="s">
        <v>3685</v>
      </c>
      <c r="C614" s="473">
        <v>4</v>
      </c>
      <c r="D614" s="474" t="s">
        <v>3686</v>
      </c>
      <c r="E614" s="426">
        <v>700</v>
      </c>
      <c r="F614" s="426">
        <v>300</v>
      </c>
      <c r="G614" s="467">
        <v>1645</v>
      </c>
      <c r="H614" s="15">
        <v>10235.103999999999</v>
      </c>
      <c r="I614" s="215"/>
      <c r="J614" s="4"/>
      <c r="K614" s="76"/>
      <c r="L614" s="81"/>
      <c r="M614" s="81"/>
      <c r="N614" s="81"/>
      <c r="O614" s="81"/>
      <c r="P614" s="81"/>
      <c r="Q614" s="81"/>
      <c r="R614" s="81"/>
      <c r="S614" s="81"/>
      <c r="T614" s="81"/>
      <c r="U614" s="81"/>
      <c r="V614" s="81"/>
      <c r="W614" s="81"/>
      <c r="X614" s="81"/>
      <c r="Y614" s="81"/>
    </row>
    <row r="615" spans="1:25" ht="12" customHeight="1">
      <c r="A615" s="81"/>
      <c r="B615" s="107" t="s">
        <v>3687</v>
      </c>
      <c r="C615" s="473">
        <v>4</v>
      </c>
      <c r="D615" s="474" t="s">
        <v>3688</v>
      </c>
      <c r="E615" s="426">
        <v>700</v>
      </c>
      <c r="F615" s="426">
        <v>300</v>
      </c>
      <c r="G615" s="467">
        <v>1645</v>
      </c>
      <c r="H615" s="15">
        <v>13359.203</v>
      </c>
      <c r="I615" s="215"/>
      <c r="J615" s="4"/>
      <c r="K615" s="76"/>
      <c r="L615" s="81"/>
      <c r="M615" s="81"/>
      <c r="N615" s="81"/>
      <c r="O615" s="81"/>
      <c r="P615" s="81"/>
      <c r="Q615" s="81"/>
      <c r="R615" s="81"/>
      <c r="S615" s="81"/>
      <c r="T615" s="81"/>
      <c r="U615" s="81"/>
      <c r="V615" s="81"/>
      <c r="W615" s="81"/>
      <c r="X615" s="81"/>
      <c r="Y615" s="81"/>
    </row>
    <row r="616" spans="1:25" ht="12" customHeight="1">
      <c r="A616" s="81"/>
      <c r="B616" s="107" t="s">
        <v>3689</v>
      </c>
      <c r="C616" s="473">
        <v>4</v>
      </c>
      <c r="D616" s="474" t="s">
        <v>3690</v>
      </c>
      <c r="E616" s="426">
        <v>800</v>
      </c>
      <c r="F616" s="426">
        <v>300</v>
      </c>
      <c r="G616" s="467">
        <v>1845</v>
      </c>
      <c r="H616" s="15">
        <v>10309.200000000001</v>
      </c>
      <c r="I616" s="215"/>
      <c r="J616" s="4"/>
      <c r="K616" s="76"/>
      <c r="L616" s="81"/>
      <c r="M616" s="81"/>
      <c r="N616" s="81"/>
      <c r="O616" s="81"/>
      <c r="P616" s="81"/>
      <c r="Q616" s="81"/>
      <c r="R616" s="81"/>
      <c r="S616" s="81"/>
      <c r="T616" s="81"/>
      <c r="U616" s="81"/>
      <c r="V616" s="81"/>
      <c r="W616" s="81"/>
      <c r="X616" s="81"/>
      <c r="Y616" s="81"/>
    </row>
    <row r="617" spans="1:25" ht="12" customHeight="1">
      <c r="A617" s="81"/>
      <c r="B617" s="107" t="s">
        <v>3691</v>
      </c>
      <c r="C617" s="473">
        <v>4</v>
      </c>
      <c r="D617" s="474" t="s">
        <v>3692</v>
      </c>
      <c r="E617" s="426">
        <v>950</v>
      </c>
      <c r="F617" s="426">
        <v>300</v>
      </c>
      <c r="G617" s="467">
        <v>1845</v>
      </c>
      <c r="H617" s="15">
        <v>11535.777</v>
      </c>
      <c r="I617" s="215"/>
      <c r="J617" s="4"/>
      <c r="K617" s="76"/>
      <c r="L617" s="81"/>
      <c r="M617" s="81"/>
      <c r="N617" s="81"/>
      <c r="O617" s="81"/>
      <c r="P617" s="81"/>
      <c r="Q617" s="81"/>
      <c r="R617" s="81"/>
      <c r="S617" s="81"/>
      <c r="T617" s="81"/>
      <c r="U617" s="81"/>
      <c r="V617" s="81"/>
      <c r="W617" s="81"/>
      <c r="X617" s="81"/>
      <c r="Y617" s="81"/>
    </row>
    <row r="618" spans="1:25" ht="12" customHeight="1">
      <c r="A618" s="81"/>
      <c r="B618" s="107" t="s">
        <v>3693</v>
      </c>
      <c r="C618" s="473">
        <v>4</v>
      </c>
      <c r="D618" s="474" t="s">
        <v>3694</v>
      </c>
      <c r="E618" s="426">
        <v>950</v>
      </c>
      <c r="F618" s="426">
        <v>300</v>
      </c>
      <c r="G618" s="467">
        <v>1845</v>
      </c>
      <c r="H618" s="15">
        <v>15472.192999999999</v>
      </c>
      <c r="I618" s="215"/>
      <c r="J618" s="4"/>
      <c r="K618" s="76"/>
      <c r="L618" s="81"/>
      <c r="M618" s="81"/>
      <c r="N618" s="81"/>
      <c r="O618" s="81"/>
      <c r="P618" s="81"/>
      <c r="Q618" s="81"/>
      <c r="R618" s="81"/>
      <c r="S618" s="81"/>
      <c r="T618" s="81"/>
      <c r="U618" s="81"/>
      <c r="V618" s="81"/>
      <c r="W618" s="81"/>
      <c r="X618" s="81"/>
      <c r="Y618" s="81"/>
    </row>
    <row r="619" spans="1:25" ht="12" customHeight="1">
      <c r="A619" s="81"/>
      <c r="B619" s="107" t="s">
        <v>3695</v>
      </c>
      <c r="C619" s="473">
        <v>4</v>
      </c>
      <c r="D619" s="474" t="s">
        <v>3696</v>
      </c>
      <c r="E619" s="426">
        <v>1200</v>
      </c>
      <c r="F619" s="426">
        <v>300</v>
      </c>
      <c r="G619" s="467">
        <v>1645</v>
      </c>
      <c r="H619" s="15">
        <v>12073.061</v>
      </c>
      <c r="I619" s="215"/>
      <c r="J619" s="4"/>
      <c r="K619" s="76"/>
      <c r="L619" s="81"/>
      <c r="M619" s="81"/>
      <c r="N619" s="81"/>
      <c r="O619" s="81"/>
      <c r="P619" s="81"/>
      <c r="Q619" s="81"/>
      <c r="R619" s="81"/>
      <c r="S619" s="81"/>
      <c r="T619" s="81"/>
      <c r="U619" s="81"/>
      <c r="V619" s="81"/>
      <c r="W619" s="81"/>
      <c r="X619" s="81"/>
      <c r="Y619" s="81"/>
    </row>
    <row r="620" spans="1:25" ht="12" customHeight="1">
      <c r="A620" s="81"/>
      <c r="B620" s="107" t="s">
        <v>3697</v>
      </c>
      <c r="C620" s="473">
        <v>4</v>
      </c>
      <c r="D620" s="474" t="s">
        <v>3698</v>
      </c>
      <c r="E620" s="426">
        <v>1200</v>
      </c>
      <c r="F620" s="426">
        <v>300</v>
      </c>
      <c r="G620" s="467">
        <v>1845</v>
      </c>
      <c r="H620" s="15">
        <v>12703.746000000001</v>
      </c>
      <c r="I620" s="215"/>
      <c r="J620" s="4"/>
      <c r="K620" s="76"/>
      <c r="L620" s="81"/>
      <c r="M620" s="81"/>
      <c r="N620" s="81"/>
      <c r="O620" s="81"/>
      <c r="P620" s="81"/>
      <c r="Q620" s="81"/>
      <c r="R620" s="81"/>
      <c r="S620" s="81"/>
      <c r="T620" s="81"/>
      <c r="U620" s="81"/>
      <c r="V620" s="81"/>
      <c r="W620" s="81"/>
      <c r="X620" s="81"/>
      <c r="Y620" s="81"/>
    </row>
    <row r="621" spans="1:25" ht="12" customHeight="1">
      <c r="A621" s="81"/>
      <c r="B621" s="107" t="s">
        <v>3699</v>
      </c>
      <c r="C621" s="473">
        <v>4</v>
      </c>
      <c r="D621" s="474" t="s">
        <v>3700</v>
      </c>
      <c r="E621" s="426">
        <v>1200</v>
      </c>
      <c r="F621" s="426">
        <v>300</v>
      </c>
      <c r="G621" s="467">
        <v>1845</v>
      </c>
      <c r="H621" s="15">
        <v>17564.107</v>
      </c>
      <c r="I621" s="215"/>
      <c r="J621" s="4"/>
      <c r="K621" s="76"/>
      <c r="L621" s="81"/>
      <c r="M621" s="81"/>
      <c r="N621" s="81"/>
      <c r="O621" s="81"/>
      <c r="P621" s="81"/>
      <c r="Q621" s="81"/>
      <c r="R621" s="81"/>
      <c r="S621" s="81"/>
      <c r="T621" s="81"/>
      <c r="U621" s="81"/>
      <c r="V621" s="81"/>
      <c r="W621" s="81"/>
      <c r="X621" s="81"/>
      <c r="Y621" s="81"/>
    </row>
    <row r="622" spans="1:25" ht="12" customHeight="1">
      <c r="A622" s="81"/>
      <c r="B622" s="107" t="s">
        <v>3701</v>
      </c>
      <c r="C622" s="473">
        <v>4</v>
      </c>
      <c r="D622" s="474" t="s">
        <v>3702</v>
      </c>
      <c r="E622" s="426">
        <v>1400</v>
      </c>
      <c r="F622" s="426">
        <v>300</v>
      </c>
      <c r="G622" s="467">
        <v>1845</v>
      </c>
      <c r="H622" s="15">
        <v>13144.416999999999</v>
      </c>
      <c r="I622" s="215"/>
      <c r="J622" s="4"/>
      <c r="K622" s="76"/>
      <c r="L622" s="81"/>
      <c r="M622" s="81"/>
      <c r="N622" s="81"/>
      <c r="O622" s="81"/>
      <c r="P622" s="81"/>
      <c r="Q622" s="81"/>
      <c r="R622" s="81"/>
      <c r="S622" s="81"/>
      <c r="T622" s="81"/>
      <c r="U622" s="81"/>
      <c r="V622" s="81"/>
      <c r="W622" s="81"/>
      <c r="X622" s="81"/>
      <c r="Y622" s="81"/>
    </row>
    <row r="623" spans="1:25" ht="12" customHeight="1">
      <c r="A623" s="81"/>
      <c r="B623" s="107" t="s">
        <v>3703</v>
      </c>
      <c r="C623" s="473">
        <v>4</v>
      </c>
      <c r="D623" s="474" t="s">
        <v>3704</v>
      </c>
      <c r="E623" s="426">
        <v>1400</v>
      </c>
      <c r="F623" s="426">
        <v>300</v>
      </c>
      <c r="G623" s="467">
        <v>1845</v>
      </c>
      <c r="H623" s="15">
        <v>17872.8</v>
      </c>
      <c r="I623" s="215"/>
      <c r="J623" s="4"/>
      <c r="K623" s="76"/>
      <c r="L623" s="81"/>
      <c r="M623" s="81"/>
      <c r="N623" s="81"/>
      <c r="O623" s="81"/>
      <c r="P623" s="81"/>
      <c r="Q623" s="81"/>
      <c r="R623" s="81"/>
      <c r="S623" s="81"/>
      <c r="T623" s="81"/>
      <c r="U623" s="81"/>
      <c r="V623" s="81"/>
      <c r="W623" s="81"/>
      <c r="X623" s="81"/>
      <c r="Y623" s="81"/>
    </row>
    <row r="624" spans="1:25" ht="12" customHeight="1">
      <c r="A624" s="81"/>
      <c r="B624" s="107" t="s">
        <v>3705</v>
      </c>
      <c r="C624" s="473">
        <v>4</v>
      </c>
      <c r="D624" s="474" t="s">
        <v>3706</v>
      </c>
      <c r="E624" s="426">
        <v>1500</v>
      </c>
      <c r="F624" s="426">
        <v>300</v>
      </c>
      <c r="G624" s="467">
        <v>1845</v>
      </c>
      <c r="H624" s="15">
        <v>13778.391</v>
      </c>
      <c r="I624" s="215"/>
      <c r="J624" s="4"/>
      <c r="K624" s="76"/>
      <c r="L624" s="81"/>
      <c r="M624" s="81"/>
      <c r="N624" s="81"/>
      <c r="O624" s="81"/>
      <c r="P624" s="81"/>
      <c r="Q624" s="81"/>
      <c r="R624" s="81"/>
      <c r="S624" s="81"/>
      <c r="T624" s="81"/>
      <c r="U624" s="81"/>
      <c r="V624" s="81"/>
      <c r="W624" s="81"/>
      <c r="X624" s="81"/>
      <c r="Y624" s="81"/>
    </row>
    <row r="625" spans="1:25" ht="12" customHeight="1">
      <c r="A625" s="81"/>
      <c r="B625" s="107" t="s">
        <v>3707</v>
      </c>
      <c r="C625" s="473">
        <v>4</v>
      </c>
      <c r="D625" s="474" t="s">
        <v>3708</v>
      </c>
      <c r="E625" s="426">
        <v>1500</v>
      </c>
      <c r="F625" s="426">
        <v>300</v>
      </c>
      <c r="G625" s="467">
        <v>1845</v>
      </c>
      <c r="H625" s="15">
        <v>18200.82</v>
      </c>
      <c r="I625" s="215"/>
      <c r="J625" s="4"/>
      <c r="K625" s="76"/>
      <c r="L625" s="81"/>
      <c r="M625" s="81"/>
      <c r="N625" s="81"/>
      <c r="O625" s="81"/>
      <c r="P625" s="81"/>
      <c r="Q625" s="81"/>
      <c r="R625" s="81"/>
      <c r="S625" s="81"/>
      <c r="T625" s="81"/>
      <c r="U625" s="81"/>
      <c r="V625" s="81"/>
      <c r="W625" s="81"/>
      <c r="X625" s="81"/>
      <c r="Y625" s="81"/>
    </row>
    <row r="626" spans="1:25" ht="12" customHeight="1">
      <c r="A626" s="81"/>
      <c r="B626" s="107" t="s">
        <v>3709</v>
      </c>
      <c r="C626" s="473">
        <v>4</v>
      </c>
      <c r="D626" s="474" t="s">
        <v>3710</v>
      </c>
      <c r="E626" s="426">
        <v>1500</v>
      </c>
      <c r="F626" s="426">
        <v>300</v>
      </c>
      <c r="G626" s="467">
        <v>2045</v>
      </c>
      <c r="H626" s="15">
        <v>20196.616000000002</v>
      </c>
      <c r="I626" s="215"/>
      <c r="J626" s="4"/>
      <c r="K626" s="76"/>
      <c r="L626" s="81"/>
      <c r="M626" s="81"/>
      <c r="N626" s="81"/>
      <c r="O626" s="81"/>
      <c r="P626" s="81"/>
      <c r="Q626" s="81"/>
      <c r="R626" s="81"/>
      <c r="S626" s="81"/>
      <c r="T626" s="81"/>
      <c r="U626" s="81"/>
      <c r="V626" s="81"/>
      <c r="W626" s="81"/>
      <c r="X626" s="81"/>
      <c r="Y626" s="81"/>
    </row>
    <row r="627" spans="1:25" ht="12" customHeight="1">
      <c r="A627" s="81"/>
      <c r="B627" s="107" t="s">
        <v>3711</v>
      </c>
      <c r="C627" s="473">
        <v>4</v>
      </c>
      <c r="D627" s="474" t="s">
        <v>3712</v>
      </c>
      <c r="E627" s="426">
        <v>400</v>
      </c>
      <c r="F627" s="426">
        <v>400</v>
      </c>
      <c r="G627" s="467">
        <v>1845</v>
      </c>
      <c r="H627" s="15">
        <v>8760.7520000000004</v>
      </c>
      <c r="I627" s="215"/>
      <c r="J627" s="4"/>
      <c r="K627" s="76"/>
      <c r="L627" s="81"/>
      <c r="M627" s="81"/>
      <c r="N627" s="81"/>
      <c r="O627" s="81"/>
      <c r="P627" s="81"/>
      <c r="Q627" s="81"/>
      <c r="R627" s="81"/>
      <c r="S627" s="81"/>
      <c r="T627" s="81"/>
      <c r="U627" s="81"/>
      <c r="V627" s="81"/>
      <c r="W627" s="81"/>
      <c r="X627" s="81"/>
      <c r="Y627" s="81"/>
    </row>
    <row r="628" spans="1:25" ht="12" customHeight="1">
      <c r="A628" s="81"/>
      <c r="B628" s="107" t="s">
        <v>3713</v>
      </c>
      <c r="C628" s="473">
        <v>4</v>
      </c>
      <c r="D628" s="474" t="s">
        <v>3714</v>
      </c>
      <c r="E628" s="426">
        <v>500</v>
      </c>
      <c r="F628" s="426">
        <v>400</v>
      </c>
      <c r="G628" s="467">
        <v>1645</v>
      </c>
      <c r="H628" s="15">
        <v>8736.1779999999999</v>
      </c>
      <c r="I628" s="215"/>
      <c r="J628" s="4"/>
      <c r="K628" s="76"/>
      <c r="L628" s="81"/>
      <c r="M628" s="81"/>
      <c r="N628" s="81"/>
      <c r="O628" s="81"/>
      <c r="P628" s="81"/>
      <c r="Q628" s="81"/>
      <c r="R628" s="81"/>
      <c r="S628" s="81"/>
      <c r="T628" s="81"/>
      <c r="U628" s="81"/>
      <c r="V628" s="81"/>
      <c r="W628" s="81"/>
      <c r="X628" s="81"/>
      <c r="Y628" s="81"/>
    </row>
    <row r="629" spans="1:25" ht="12" customHeight="1">
      <c r="A629" s="81"/>
      <c r="B629" s="107" t="s">
        <v>3715</v>
      </c>
      <c r="C629" s="473">
        <v>4</v>
      </c>
      <c r="D629" s="474" t="s">
        <v>3716</v>
      </c>
      <c r="E629" s="426">
        <v>500</v>
      </c>
      <c r="F629" s="426">
        <v>400</v>
      </c>
      <c r="G629" s="467">
        <v>1845</v>
      </c>
      <c r="H629" s="15">
        <v>12924</v>
      </c>
      <c r="I629" s="215"/>
      <c r="J629" s="4"/>
      <c r="K629" s="76"/>
      <c r="L629" s="81"/>
      <c r="M629" s="81"/>
      <c r="N629" s="81"/>
      <c r="O629" s="81"/>
      <c r="P629" s="81"/>
      <c r="Q629" s="81"/>
      <c r="R629" s="81"/>
      <c r="S629" s="81"/>
      <c r="T629" s="81"/>
      <c r="U629" s="81"/>
      <c r="V629" s="81"/>
      <c r="W629" s="81"/>
      <c r="X629" s="81"/>
      <c r="Y629" s="81"/>
    </row>
    <row r="630" spans="1:25" ht="12" customHeight="1">
      <c r="A630" s="81"/>
      <c r="B630" s="107" t="s">
        <v>3717</v>
      </c>
      <c r="C630" s="473">
        <v>4</v>
      </c>
      <c r="D630" s="474" t="s">
        <v>3718</v>
      </c>
      <c r="E630" s="426">
        <v>500</v>
      </c>
      <c r="F630" s="426">
        <v>400</v>
      </c>
      <c r="G630" s="467">
        <v>2045</v>
      </c>
      <c r="H630" s="15">
        <v>13377.045</v>
      </c>
      <c r="I630" s="215"/>
      <c r="J630" s="4"/>
      <c r="K630" s="76"/>
      <c r="L630" s="81"/>
      <c r="M630" s="81"/>
      <c r="N630" s="81"/>
      <c r="O630" s="81"/>
      <c r="P630" s="81"/>
      <c r="Q630" s="81"/>
      <c r="R630" s="81"/>
      <c r="S630" s="81"/>
      <c r="T630" s="81"/>
      <c r="U630" s="81"/>
      <c r="V630" s="81"/>
      <c r="W630" s="81"/>
      <c r="X630" s="81"/>
      <c r="Y630" s="81"/>
    </row>
    <row r="631" spans="1:25" ht="12" customHeight="1">
      <c r="A631" s="81"/>
      <c r="B631" s="107" t="s">
        <v>3719</v>
      </c>
      <c r="C631" s="473">
        <v>4</v>
      </c>
      <c r="D631" s="474" t="s">
        <v>3720</v>
      </c>
      <c r="E631" s="426">
        <v>600</v>
      </c>
      <c r="F631" s="426">
        <v>400</v>
      </c>
      <c r="G631" s="467">
        <v>1645</v>
      </c>
      <c r="H631" s="15">
        <v>8764.7999999999993</v>
      </c>
      <c r="I631" s="215"/>
      <c r="J631" s="4"/>
      <c r="K631" s="76"/>
      <c r="L631" s="81"/>
      <c r="M631" s="81"/>
      <c r="N631" s="81"/>
      <c r="O631" s="81"/>
      <c r="P631" s="81"/>
      <c r="Q631" s="81"/>
      <c r="R631" s="81"/>
      <c r="S631" s="81"/>
      <c r="T631" s="81"/>
      <c r="U631" s="81"/>
      <c r="V631" s="81"/>
      <c r="W631" s="81"/>
      <c r="X631" s="81"/>
      <c r="Y631" s="81"/>
    </row>
    <row r="632" spans="1:25" ht="12" customHeight="1">
      <c r="A632" s="81"/>
      <c r="B632" s="107" t="s">
        <v>3721</v>
      </c>
      <c r="C632" s="473">
        <v>4</v>
      </c>
      <c r="D632" s="475" t="s">
        <v>3722</v>
      </c>
      <c r="E632" s="426">
        <v>600</v>
      </c>
      <c r="F632" s="426">
        <v>400</v>
      </c>
      <c r="G632" s="467">
        <v>1645</v>
      </c>
      <c r="H632" s="15">
        <v>13553.924999999999</v>
      </c>
      <c r="I632" s="215"/>
      <c r="J632" s="4"/>
      <c r="K632" s="76"/>
      <c r="L632" s="81"/>
      <c r="M632" s="81"/>
      <c r="N632" s="81"/>
      <c r="O632" s="81"/>
      <c r="P632" s="81"/>
      <c r="Q632" s="81"/>
      <c r="R632" s="81"/>
      <c r="S632" s="81"/>
      <c r="T632" s="81"/>
      <c r="U632" s="81"/>
      <c r="V632" s="81"/>
      <c r="W632" s="81"/>
      <c r="X632" s="81"/>
      <c r="Y632" s="81"/>
    </row>
    <row r="633" spans="1:25" ht="12" customHeight="1">
      <c r="A633" s="81"/>
      <c r="B633" s="107" t="s">
        <v>3723</v>
      </c>
      <c r="C633" s="473">
        <v>4</v>
      </c>
      <c r="D633" s="475" t="s">
        <v>3724</v>
      </c>
      <c r="E633" s="426">
        <v>600</v>
      </c>
      <c r="F633" s="426">
        <v>400</v>
      </c>
      <c r="G633" s="467">
        <v>1845</v>
      </c>
      <c r="H633" s="15">
        <v>10403.822</v>
      </c>
      <c r="I633" s="215"/>
      <c r="J633" s="4"/>
      <c r="K633" s="76"/>
      <c r="L633" s="81"/>
      <c r="M633" s="81"/>
      <c r="N633" s="81"/>
      <c r="O633" s="81"/>
      <c r="P633" s="81"/>
      <c r="Q633" s="81"/>
      <c r="R633" s="81"/>
      <c r="S633" s="81"/>
      <c r="T633" s="81"/>
      <c r="U633" s="81"/>
      <c r="V633" s="81"/>
      <c r="W633" s="81"/>
      <c r="X633" s="81"/>
      <c r="Y633" s="81"/>
    </row>
    <row r="634" spans="1:25" ht="12" customHeight="1">
      <c r="A634" s="81"/>
      <c r="B634" s="107" t="s">
        <v>3725</v>
      </c>
      <c r="C634" s="473">
        <v>4</v>
      </c>
      <c r="D634" s="475" t="s">
        <v>3726</v>
      </c>
      <c r="E634" s="426">
        <v>600</v>
      </c>
      <c r="F634" s="426">
        <v>400</v>
      </c>
      <c r="G634" s="467">
        <v>1845</v>
      </c>
      <c r="H634" s="15">
        <v>14148.574000000001</v>
      </c>
      <c r="I634" s="215"/>
      <c r="J634" s="4"/>
      <c r="K634" s="76"/>
      <c r="L634" s="81"/>
      <c r="M634" s="81"/>
      <c r="N634" s="81"/>
      <c r="O634" s="81"/>
      <c r="P634" s="81"/>
      <c r="Q634" s="81"/>
      <c r="R634" s="81"/>
      <c r="S634" s="81"/>
      <c r="T634" s="81"/>
      <c r="U634" s="81"/>
      <c r="V634" s="81"/>
      <c r="W634" s="81"/>
      <c r="X634" s="81"/>
      <c r="Y634" s="81"/>
    </row>
    <row r="635" spans="1:25" ht="12" customHeight="1">
      <c r="A635" s="81"/>
      <c r="B635" s="107" t="s">
        <v>3727</v>
      </c>
      <c r="C635" s="473">
        <v>4</v>
      </c>
      <c r="D635" s="474" t="s">
        <v>3728</v>
      </c>
      <c r="E635" s="426">
        <v>700</v>
      </c>
      <c r="F635" s="426">
        <v>400</v>
      </c>
      <c r="G635" s="467">
        <v>1845</v>
      </c>
      <c r="H635" s="15">
        <v>10932.207</v>
      </c>
      <c r="I635" s="215"/>
      <c r="J635" s="4"/>
      <c r="K635" s="76"/>
      <c r="L635" s="81"/>
      <c r="M635" s="81"/>
      <c r="N635" s="81"/>
      <c r="O635" s="81"/>
      <c r="P635" s="81"/>
      <c r="Q635" s="81"/>
      <c r="R635" s="81"/>
      <c r="S635" s="81"/>
      <c r="T635" s="81"/>
      <c r="U635" s="81"/>
      <c r="V635" s="81"/>
      <c r="W635" s="81"/>
      <c r="X635" s="81"/>
      <c r="Y635" s="81"/>
    </row>
    <row r="636" spans="1:25" ht="12" customHeight="1">
      <c r="A636" s="81"/>
      <c r="B636" s="107" t="s">
        <v>3729</v>
      </c>
      <c r="C636" s="473">
        <v>4</v>
      </c>
      <c r="D636" s="474" t="s">
        <v>3730</v>
      </c>
      <c r="E636" s="426">
        <v>700</v>
      </c>
      <c r="F636" s="426">
        <v>400</v>
      </c>
      <c r="G636" s="467">
        <v>1845</v>
      </c>
      <c r="H636" s="15">
        <v>14368.651</v>
      </c>
      <c r="I636" s="215"/>
      <c r="J636" s="4"/>
      <c r="K636" s="76"/>
      <c r="L636" s="81"/>
      <c r="M636" s="81"/>
      <c r="N636" s="81"/>
      <c r="O636" s="81"/>
      <c r="P636" s="81"/>
      <c r="Q636" s="81"/>
      <c r="R636" s="81"/>
      <c r="S636" s="81"/>
      <c r="T636" s="81"/>
      <c r="U636" s="81"/>
      <c r="V636" s="81"/>
      <c r="W636" s="81"/>
      <c r="X636" s="81"/>
      <c r="Y636" s="81"/>
    </row>
    <row r="637" spans="1:25" ht="12" customHeight="1">
      <c r="A637" s="81"/>
      <c r="B637" s="107" t="s">
        <v>3731</v>
      </c>
      <c r="C637" s="473">
        <v>4</v>
      </c>
      <c r="D637" s="474" t="s">
        <v>3732</v>
      </c>
      <c r="E637" s="426">
        <v>800</v>
      </c>
      <c r="F637" s="426">
        <v>400</v>
      </c>
      <c r="G637" s="467">
        <v>1645</v>
      </c>
      <c r="H637" s="15">
        <v>11296.592999999999</v>
      </c>
      <c r="I637" s="215"/>
      <c r="J637" s="4"/>
      <c r="K637" s="76"/>
      <c r="L637" s="81"/>
      <c r="M637" s="81"/>
      <c r="N637" s="81"/>
      <c r="O637" s="81"/>
      <c r="P637" s="81"/>
      <c r="Q637" s="81"/>
      <c r="R637" s="81"/>
      <c r="S637" s="81"/>
      <c r="T637" s="81"/>
      <c r="U637" s="81"/>
      <c r="V637" s="81"/>
      <c r="W637" s="81"/>
      <c r="X637" s="81"/>
      <c r="Y637" s="81"/>
    </row>
    <row r="638" spans="1:25" ht="12" customHeight="1">
      <c r="A638" s="81"/>
      <c r="B638" s="107" t="s">
        <v>3733</v>
      </c>
      <c r="C638" s="473">
        <v>4</v>
      </c>
      <c r="D638" s="474" t="s">
        <v>3734</v>
      </c>
      <c r="E638" s="426">
        <v>800</v>
      </c>
      <c r="F638" s="426">
        <v>400</v>
      </c>
      <c r="G638" s="467">
        <v>1645</v>
      </c>
      <c r="H638" s="15">
        <v>14191.463</v>
      </c>
      <c r="I638" s="215"/>
      <c r="J638" s="4"/>
      <c r="K638" s="76"/>
      <c r="L638" s="81"/>
      <c r="M638" s="81"/>
      <c r="N638" s="81"/>
      <c r="O638" s="81"/>
      <c r="P638" s="81"/>
      <c r="Q638" s="81"/>
      <c r="R638" s="81"/>
      <c r="S638" s="81"/>
      <c r="T638" s="81"/>
      <c r="U638" s="81"/>
      <c r="V638" s="81"/>
      <c r="W638" s="81"/>
      <c r="X638" s="81"/>
      <c r="Y638" s="81"/>
    </row>
    <row r="639" spans="1:25" ht="12" customHeight="1">
      <c r="A639" s="81"/>
      <c r="B639" s="107" t="s">
        <v>3735</v>
      </c>
      <c r="C639" s="473">
        <v>4</v>
      </c>
      <c r="D639" s="474" t="s">
        <v>3736</v>
      </c>
      <c r="E639" s="426">
        <v>800</v>
      </c>
      <c r="F639" s="426">
        <v>400</v>
      </c>
      <c r="G639" s="467">
        <v>1845</v>
      </c>
      <c r="H639" s="15">
        <v>11630.784</v>
      </c>
      <c r="I639" s="215"/>
      <c r="J639" s="4"/>
      <c r="K639" s="76"/>
      <c r="L639" s="81"/>
      <c r="M639" s="81"/>
      <c r="N639" s="81"/>
      <c r="O639" s="81"/>
      <c r="P639" s="81"/>
      <c r="Q639" s="81"/>
      <c r="R639" s="81"/>
      <c r="S639" s="81"/>
      <c r="T639" s="81"/>
      <c r="U639" s="81"/>
      <c r="V639" s="81"/>
      <c r="W639" s="81"/>
      <c r="X639" s="81"/>
      <c r="Y639" s="81"/>
    </row>
    <row r="640" spans="1:25" ht="12" customHeight="1">
      <c r="A640" s="81"/>
      <c r="B640" s="107" t="s">
        <v>3737</v>
      </c>
      <c r="C640" s="473">
        <v>4</v>
      </c>
      <c r="D640" s="474" t="s">
        <v>3738</v>
      </c>
      <c r="E640" s="426">
        <v>800</v>
      </c>
      <c r="F640" s="426">
        <v>400</v>
      </c>
      <c r="G640" s="467">
        <v>1845</v>
      </c>
      <c r="H640" s="15">
        <v>15424.684000000001</v>
      </c>
      <c r="I640" s="215"/>
      <c r="J640" s="4"/>
      <c r="K640" s="76"/>
      <c r="L640" s="81"/>
      <c r="M640" s="81"/>
      <c r="N640" s="81"/>
      <c r="O640" s="81"/>
      <c r="P640" s="81"/>
      <c r="Q640" s="81"/>
      <c r="R640" s="81"/>
      <c r="S640" s="81"/>
      <c r="T640" s="81"/>
      <c r="U640" s="81"/>
      <c r="V640" s="81"/>
      <c r="W640" s="81"/>
      <c r="X640" s="81"/>
      <c r="Y640" s="81"/>
    </row>
    <row r="641" spans="1:25" ht="12" customHeight="1">
      <c r="A641" s="81"/>
      <c r="B641" s="107" t="s">
        <v>3739</v>
      </c>
      <c r="C641" s="473">
        <v>4</v>
      </c>
      <c r="D641" s="474" t="s">
        <v>3740</v>
      </c>
      <c r="E641" s="426">
        <v>800</v>
      </c>
      <c r="F641" s="426">
        <v>400</v>
      </c>
      <c r="G641" s="467">
        <v>2045</v>
      </c>
      <c r="H641" s="15">
        <v>11656.997000000001</v>
      </c>
      <c r="I641" s="215"/>
      <c r="J641" s="4"/>
      <c r="K641" s="76"/>
      <c r="L641" s="81"/>
      <c r="M641" s="81"/>
      <c r="N641" s="81"/>
      <c r="O641" s="81"/>
      <c r="P641" s="81"/>
      <c r="Q641" s="81"/>
      <c r="R641" s="81"/>
      <c r="S641" s="81"/>
      <c r="T641" s="81"/>
      <c r="U641" s="81"/>
      <c r="V641" s="81"/>
      <c r="W641" s="81"/>
      <c r="X641" s="81"/>
      <c r="Y641" s="81"/>
    </row>
    <row r="642" spans="1:25" ht="12" customHeight="1">
      <c r="A642" s="81"/>
      <c r="B642" s="107" t="s">
        <v>3741</v>
      </c>
      <c r="C642" s="473">
        <v>4</v>
      </c>
      <c r="D642" s="474" t="s">
        <v>3742</v>
      </c>
      <c r="E642" s="426">
        <v>800</v>
      </c>
      <c r="F642" s="426">
        <v>400</v>
      </c>
      <c r="G642" s="467">
        <v>2045</v>
      </c>
      <c r="H642" s="15">
        <v>15695.976999999999</v>
      </c>
      <c r="I642" s="215"/>
      <c r="J642" s="4"/>
      <c r="K642" s="76"/>
      <c r="L642" s="81"/>
      <c r="M642" s="81"/>
      <c r="N642" s="81"/>
      <c r="O642" s="81"/>
      <c r="P642" s="81"/>
      <c r="Q642" s="81"/>
      <c r="R642" s="81"/>
      <c r="S642" s="81"/>
      <c r="T642" s="81"/>
      <c r="U642" s="81"/>
      <c r="V642" s="81"/>
      <c r="W642" s="81"/>
      <c r="X642" s="81"/>
      <c r="Y642" s="81"/>
    </row>
    <row r="643" spans="1:25" ht="12" customHeight="1">
      <c r="A643" s="81"/>
      <c r="B643" s="419" t="s">
        <v>3743</v>
      </c>
      <c r="C643" s="476">
        <v>4</v>
      </c>
      <c r="D643" s="477" t="s">
        <v>3744</v>
      </c>
      <c r="E643" s="433">
        <v>950</v>
      </c>
      <c r="F643" s="433">
        <v>400</v>
      </c>
      <c r="G643" s="478">
        <v>1645</v>
      </c>
      <c r="H643" s="15">
        <v>11257.300999999999</v>
      </c>
      <c r="I643" s="215"/>
      <c r="J643" s="4"/>
      <c r="K643" s="76"/>
      <c r="L643" s="81"/>
      <c r="M643" s="81"/>
      <c r="N643" s="81"/>
      <c r="O643" s="81"/>
      <c r="P643" s="81"/>
      <c r="Q643" s="81"/>
      <c r="R643" s="81"/>
      <c r="S643" s="81"/>
      <c r="T643" s="81"/>
      <c r="U643" s="81"/>
      <c r="V643" s="81"/>
      <c r="W643" s="81"/>
      <c r="X643" s="81"/>
      <c r="Y643" s="81"/>
    </row>
    <row r="644" spans="1:25" ht="12" customHeight="1">
      <c r="A644" s="81"/>
      <c r="B644" s="107" t="s">
        <v>3745</v>
      </c>
      <c r="C644" s="473">
        <v>4</v>
      </c>
      <c r="D644" s="475" t="s">
        <v>3746</v>
      </c>
      <c r="E644" s="426">
        <v>950</v>
      </c>
      <c r="F644" s="426">
        <v>400</v>
      </c>
      <c r="G644" s="467">
        <v>1645</v>
      </c>
      <c r="H644" s="15">
        <v>16204.440999999999</v>
      </c>
      <c r="I644" s="215"/>
      <c r="J644" s="4"/>
      <c r="K644" s="76"/>
      <c r="L644" s="81"/>
      <c r="M644" s="81"/>
      <c r="N644" s="81"/>
      <c r="O644" s="81"/>
      <c r="P644" s="81"/>
      <c r="Q644" s="81"/>
      <c r="R644" s="81"/>
      <c r="S644" s="81"/>
      <c r="T644" s="81"/>
      <c r="U644" s="81"/>
      <c r="V644" s="81"/>
      <c r="W644" s="81"/>
      <c r="X644" s="81"/>
      <c r="Y644" s="81"/>
    </row>
    <row r="645" spans="1:25" ht="12" customHeight="1">
      <c r="A645" s="81"/>
      <c r="B645" s="107" t="s">
        <v>3747</v>
      </c>
      <c r="C645" s="473">
        <v>4</v>
      </c>
      <c r="D645" s="475" t="s">
        <v>3748</v>
      </c>
      <c r="E645" s="426">
        <v>950</v>
      </c>
      <c r="F645" s="426">
        <v>400</v>
      </c>
      <c r="G645" s="467">
        <v>1845</v>
      </c>
      <c r="H645" s="15">
        <v>10402.194000000001</v>
      </c>
      <c r="I645" s="215"/>
      <c r="J645" s="4"/>
      <c r="K645" s="76"/>
      <c r="L645" s="81"/>
      <c r="M645" s="81"/>
      <c r="N645" s="81"/>
      <c r="O645" s="81"/>
      <c r="P645" s="81"/>
      <c r="Q645" s="81"/>
      <c r="R645" s="81"/>
      <c r="S645" s="81"/>
      <c r="T645" s="81"/>
      <c r="U645" s="81"/>
      <c r="V645" s="81"/>
      <c r="W645" s="81"/>
      <c r="X645" s="81"/>
      <c r="Y645" s="81"/>
    </row>
    <row r="646" spans="1:25" ht="12" customHeight="1">
      <c r="A646" s="81"/>
      <c r="B646" s="419" t="s">
        <v>3749</v>
      </c>
      <c r="C646" s="476">
        <v>4</v>
      </c>
      <c r="D646" s="477" t="s">
        <v>3750</v>
      </c>
      <c r="E646" s="433">
        <v>950</v>
      </c>
      <c r="F646" s="433">
        <v>400</v>
      </c>
      <c r="G646" s="478">
        <v>1845</v>
      </c>
      <c r="H646" s="15">
        <v>11753.653999999999</v>
      </c>
      <c r="I646" s="215"/>
      <c r="J646" s="4"/>
      <c r="K646" s="76"/>
      <c r="L646" s="81"/>
      <c r="M646" s="81"/>
      <c r="N646" s="81"/>
      <c r="O646" s="81"/>
      <c r="P646" s="81"/>
      <c r="Q646" s="81"/>
      <c r="R646" s="81"/>
      <c r="S646" s="81"/>
      <c r="T646" s="81"/>
      <c r="U646" s="81"/>
      <c r="V646" s="81"/>
      <c r="W646" s="81"/>
      <c r="X646" s="81"/>
      <c r="Y646" s="81"/>
    </row>
    <row r="647" spans="1:25" ht="12" customHeight="1">
      <c r="A647" s="81"/>
      <c r="B647" s="107" t="s">
        <v>3751</v>
      </c>
      <c r="C647" s="473">
        <v>4</v>
      </c>
      <c r="D647" s="475" t="s">
        <v>3752</v>
      </c>
      <c r="E647" s="426">
        <v>950</v>
      </c>
      <c r="F647" s="426">
        <v>400</v>
      </c>
      <c r="G647" s="467">
        <v>1845</v>
      </c>
      <c r="H647" s="15">
        <v>16512.407999999999</v>
      </c>
      <c r="I647" s="215"/>
      <c r="J647" s="4"/>
      <c r="K647" s="76"/>
      <c r="L647" s="81"/>
      <c r="M647" s="81"/>
      <c r="N647" s="81"/>
      <c r="O647" s="81"/>
      <c r="P647" s="81"/>
      <c r="Q647" s="81"/>
      <c r="R647" s="81"/>
      <c r="S647" s="81"/>
      <c r="T647" s="81"/>
      <c r="U647" s="81"/>
      <c r="V647" s="81"/>
      <c r="W647" s="81"/>
      <c r="X647" s="81"/>
      <c r="Y647" s="81"/>
    </row>
    <row r="648" spans="1:25" ht="12" customHeight="1">
      <c r="A648" s="81"/>
      <c r="B648" s="107" t="s">
        <v>3753</v>
      </c>
      <c r="C648" s="473">
        <v>4</v>
      </c>
      <c r="D648" s="475" t="s">
        <v>3754</v>
      </c>
      <c r="E648" s="426">
        <v>1000</v>
      </c>
      <c r="F648" s="426">
        <v>400</v>
      </c>
      <c r="G648" s="467">
        <v>1645</v>
      </c>
      <c r="H648" s="15">
        <v>12132.043</v>
      </c>
      <c r="I648" s="215"/>
      <c r="J648" s="4"/>
      <c r="K648" s="76"/>
      <c r="L648" s="81"/>
      <c r="M648" s="81"/>
      <c r="N648" s="81"/>
      <c r="O648" s="81"/>
      <c r="P648" s="81"/>
      <c r="Q648" s="81"/>
      <c r="R648" s="81"/>
      <c r="S648" s="81"/>
      <c r="T648" s="81"/>
      <c r="U648" s="81"/>
      <c r="V648" s="81"/>
      <c r="W648" s="81"/>
      <c r="X648" s="81"/>
      <c r="Y648" s="81"/>
    </row>
    <row r="649" spans="1:25" ht="12" customHeight="1">
      <c r="A649" s="81"/>
      <c r="B649" s="107" t="s">
        <v>3755</v>
      </c>
      <c r="C649" s="473">
        <v>4</v>
      </c>
      <c r="D649" s="475" t="s">
        <v>3756</v>
      </c>
      <c r="E649" s="426">
        <v>1000</v>
      </c>
      <c r="F649" s="426">
        <v>400</v>
      </c>
      <c r="G649" s="467">
        <v>1645</v>
      </c>
      <c r="H649" s="15">
        <v>16540.974999999999</v>
      </c>
      <c r="I649" s="215"/>
      <c r="J649" s="4"/>
      <c r="K649" s="76"/>
      <c r="L649" s="81"/>
      <c r="M649" s="81"/>
      <c r="N649" s="81"/>
      <c r="O649" s="81"/>
      <c r="P649" s="81"/>
      <c r="Q649" s="81"/>
      <c r="R649" s="81"/>
      <c r="S649" s="81"/>
      <c r="T649" s="81"/>
      <c r="U649" s="81"/>
      <c r="V649" s="81"/>
      <c r="W649" s="81"/>
      <c r="X649" s="81"/>
      <c r="Y649" s="81"/>
    </row>
    <row r="650" spans="1:25" ht="12" customHeight="1">
      <c r="A650" s="81"/>
      <c r="B650" s="107" t="s">
        <v>3757</v>
      </c>
      <c r="C650" s="473">
        <v>4</v>
      </c>
      <c r="D650" s="475" t="s">
        <v>3758</v>
      </c>
      <c r="E650" s="426">
        <v>1000</v>
      </c>
      <c r="F650" s="426">
        <v>400</v>
      </c>
      <c r="G650" s="467">
        <v>1845</v>
      </c>
      <c r="H650" s="15">
        <v>12838.1</v>
      </c>
      <c r="I650" s="215"/>
      <c r="J650" s="4"/>
      <c r="K650" s="76"/>
      <c r="L650" s="81"/>
      <c r="M650" s="81"/>
      <c r="N650" s="81"/>
      <c r="O650" s="81"/>
      <c r="P650" s="81"/>
      <c r="Q650" s="81"/>
      <c r="R650" s="81"/>
      <c r="S650" s="81"/>
      <c r="T650" s="81"/>
      <c r="U650" s="81"/>
      <c r="V650" s="81"/>
      <c r="W650" s="81"/>
      <c r="X650" s="81"/>
      <c r="Y650" s="81"/>
    </row>
    <row r="651" spans="1:25" ht="12" customHeight="1">
      <c r="A651" s="81"/>
      <c r="B651" s="107" t="s">
        <v>3759</v>
      </c>
      <c r="C651" s="473">
        <v>4</v>
      </c>
      <c r="D651" s="475" t="s">
        <v>3760</v>
      </c>
      <c r="E651" s="426">
        <v>1000</v>
      </c>
      <c r="F651" s="426">
        <v>400</v>
      </c>
      <c r="G651" s="467">
        <v>1845</v>
      </c>
      <c r="H651" s="15">
        <v>10797.192999999999</v>
      </c>
      <c r="I651" s="215"/>
      <c r="J651" s="4"/>
      <c r="K651" s="76"/>
      <c r="L651" s="81"/>
      <c r="M651" s="81"/>
      <c r="N651" s="81"/>
      <c r="O651" s="81"/>
      <c r="P651" s="81"/>
      <c r="Q651" s="81"/>
      <c r="R651" s="81"/>
      <c r="S651" s="81"/>
      <c r="T651" s="81"/>
      <c r="U651" s="81"/>
      <c r="V651" s="81"/>
      <c r="W651" s="81"/>
      <c r="X651" s="81"/>
      <c r="Y651" s="81"/>
    </row>
    <row r="652" spans="1:25" ht="12" customHeight="1">
      <c r="A652" s="81"/>
      <c r="B652" s="107" t="s">
        <v>3761</v>
      </c>
      <c r="C652" s="473">
        <v>4</v>
      </c>
      <c r="D652" s="475" t="s">
        <v>3762</v>
      </c>
      <c r="E652" s="426">
        <v>1000</v>
      </c>
      <c r="F652" s="426">
        <v>400</v>
      </c>
      <c r="G652" s="467">
        <v>1845</v>
      </c>
      <c r="H652" s="15">
        <v>16990.775999999998</v>
      </c>
      <c r="I652" s="215"/>
      <c r="J652" s="4"/>
      <c r="K652" s="76"/>
      <c r="L652" s="81"/>
      <c r="M652" s="81"/>
      <c r="N652" s="81"/>
      <c r="O652" s="81"/>
      <c r="P652" s="81"/>
      <c r="Q652" s="81"/>
      <c r="R652" s="81"/>
      <c r="S652" s="81"/>
      <c r="T652" s="81"/>
      <c r="U652" s="81"/>
      <c r="V652" s="81"/>
      <c r="W652" s="81"/>
      <c r="X652" s="81"/>
      <c r="Y652" s="81"/>
    </row>
    <row r="653" spans="1:25" ht="12" customHeight="1">
      <c r="A653" s="81"/>
      <c r="B653" s="107" t="s">
        <v>3763</v>
      </c>
      <c r="C653" s="473">
        <v>4</v>
      </c>
      <c r="D653" s="475" t="s">
        <v>3764</v>
      </c>
      <c r="E653" s="426">
        <v>1000</v>
      </c>
      <c r="F653" s="426">
        <v>400</v>
      </c>
      <c r="G653" s="467">
        <v>2045</v>
      </c>
      <c r="H653" s="15">
        <v>13321.351999999999</v>
      </c>
      <c r="I653" s="215"/>
      <c r="J653" s="4"/>
      <c r="K653" s="76"/>
      <c r="L653" s="81"/>
      <c r="M653" s="81"/>
      <c r="N653" s="81"/>
      <c r="O653" s="81"/>
      <c r="P653" s="81"/>
      <c r="Q653" s="81"/>
      <c r="R653" s="81"/>
      <c r="S653" s="81"/>
      <c r="T653" s="81"/>
      <c r="U653" s="81"/>
      <c r="V653" s="81"/>
      <c r="W653" s="81"/>
      <c r="X653" s="81"/>
      <c r="Y653" s="81"/>
    </row>
    <row r="654" spans="1:25" ht="12" customHeight="1">
      <c r="A654" s="81"/>
      <c r="B654" s="419" t="s">
        <v>3765</v>
      </c>
      <c r="C654" s="476">
        <v>4</v>
      </c>
      <c r="D654" s="477" t="s">
        <v>3766</v>
      </c>
      <c r="E654" s="433">
        <v>1200</v>
      </c>
      <c r="F654" s="433">
        <v>400</v>
      </c>
      <c r="G654" s="478">
        <v>1645</v>
      </c>
      <c r="H654" s="15">
        <v>13183.752999999999</v>
      </c>
      <c r="I654" s="215"/>
      <c r="J654" s="4"/>
      <c r="K654" s="76"/>
      <c r="L654" s="81"/>
      <c r="M654" s="81"/>
      <c r="N654" s="81"/>
      <c r="O654" s="81"/>
      <c r="P654" s="81"/>
      <c r="Q654" s="81"/>
      <c r="R654" s="81"/>
      <c r="S654" s="81"/>
      <c r="T654" s="81"/>
      <c r="U654" s="81"/>
      <c r="V654" s="81"/>
      <c r="W654" s="81"/>
      <c r="X654" s="81"/>
      <c r="Y654" s="81"/>
    </row>
    <row r="655" spans="1:25" ht="12" customHeight="1">
      <c r="A655" s="81"/>
      <c r="B655" s="107" t="s">
        <v>3767</v>
      </c>
      <c r="C655" s="473">
        <v>4</v>
      </c>
      <c r="D655" s="474" t="s">
        <v>3768</v>
      </c>
      <c r="E655" s="426">
        <v>1200</v>
      </c>
      <c r="F655" s="426">
        <v>400</v>
      </c>
      <c r="G655" s="467">
        <v>1645</v>
      </c>
      <c r="H655" s="15">
        <v>18203.097000000002</v>
      </c>
      <c r="I655" s="215"/>
      <c r="J655" s="4"/>
      <c r="K655" s="76"/>
      <c r="L655" s="81"/>
      <c r="M655" s="81"/>
      <c r="N655" s="81"/>
      <c r="O655" s="81"/>
      <c r="P655" s="81"/>
      <c r="Q655" s="81"/>
      <c r="R655" s="81"/>
      <c r="S655" s="81"/>
      <c r="T655" s="81"/>
      <c r="U655" s="81"/>
      <c r="V655" s="81"/>
      <c r="W655" s="81"/>
      <c r="X655" s="81"/>
      <c r="Y655" s="81"/>
    </row>
    <row r="656" spans="1:25" ht="12" customHeight="1">
      <c r="A656" s="81"/>
      <c r="B656" s="107" t="s">
        <v>3769</v>
      </c>
      <c r="C656" s="473">
        <v>4</v>
      </c>
      <c r="D656" s="474" t="s">
        <v>3770</v>
      </c>
      <c r="E656" s="426">
        <v>1200</v>
      </c>
      <c r="F656" s="426">
        <v>400</v>
      </c>
      <c r="G656" s="467">
        <v>1645</v>
      </c>
      <c r="H656" s="15">
        <v>10081.082</v>
      </c>
      <c r="I656" s="215"/>
      <c r="J656" s="4"/>
      <c r="K656" s="76"/>
      <c r="L656" s="81"/>
      <c r="M656" s="81"/>
      <c r="N656" s="81"/>
      <c r="O656" s="81"/>
      <c r="P656" s="81"/>
      <c r="Q656" s="81"/>
      <c r="R656" s="81"/>
      <c r="S656" s="81"/>
      <c r="T656" s="81"/>
      <c r="U656" s="81"/>
      <c r="V656" s="81"/>
      <c r="W656" s="81"/>
      <c r="X656" s="81"/>
      <c r="Y656" s="81"/>
    </row>
    <row r="657" spans="1:25" ht="12" customHeight="1">
      <c r="A657" s="81"/>
      <c r="B657" s="107" t="s">
        <v>3771</v>
      </c>
      <c r="C657" s="473">
        <v>4</v>
      </c>
      <c r="D657" s="474" t="s">
        <v>3772</v>
      </c>
      <c r="E657" s="426">
        <v>1200</v>
      </c>
      <c r="F657" s="426">
        <v>400</v>
      </c>
      <c r="G657" s="467">
        <v>1845</v>
      </c>
      <c r="H657" s="15">
        <v>11504.625</v>
      </c>
      <c r="I657" s="215"/>
      <c r="J657" s="4"/>
      <c r="K657" s="76"/>
      <c r="L657" s="81"/>
      <c r="M657" s="81"/>
      <c r="N657" s="81"/>
      <c r="O657" s="81"/>
      <c r="P657" s="81"/>
      <c r="Q657" s="81"/>
      <c r="R657" s="81"/>
      <c r="S657" s="81"/>
      <c r="T657" s="81"/>
      <c r="U657" s="81"/>
      <c r="V657" s="81"/>
      <c r="W657" s="81"/>
      <c r="X657" s="81"/>
      <c r="Y657" s="81"/>
    </row>
    <row r="658" spans="1:25" ht="12" customHeight="1">
      <c r="A658" s="81"/>
      <c r="B658" s="419" t="s">
        <v>3773</v>
      </c>
      <c r="C658" s="476">
        <v>4</v>
      </c>
      <c r="D658" s="477" t="s">
        <v>3774</v>
      </c>
      <c r="E658" s="433">
        <v>1200</v>
      </c>
      <c r="F658" s="433">
        <v>400</v>
      </c>
      <c r="G658" s="478">
        <v>1845</v>
      </c>
      <c r="H658" s="15">
        <v>13396.701999999999</v>
      </c>
      <c r="I658" s="215"/>
      <c r="J658" s="4"/>
      <c r="K658" s="76"/>
      <c r="L658" s="81"/>
      <c r="M658" s="81"/>
      <c r="N658" s="81"/>
      <c r="O658" s="81"/>
      <c r="P658" s="81"/>
      <c r="Q658" s="81"/>
      <c r="R658" s="81"/>
      <c r="S658" s="81"/>
      <c r="T658" s="81"/>
      <c r="U658" s="81"/>
      <c r="V658" s="81"/>
      <c r="W658" s="81"/>
      <c r="X658" s="81"/>
      <c r="Y658" s="81"/>
    </row>
    <row r="659" spans="1:25" ht="12" customHeight="1">
      <c r="A659" s="81"/>
      <c r="B659" s="107" t="s">
        <v>3775</v>
      </c>
      <c r="C659" s="473">
        <v>4</v>
      </c>
      <c r="D659" s="474" t="s">
        <v>3776</v>
      </c>
      <c r="E659" s="426">
        <v>1200</v>
      </c>
      <c r="F659" s="426">
        <v>400</v>
      </c>
      <c r="G659" s="467">
        <v>1845</v>
      </c>
      <c r="H659" s="15">
        <v>18325.846000000001</v>
      </c>
      <c r="I659" s="215"/>
      <c r="J659" s="4"/>
      <c r="K659" s="76"/>
      <c r="L659" s="81"/>
      <c r="M659" s="81"/>
      <c r="N659" s="81"/>
      <c r="O659" s="81"/>
      <c r="P659" s="81"/>
      <c r="Q659" s="81"/>
      <c r="R659" s="81"/>
      <c r="S659" s="81"/>
      <c r="T659" s="81"/>
      <c r="U659" s="81"/>
      <c r="V659" s="81"/>
      <c r="W659" s="81"/>
      <c r="X659" s="81"/>
      <c r="Y659" s="81"/>
    </row>
    <row r="660" spans="1:25" ht="12" customHeight="1">
      <c r="A660" s="81"/>
      <c r="B660" s="107" t="s">
        <v>3777</v>
      </c>
      <c r="C660" s="473"/>
      <c r="D660" s="479" t="s">
        <v>3778</v>
      </c>
      <c r="E660" s="426">
        <v>1200</v>
      </c>
      <c r="F660" s="426">
        <v>400</v>
      </c>
      <c r="G660" s="467">
        <v>2045</v>
      </c>
      <c r="H660" s="15">
        <v>13676.773000000001</v>
      </c>
      <c r="I660" s="215"/>
      <c r="J660" s="4"/>
      <c r="K660" s="76"/>
      <c r="L660" s="81"/>
      <c r="M660" s="81"/>
      <c r="N660" s="81"/>
      <c r="O660" s="81"/>
      <c r="P660" s="81"/>
      <c r="Q660" s="81"/>
      <c r="R660" s="81"/>
      <c r="S660" s="81"/>
      <c r="T660" s="81"/>
      <c r="U660" s="81"/>
      <c r="V660" s="81"/>
      <c r="W660" s="81"/>
      <c r="X660" s="81"/>
      <c r="Y660" s="81"/>
    </row>
    <row r="661" spans="1:25" ht="12" customHeight="1">
      <c r="A661" s="81"/>
      <c r="B661" s="107" t="s">
        <v>3779</v>
      </c>
      <c r="C661" s="473">
        <v>4</v>
      </c>
      <c r="D661" s="479" t="s">
        <v>3780</v>
      </c>
      <c r="E661" s="426">
        <v>1200</v>
      </c>
      <c r="F661" s="426">
        <v>400</v>
      </c>
      <c r="G661" s="467">
        <v>2045</v>
      </c>
      <c r="H661" s="15">
        <v>11167.2</v>
      </c>
      <c r="I661" s="215"/>
      <c r="J661" s="4"/>
      <c r="K661" s="76"/>
      <c r="L661" s="81"/>
      <c r="M661" s="81"/>
      <c r="N661" s="81"/>
      <c r="O661" s="81"/>
      <c r="P661" s="81"/>
      <c r="Q661" s="81"/>
      <c r="R661" s="81"/>
      <c r="S661" s="81"/>
      <c r="T661" s="81"/>
      <c r="U661" s="81"/>
      <c r="V661" s="81"/>
      <c r="W661" s="81"/>
      <c r="X661" s="81"/>
      <c r="Y661" s="81"/>
    </row>
    <row r="662" spans="1:25" ht="12" customHeight="1">
      <c r="A662" s="81"/>
      <c r="B662" s="107" t="s">
        <v>3781</v>
      </c>
      <c r="C662" s="473">
        <v>4</v>
      </c>
      <c r="D662" s="474" t="s">
        <v>3782</v>
      </c>
      <c r="E662" s="426">
        <v>1300</v>
      </c>
      <c r="F662" s="426">
        <v>400</v>
      </c>
      <c r="G662" s="467">
        <v>1845</v>
      </c>
      <c r="H662" s="15">
        <v>18885.449000000001</v>
      </c>
      <c r="I662" s="215"/>
      <c r="J662" s="4"/>
      <c r="K662" s="76"/>
      <c r="L662" s="81"/>
      <c r="M662" s="81"/>
      <c r="N662" s="81"/>
      <c r="O662" s="81"/>
      <c r="P662" s="81"/>
      <c r="Q662" s="81"/>
      <c r="R662" s="81"/>
      <c r="S662" s="81"/>
      <c r="T662" s="81"/>
      <c r="U662" s="81"/>
      <c r="V662" s="81"/>
      <c r="W662" s="81"/>
      <c r="X662" s="81"/>
      <c r="Y662" s="81"/>
    </row>
    <row r="663" spans="1:25" ht="12" customHeight="1">
      <c r="A663" s="81"/>
      <c r="B663" s="107" t="s">
        <v>3783</v>
      </c>
      <c r="C663" s="473">
        <v>4</v>
      </c>
      <c r="D663" s="474" t="s">
        <v>3784</v>
      </c>
      <c r="E663" s="426">
        <v>1300</v>
      </c>
      <c r="F663" s="426">
        <v>400</v>
      </c>
      <c r="G663" s="467">
        <v>1645</v>
      </c>
      <c r="H663" s="15">
        <v>12292.984</v>
      </c>
      <c r="I663" s="215"/>
      <c r="J663" s="4"/>
      <c r="K663" s="76"/>
      <c r="L663" s="81"/>
      <c r="M663" s="81"/>
      <c r="N663" s="81"/>
      <c r="O663" s="81"/>
      <c r="P663" s="81"/>
      <c r="Q663" s="81"/>
      <c r="R663" s="81"/>
      <c r="S663" s="81"/>
      <c r="T663" s="81"/>
      <c r="U663" s="81"/>
      <c r="V663" s="81"/>
      <c r="W663" s="81"/>
      <c r="X663" s="81"/>
      <c r="Y663" s="81"/>
    </row>
    <row r="664" spans="1:25" ht="12" customHeight="1">
      <c r="A664" s="81"/>
      <c r="B664" s="107" t="s">
        <v>3785</v>
      </c>
      <c r="C664" s="473">
        <v>4</v>
      </c>
      <c r="D664" s="474" t="s">
        <v>3786</v>
      </c>
      <c r="E664" s="426">
        <v>1400</v>
      </c>
      <c r="F664" s="426">
        <v>400</v>
      </c>
      <c r="G664" s="467">
        <v>1845</v>
      </c>
      <c r="H664" s="15">
        <v>14551.591999999999</v>
      </c>
      <c r="I664" s="215"/>
      <c r="J664" s="4"/>
      <c r="K664" s="76"/>
      <c r="L664" s="81"/>
      <c r="M664" s="81"/>
      <c r="N664" s="81"/>
      <c r="O664" s="81"/>
      <c r="P664" s="81"/>
      <c r="Q664" s="81"/>
      <c r="R664" s="81"/>
      <c r="S664" s="81"/>
      <c r="T664" s="81"/>
      <c r="U664" s="81"/>
      <c r="V664" s="81"/>
      <c r="W664" s="81"/>
      <c r="X664" s="81"/>
      <c r="Y664" s="81"/>
    </row>
    <row r="665" spans="1:25" ht="12" customHeight="1">
      <c r="A665" s="81"/>
      <c r="B665" s="107" t="s">
        <v>3787</v>
      </c>
      <c r="C665" s="473">
        <v>4</v>
      </c>
      <c r="D665" s="474" t="s">
        <v>3788</v>
      </c>
      <c r="E665" s="426">
        <v>1400</v>
      </c>
      <c r="F665" s="426">
        <v>400</v>
      </c>
      <c r="G665" s="467">
        <v>1845</v>
      </c>
      <c r="H665" s="15">
        <v>12547.623</v>
      </c>
      <c r="I665" s="215"/>
      <c r="J665" s="4"/>
      <c r="K665" s="76"/>
      <c r="L665" s="81"/>
      <c r="M665" s="81"/>
      <c r="N665" s="81"/>
      <c r="O665" s="81"/>
      <c r="P665" s="81"/>
      <c r="Q665" s="81"/>
      <c r="R665" s="81"/>
      <c r="S665" s="81"/>
      <c r="T665" s="81"/>
      <c r="U665" s="81"/>
      <c r="V665" s="81"/>
      <c r="W665" s="81"/>
      <c r="X665" s="81"/>
      <c r="Y665" s="81"/>
    </row>
    <row r="666" spans="1:25" ht="12" customHeight="1">
      <c r="A666" s="81"/>
      <c r="B666" s="107" t="s">
        <v>3789</v>
      </c>
      <c r="C666" s="473">
        <v>4</v>
      </c>
      <c r="D666" s="474" t="s">
        <v>3790</v>
      </c>
      <c r="E666" s="426">
        <v>1400</v>
      </c>
      <c r="F666" s="426">
        <v>400</v>
      </c>
      <c r="G666" s="467">
        <v>1845</v>
      </c>
      <c r="H666" s="15">
        <v>19982.005999999998</v>
      </c>
      <c r="I666" s="215"/>
      <c r="J666" s="4"/>
      <c r="K666" s="76"/>
      <c r="L666" s="81"/>
      <c r="M666" s="81"/>
      <c r="N666" s="81"/>
      <c r="O666" s="81"/>
      <c r="P666" s="81"/>
      <c r="Q666" s="81"/>
      <c r="R666" s="81"/>
      <c r="S666" s="81"/>
      <c r="T666" s="81"/>
      <c r="U666" s="81"/>
      <c r="V666" s="81"/>
      <c r="W666" s="81"/>
      <c r="X666" s="81"/>
      <c r="Y666" s="81"/>
    </row>
    <row r="667" spans="1:25" ht="12" customHeight="1">
      <c r="A667" s="81"/>
      <c r="B667" s="419" t="s">
        <v>3791</v>
      </c>
      <c r="C667" s="476">
        <v>4</v>
      </c>
      <c r="D667" s="477" t="s">
        <v>3792</v>
      </c>
      <c r="E667" s="433">
        <v>1500</v>
      </c>
      <c r="F667" s="433">
        <v>400</v>
      </c>
      <c r="G667" s="478">
        <v>1645</v>
      </c>
      <c r="H667" s="15">
        <v>15329.699000000001</v>
      </c>
      <c r="I667" s="215"/>
      <c r="J667" s="4"/>
      <c r="K667" s="76"/>
      <c r="L667" s="81"/>
      <c r="M667" s="81"/>
      <c r="N667" s="81"/>
      <c r="O667" s="81"/>
      <c r="P667" s="81"/>
      <c r="Q667" s="81"/>
      <c r="R667" s="81"/>
      <c r="S667" s="81"/>
      <c r="T667" s="81"/>
      <c r="U667" s="81"/>
      <c r="V667" s="81"/>
      <c r="W667" s="81"/>
      <c r="X667" s="81"/>
      <c r="Y667" s="81"/>
    </row>
    <row r="668" spans="1:25" ht="12" customHeight="1">
      <c r="A668" s="81"/>
      <c r="B668" s="107" t="s">
        <v>3793</v>
      </c>
      <c r="C668" s="473">
        <v>4</v>
      </c>
      <c r="D668" s="474" t="s">
        <v>3794</v>
      </c>
      <c r="E668" s="426">
        <v>1500</v>
      </c>
      <c r="F668" s="426">
        <v>400</v>
      </c>
      <c r="G668" s="467">
        <v>1645</v>
      </c>
      <c r="H668" s="15">
        <v>20252.32</v>
      </c>
      <c r="I668" s="215"/>
      <c r="J668" s="4"/>
      <c r="K668" s="76"/>
      <c r="L668" s="81"/>
      <c r="M668" s="81"/>
      <c r="N668" s="81"/>
      <c r="O668" s="81"/>
      <c r="P668" s="81"/>
      <c r="Q668" s="81"/>
      <c r="R668" s="81"/>
      <c r="S668" s="81"/>
      <c r="T668" s="81"/>
      <c r="U668" s="81"/>
      <c r="V668" s="81"/>
      <c r="W668" s="81"/>
      <c r="X668" s="81"/>
      <c r="Y668" s="81"/>
    </row>
    <row r="669" spans="1:25" ht="12" customHeight="1">
      <c r="A669" s="81"/>
      <c r="B669" s="419" t="s">
        <v>3795</v>
      </c>
      <c r="C669" s="476">
        <v>4</v>
      </c>
      <c r="D669" s="477" t="s">
        <v>3796</v>
      </c>
      <c r="E669" s="433">
        <v>1500</v>
      </c>
      <c r="F669" s="433">
        <v>400</v>
      </c>
      <c r="G669" s="478">
        <v>1845</v>
      </c>
      <c r="H669" s="15">
        <v>15536.102999999999</v>
      </c>
      <c r="I669" s="215"/>
      <c r="J669" s="4"/>
      <c r="K669" s="76"/>
      <c r="L669" s="81"/>
      <c r="M669" s="81"/>
      <c r="N669" s="81"/>
      <c r="O669" s="81"/>
      <c r="P669" s="81"/>
      <c r="Q669" s="81"/>
      <c r="R669" s="81"/>
      <c r="S669" s="81"/>
      <c r="T669" s="81"/>
      <c r="U669" s="81"/>
      <c r="V669" s="81"/>
      <c r="W669" s="81"/>
      <c r="X669" s="81"/>
      <c r="Y669" s="81"/>
    </row>
    <row r="670" spans="1:25" ht="12" customHeight="1">
      <c r="A670" s="81"/>
      <c r="B670" s="107" t="s">
        <v>3797</v>
      </c>
      <c r="C670" s="473">
        <v>4</v>
      </c>
      <c r="D670" s="474" t="s">
        <v>3798</v>
      </c>
      <c r="E670" s="426">
        <v>1500</v>
      </c>
      <c r="F670" s="426">
        <v>400</v>
      </c>
      <c r="G670" s="467">
        <v>1845</v>
      </c>
      <c r="H670" s="15">
        <v>21053.38</v>
      </c>
      <c r="I670" s="215"/>
      <c r="J670" s="4"/>
      <c r="K670" s="76"/>
      <c r="L670" s="81"/>
      <c r="M670" s="81"/>
      <c r="N670" s="81"/>
      <c r="O670" s="81"/>
      <c r="P670" s="81"/>
      <c r="Q670" s="81"/>
      <c r="R670" s="81"/>
      <c r="S670" s="81"/>
      <c r="T670" s="81"/>
      <c r="U670" s="81"/>
      <c r="V670" s="81"/>
      <c r="W670" s="81"/>
      <c r="X670" s="81"/>
      <c r="Y670" s="81"/>
    </row>
    <row r="671" spans="1:25" ht="12" customHeight="1">
      <c r="A671" s="81"/>
      <c r="B671" s="107" t="s">
        <v>3799</v>
      </c>
      <c r="C671" s="473">
        <v>4</v>
      </c>
      <c r="D671" s="474" t="s">
        <v>3800</v>
      </c>
      <c r="E671" s="426">
        <v>1200</v>
      </c>
      <c r="F671" s="426">
        <v>450</v>
      </c>
      <c r="G671" s="467">
        <v>1645</v>
      </c>
      <c r="H671" s="15">
        <v>13752</v>
      </c>
      <c r="I671" s="215"/>
      <c r="J671" s="4"/>
      <c r="K671" s="76"/>
      <c r="L671" s="81"/>
      <c r="M671" s="81"/>
      <c r="N671" s="81"/>
      <c r="O671" s="81"/>
      <c r="P671" s="81"/>
      <c r="Q671" s="81"/>
      <c r="R671" s="81"/>
      <c r="S671" s="81"/>
      <c r="T671" s="81"/>
      <c r="U671" s="81"/>
      <c r="V671" s="81"/>
      <c r="W671" s="81"/>
      <c r="X671" s="81"/>
      <c r="Y671" s="81"/>
    </row>
    <row r="672" spans="1:25" ht="12" customHeight="1">
      <c r="A672" s="81"/>
      <c r="B672" s="107" t="s">
        <v>3801</v>
      </c>
      <c r="C672" s="473">
        <v>4</v>
      </c>
      <c r="D672" s="474" t="s">
        <v>3802</v>
      </c>
      <c r="E672" s="426">
        <v>600</v>
      </c>
      <c r="F672" s="426">
        <v>500</v>
      </c>
      <c r="G672" s="467">
        <v>1645</v>
      </c>
      <c r="H672" s="15">
        <v>9599.5020000000004</v>
      </c>
      <c r="I672" s="215"/>
      <c r="J672" s="4"/>
      <c r="K672" s="76"/>
      <c r="L672" s="81"/>
      <c r="M672" s="81"/>
      <c r="N672" s="81"/>
      <c r="O672" s="81"/>
      <c r="P672" s="81"/>
      <c r="Q672" s="81"/>
      <c r="R672" s="81"/>
      <c r="S672" s="81"/>
      <c r="T672" s="81"/>
      <c r="U672" s="81"/>
      <c r="V672" s="81"/>
      <c r="W672" s="81"/>
      <c r="X672" s="81"/>
      <c r="Y672" s="81"/>
    </row>
    <row r="673" spans="1:25" ht="12" customHeight="1">
      <c r="A673" s="81"/>
      <c r="B673" s="107" t="s">
        <v>3803</v>
      </c>
      <c r="C673" s="473">
        <v>4</v>
      </c>
      <c r="D673" s="474" t="s">
        <v>3804</v>
      </c>
      <c r="E673" s="426">
        <v>600</v>
      </c>
      <c r="F673" s="426">
        <v>500</v>
      </c>
      <c r="G673" s="467">
        <v>1645</v>
      </c>
      <c r="H673" s="15">
        <v>14238.07</v>
      </c>
      <c r="I673" s="215"/>
      <c r="J673" s="4"/>
      <c r="K673" s="76"/>
      <c r="L673" s="81"/>
      <c r="M673" s="81"/>
      <c r="N673" s="81"/>
      <c r="O673" s="81"/>
      <c r="P673" s="81"/>
      <c r="Q673" s="81"/>
      <c r="R673" s="81"/>
      <c r="S673" s="81"/>
      <c r="T673" s="81"/>
      <c r="U673" s="81"/>
      <c r="V673" s="81"/>
      <c r="W673" s="81"/>
      <c r="X673" s="81"/>
      <c r="Y673" s="81"/>
    </row>
    <row r="674" spans="1:25" ht="12" customHeight="1">
      <c r="A674" s="81"/>
      <c r="B674" s="107" t="s">
        <v>3805</v>
      </c>
      <c r="C674" s="473">
        <v>4</v>
      </c>
      <c r="D674" s="474" t="s">
        <v>3806</v>
      </c>
      <c r="E674" s="426">
        <v>600</v>
      </c>
      <c r="F674" s="426">
        <v>500</v>
      </c>
      <c r="G674" s="467">
        <v>1845</v>
      </c>
      <c r="H674" s="15">
        <v>11003.377</v>
      </c>
      <c r="I674" s="215"/>
      <c r="J674" s="4"/>
      <c r="K674" s="76"/>
      <c r="L674" s="81"/>
      <c r="M674" s="81"/>
      <c r="N674" s="81"/>
      <c r="O674" s="81"/>
      <c r="P674" s="81"/>
      <c r="Q674" s="81"/>
      <c r="R674" s="81"/>
      <c r="S674" s="81"/>
      <c r="T674" s="81"/>
      <c r="U674" s="81"/>
      <c r="V674" s="81"/>
      <c r="W674" s="81"/>
      <c r="X674" s="81"/>
      <c r="Y674" s="81"/>
    </row>
    <row r="675" spans="1:25" ht="12" customHeight="1">
      <c r="A675" s="81"/>
      <c r="B675" s="107" t="s">
        <v>3807</v>
      </c>
      <c r="C675" s="473">
        <v>4</v>
      </c>
      <c r="D675" s="474" t="s">
        <v>3808</v>
      </c>
      <c r="E675" s="426">
        <v>600</v>
      </c>
      <c r="F675" s="426">
        <v>500</v>
      </c>
      <c r="G675" s="467">
        <v>1845</v>
      </c>
      <c r="H675" s="15">
        <v>15257.594000000001</v>
      </c>
      <c r="I675" s="215"/>
      <c r="J675" s="4"/>
      <c r="K675" s="76"/>
      <c r="L675" s="81"/>
      <c r="M675" s="81"/>
      <c r="N675" s="81"/>
      <c r="O675" s="81"/>
      <c r="P675" s="81"/>
      <c r="Q675" s="81"/>
      <c r="R675" s="81"/>
      <c r="S675" s="81"/>
      <c r="T675" s="81"/>
      <c r="U675" s="81"/>
      <c r="V675" s="81"/>
      <c r="W675" s="81"/>
      <c r="X675" s="81"/>
      <c r="Y675" s="81"/>
    </row>
    <row r="676" spans="1:25" ht="12" customHeight="1">
      <c r="A676" s="81"/>
      <c r="B676" s="107" t="s">
        <v>3809</v>
      </c>
      <c r="C676" s="473">
        <v>4</v>
      </c>
      <c r="D676" s="474" t="s">
        <v>3810</v>
      </c>
      <c r="E676" s="426">
        <v>700</v>
      </c>
      <c r="F676" s="426">
        <v>500</v>
      </c>
      <c r="G676" s="467">
        <v>1645</v>
      </c>
      <c r="H676" s="15">
        <v>10590.558000000001</v>
      </c>
      <c r="I676" s="215"/>
      <c r="J676" s="4"/>
      <c r="K676" s="76"/>
      <c r="L676" s="81"/>
      <c r="M676" s="81"/>
      <c r="N676" s="81"/>
      <c r="O676" s="81"/>
      <c r="P676" s="81"/>
      <c r="Q676" s="81"/>
      <c r="R676" s="81"/>
      <c r="S676" s="81"/>
      <c r="T676" s="81"/>
      <c r="U676" s="81"/>
      <c r="V676" s="81"/>
      <c r="W676" s="81"/>
      <c r="X676" s="81"/>
      <c r="Y676" s="81"/>
    </row>
    <row r="677" spans="1:25" ht="12" customHeight="1">
      <c r="A677" s="81"/>
      <c r="B677" s="107" t="s">
        <v>3811</v>
      </c>
      <c r="C677" s="473">
        <v>4</v>
      </c>
      <c r="D677" s="474" t="s">
        <v>3812</v>
      </c>
      <c r="E677" s="426">
        <v>700</v>
      </c>
      <c r="F677" s="426">
        <v>500</v>
      </c>
      <c r="G677" s="467">
        <v>1845</v>
      </c>
      <c r="H677" s="15">
        <v>11190.112999999999</v>
      </c>
      <c r="I677" s="215"/>
      <c r="J677" s="4"/>
      <c r="K677" s="76"/>
      <c r="L677" s="81"/>
      <c r="M677" s="81"/>
      <c r="N677" s="81"/>
      <c r="O677" s="81"/>
      <c r="P677" s="81"/>
      <c r="Q677" s="81"/>
      <c r="R677" s="81"/>
      <c r="S677" s="81"/>
      <c r="T677" s="81"/>
      <c r="U677" s="81"/>
      <c r="V677" s="81"/>
      <c r="W677" s="81"/>
      <c r="X677" s="81"/>
      <c r="Y677" s="81"/>
    </row>
    <row r="678" spans="1:25" ht="12" customHeight="1">
      <c r="A678" s="81"/>
      <c r="B678" s="107" t="s">
        <v>3813</v>
      </c>
      <c r="C678" s="473">
        <v>4</v>
      </c>
      <c r="D678" s="474" t="s">
        <v>3814</v>
      </c>
      <c r="E678" s="426">
        <v>700</v>
      </c>
      <c r="F678" s="426">
        <v>500</v>
      </c>
      <c r="G678" s="467">
        <v>1845</v>
      </c>
      <c r="H678" s="15">
        <v>15163.720000000001</v>
      </c>
      <c r="I678" s="215"/>
      <c r="J678" s="4"/>
      <c r="K678" s="76"/>
      <c r="L678" s="81"/>
      <c r="M678" s="81"/>
      <c r="N678" s="81"/>
      <c r="O678" s="81"/>
      <c r="P678" s="81"/>
      <c r="Q678" s="81"/>
      <c r="R678" s="81"/>
      <c r="S678" s="81"/>
      <c r="T678" s="81"/>
      <c r="U678" s="81"/>
      <c r="V678" s="81"/>
      <c r="W678" s="81"/>
      <c r="X678" s="81"/>
      <c r="Y678" s="81"/>
    </row>
    <row r="679" spans="1:25" ht="12" customHeight="1">
      <c r="A679" s="81"/>
      <c r="B679" s="107" t="s">
        <v>3815</v>
      </c>
      <c r="C679" s="473">
        <v>4</v>
      </c>
      <c r="D679" s="474" t="s">
        <v>3816</v>
      </c>
      <c r="E679" s="426">
        <v>800</v>
      </c>
      <c r="F679" s="426">
        <v>500</v>
      </c>
      <c r="G679" s="467">
        <v>1645</v>
      </c>
      <c r="H679" s="15">
        <v>11319.33</v>
      </c>
      <c r="I679" s="215"/>
      <c r="J679" s="4"/>
      <c r="K679" s="76"/>
      <c r="L679" s="81"/>
      <c r="M679" s="81"/>
      <c r="N679" s="81"/>
      <c r="O679" s="81"/>
      <c r="P679" s="81"/>
      <c r="Q679" s="81"/>
      <c r="R679" s="81"/>
      <c r="S679" s="81"/>
      <c r="T679" s="81"/>
      <c r="U679" s="81"/>
      <c r="V679" s="81"/>
      <c r="W679" s="81"/>
      <c r="X679" s="81"/>
      <c r="Y679" s="81"/>
    </row>
    <row r="680" spans="1:25" ht="12" customHeight="1">
      <c r="A680" s="81"/>
      <c r="B680" s="107" t="s">
        <v>3817</v>
      </c>
      <c r="C680" s="473">
        <v>4</v>
      </c>
      <c r="D680" s="474" t="s">
        <v>3818</v>
      </c>
      <c r="E680" s="426">
        <v>800</v>
      </c>
      <c r="F680" s="426">
        <v>500</v>
      </c>
      <c r="G680" s="467">
        <v>1645</v>
      </c>
      <c r="H680" s="15">
        <v>9812.4399999999987</v>
      </c>
      <c r="I680" s="215"/>
      <c r="J680" s="4"/>
      <c r="K680" s="76"/>
      <c r="L680" s="81"/>
      <c r="M680" s="81"/>
      <c r="N680" s="81"/>
      <c r="O680" s="81"/>
      <c r="P680" s="81"/>
      <c r="Q680" s="81"/>
      <c r="R680" s="81"/>
      <c r="S680" s="81"/>
      <c r="T680" s="81"/>
      <c r="U680" s="81"/>
      <c r="V680" s="81"/>
      <c r="W680" s="81"/>
      <c r="X680" s="81"/>
      <c r="Y680" s="81"/>
    </row>
    <row r="681" spans="1:25" ht="12" customHeight="1">
      <c r="A681" s="81"/>
      <c r="B681" s="107" t="s">
        <v>3819</v>
      </c>
      <c r="C681" s="473">
        <v>4</v>
      </c>
      <c r="D681" s="474" t="s">
        <v>3820</v>
      </c>
      <c r="E681" s="426">
        <v>800</v>
      </c>
      <c r="F681" s="426">
        <v>500</v>
      </c>
      <c r="G681" s="467">
        <v>1645</v>
      </c>
      <c r="H681" s="15">
        <v>15901.402</v>
      </c>
      <c r="I681" s="215"/>
      <c r="J681" s="4"/>
      <c r="K681" s="76"/>
      <c r="L681" s="81"/>
      <c r="M681" s="81"/>
      <c r="N681" s="81"/>
      <c r="O681" s="81"/>
      <c r="P681" s="81"/>
      <c r="Q681" s="81"/>
      <c r="R681" s="81"/>
      <c r="S681" s="81"/>
      <c r="T681" s="81"/>
      <c r="U681" s="81"/>
      <c r="V681" s="81"/>
      <c r="W681" s="81"/>
      <c r="X681" s="81"/>
      <c r="Y681" s="81"/>
    </row>
    <row r="682" spans="1:25" ht="12" customHeight="1">
      <c r="A682" s="81"/>
      <c r="B682" s="107" t="s">
        <v>3821</v>
      </c>
      <c r="C682" s="473">
        <v>4</v>
      </c>
      <c r="D682" s="474" t="s">
        <v>3822</v>
      </c>
      <c r="E682" s="426">
        <v>800</v>
      </c>
      <c r="F682" s="426">
        <v>500</v>
      </c>
      <c r="G682" s="467">
        <v>1845</v>
      </c>
      <c r="H682" s="15">
        <v>12954.37</v>
      </c>
      <c r="I682" s="215"/>
      <c r="J682" s="4"/>
      <c r="K682" s="76"/>
      <c r="L682" s="81"/>
      <c r="M682" s="81"/>
      <c r="N682" s="81"/>
      <c r="O682" s="81"/>
      <c r="P682" s="81"/>
      <c r="Q682" s="81"/>
      <c r="R682" s="81"/>
      <c r="S682" s="81"/>
      <c r="T682" s="81"/>
      <c r="U682" s="81"/>
      <c r="V682" s="81"/>
      <c r="W682" s="81"/>
      <c r="X682" s="81"/>
      <c r="Y682" s="81"/>
    </row>
    <row r="683" spans="1:25" ht="12" customHeight="1">
      <c r="A683" s="81"/>
      <c r="B683" s="107" t="s">
        <v>3823</v>
      </c>
      <c r="C683" s="473">
        <v>4</v>
      </c>
      <c r="D683" s="474" t="s">
        <v>3824</v>
      </c>
      <c r="E683" s="426">
        <v>800</v>
      </c>
      <c r="F683" s="426">
        <v>500</v>
      </c>
      <c r="G683" s="467">
        <v>1845</v>
      </c>
      <c r="H683" s="15">
        <v>16771.238000000001</v>
      </c>
      <c r="I683" s="215"/>
      <c r="J683" s="4"/>
      <c r="K683" s="76"/>
      <c r="L683" s="81"/>
      <c r="M683" s="81"/>
      <c r="N683" s="81"/>
      <c r="O683" s="81"/>
      <c r="P683" s="81"/>
      <c r="Q683" s="81"/>
      <c r="R683" s="81"/>
      <c r="S683" s="81"/>
      <c r="T683" s="81"/>
      <c r="U683" s="81"/>
      <c r="V683" s="81"/>
      <c r="W683" s="81"/>
      <c r="X683" s="81"/>
      <c r="Y683" s="81"/>
    </row>
    <row r="684" spans="1:25" ht="12" customHeight="1">
      <c r="A684" s="81"/>
      <c r="B684" s="107" t="s">
        <v>3825</v>
      </c>
      <c r="C684" s="473">
        <v>4</v>
      </c>
      <c r="D684" s="474" t="s">
        <v>3826</v>
      </c>
      <c r="E684" s="426">
        <v>800</v>
      </c>
      <c r="F684" s="426">
        <v>500</v>
      </c>
      <c r="G684" s="467">
        <v>1845</v>
      </c>
      <c r="H684" s="15">
        <v>16971.768</v>
      </c>
      <c r="I684" s="215"/>
      <c r="J684" s="4"/>
      <c r="K684" s="76"/>
      <c r="L684" s="81"/>
      <c r="M684" s="81"/>
      <c r="N684" s="81"/>
      <c r="O684" s="81"/>
      <c r="P684" s="81"/>
      <c r="Q684" s="81"/>
      <c r="R684" s="81"/>
      <c r="S684" s="81"/>
      <c r="T684" s="81"/>
      <c r="U684" s="81"/>
      <c r="V684" s="81"/>
      <c r="W684" s="81"/>
      <c r="X684" s="81"/>
      <c r="Y684" s="81"/>
    </row>
    <row r="685" spans="1:25" ht="12" customHeight="1">
      <c r="A685" s="81"/>
      <c r="B685" s="107" t="s">
        <v>3827</v>
      </c>
      <c r="C685" s="473">
        <v>4</v>
      </c>
      <c r="D685" s="474" t="s">
        <v>3828</v>
      </c>
      <c r="E685" s="426">
        <v>900</v>
      </c>
      <c r="F685" s="426">
        <v>500</v>
      </c>
      <c r="G685" s="467">
        <v>1845</v>
      </c>
      <c r="H685" s="15">
        <v>13072.345000000001</v>
      </c>
      <c r="I685" s="215"/>
      <c r="J685" s="4"/>
      <c r="K685" s="76"/>
      <c r="L685" s="81"/>
      <c r="M685" s="81"/>
      <c r="N685" s="81"/>
      <c r="O685" s="81"/>
      <c r="P685" s="81"/>
      <c r="Q685" s="81"/>
      <c r="R685" s="81"/>
      <c r="S685" s="81"/>
      <c r="T685" s="81"/>
      <c r="U685" s="81"/>
      <c r="V685" s="81"/>
      <c r="W685" s="81"/>
      <c r="X685" s="81"/>
      <c r="Y685" s="81"/>
    </row>
    <row r="686" spans="1:25" ht="12" customHeight="1">
      <c r="A686" s="81"/>
      <c r="B686" s="107" t="s">
        <v>3829</v>
      </c>
      <c r="C686" s="473">
        <v>4</v>
      </c>
      <c r="D686" s="474" t="s">
        <v>3830</v>
      </c>
      <c r="E686" s="426">
        <v>900</v>
      </c>
      <c r="F686" s="426">
        <v>500</v>
      </c>
      <c r="G686" s="467">
        <v>1845</v>
      </c>
      <c r="H686" s="15">
        <v>17583.885000000002</v>
      </c>
      <c r="I686" s="215"/>
      <c r="J686" s="4"/>
      <c r="K686" s="76"/>
      <c r="L686" s="81"/>
      <c r="M686" s="81"/>
      <c r="N686" s="81"/>
      <c r="O686" s="81"/>
      <c r="P686" s="81"/>
      <c r="Q686" s="81"/>
      <c r="R686" s="81"/>
      <c r="S686" s="81"/>
      <c r="T686" s="81"/>
      <c r="U686" s="81"/>
      <c r="V686" s="81"/>
      <c r="W686" s="81"/>
      <c r="X686" s="81"/>
      <c r="Y686" s="81"/>
    </row>
    <row r="687" spans="1:25" ht="12" customHeight="1">
      <c r="A687" s="81"/>
      <c r="B687" s="419" t="s">
        <v>3831</v>
      </c>
      <c r="C687" s="476">
        <v>4</v>
      </c>
      <c r="D687" s="477" t="s">
        <v>3832</v>
      </c>
      <c r="E687" s="433">
        <v>950</v>
      </c>
      <c r="F687" s="433">
        <v>500</v>
      </c>
      <c r="G687" s="478">
        <v>1645</v>
      </c>
      <c r="H687" s="15">
        <v>12482.624</v>
      </c>
      <c r="I687" s="215"/>
      <c r="J687" s="4"/>
      <c r="K687" s="76"/>
      <c r="L687" s="81"/>
      <c r="M687" s="81"/>
      <c r="N687" s="81"/>
      <c r="O687" s="81"/>
      <c r="P687" s="81"/>
      <c r="Q687" s="81"/>
      <c r="R687" s="81"/>
      <c r="S687" s="81"/>
      <c r="T687" s="81"/>
      <c r="U687" s="81"/>
      <c r="V687" s="81"/>
      <c r="W687" s="81"/>
      <c r="X687" s="81"/>
      <c r="Y687" s="81"/>
    </row>
    <row r="688" spans="1:25" ht="12" customHeight="1">
      <c r="A688" s="81"/>
      <c r="B688" s="107" t="s">
        <v>3833</v>
      </c>
      <c r="C688" s="473">
        <v>4</v>
      </c>
      <c r="D688" s="474" t="s">
        <v>3834</v>
      </c>
      <c r="E688" s="426">
        <v>950</v>
      </c>
      <c r="F688" s="426">
        <v>500</v>
      </c>
      <c r="G688" s="467">
        <v>1645</v>
      </c>
      <c r="H688" s="15">
        <v>17120.18</v>
      </c>
      <c r="I688" s="215"/>
      <c r="J688" s="4"/>
      <c r="K688" s="76"/>
      <c r="L688" s="81"/>
      <c r="M688" s="81"/>
      <c r="N688" s="81"/>
      <c r="O688" s="81"/>
      <c r="P688" s="81"/>
      <c r="Q688" s="81"/>
      <c r="R688" s="81"/>
      <c r="S688" s="81"/>
      <c r="T688" s="81"/>
      <c r="U688" s="81"/>
      <c r="V688" s="81"/>
      <c r="W688" s="81"/>
      <c r="X688" s="81"/>
      <c r="Y688" s="81"/>
    </row>
    <row r="689" spans="1:25" ht="12" customHeight="1">
      <c r="A689" s="81"/>
      <c r="B689" s="107" t="s">
        <v>3835</v>
      </c>
      <c r="C689" s="473">
        <v>4</v>
      </c>
      <c r="D689" s="474" t="s">
        <v>3836</v>
      </c>
      <c r="E689" s="426">
        <v>950</v>
      </c>
      <c r="F689" s="426">
        <v>500</v>
      </c>
      <c r="G689" s="467">
        <v>1845</v>
      </c>
      <c r="H689" s="15">
        <v>11180.300999999999</v>
      </c>
      <c r="I689" s="215"/>
      <c r="J689" s="4"/>
      <c r="K689" s="76"/>
      <c r="L689" s="81"/>
      <c r="M689" s="81"/>
      <c r="N689" s="81"/>
      <c r="O689" s="81"/>
      <c r="P689" s="81"/>
      <c r="Q689" s="81"/>
      <c r="R689" s="81"/>
      <c r="S689" s="81"/>
      <c r="T689" s="81"/>
      <c r="U689" s="81"/>
      <c r="V689" s="81"/>
      <c r="W689" s="81"/>
      <c r="X689" s="81"/>
      <c r="Y689" s="81"/>
    </row>
    <row r="690" spans="1:25" ht="12" customHeight="1">
      <c r="A690" s="81"/>
      <c r="B690" s="419" t="s">
        <v>3837</v>
      </c>
      <c r="C690" s="480">
        <v>4</v>
      </c>
      <c r="D690" s="477" t="s">
        <v>3838</v>
      </c>
      <c r="E690" s="433">
        <v>950</v>
      </c>
      <c r="F690" s="433">
        <v>500</v>
      </c>
      <c r="G690" s="478">
        <v>1845</v>
      </c>
      <c r="H690" s="15">
        <v>13185.37</v>
      </c>
      <c r="I690" s="215"/>
      <c r="J690" s="4"/>
      <c r="K690" s="76"/>
      <c r="L690" s="81"/>
      <c r="M690" s="81"/>
      <c r="N690" s="81"/>
      <c r="O690" s="81"/>
      <c r="P690" s="81"/>
      <c r="Q690" s="81"/>
      <c r="R690" s="81"/>
      <c r="S690" s="81"/>
      <c r="T690" s="81"/>
      <c r="U690" s="81"/>
      <c r="V690" s="81"/>
      <c r="W690" s="81"/>
      <c r="X690" s="81"/>
      <c r="Y690" s="81"/>
    </row>
    <row r="691" spans="1:25" ht="12" customHeight="1">
      <c r="A691" s="81"/>
      <c r="B691" s="107" t="s">
        <v>3839</v>
      </c>
      <c r="C691" s="481">
        <v>4</v>
      </c>
      <c r="D691" s="475" t="s">
        <v>3840</v>
      </c>
      <c r="E691" s="426">
        <v>950</v>
      </c>
      <c r="F691" s="426">
        <v>500</v>
      </c>
      <c r="G691" s="467">
        <v>1845</v>
      </c>
      <c r="H691" s="15">
        <v>17696.767</v>
      </c>
      <c r="I691" s="215"/>
      <c r="J691" s="4"/>
      <c r="K691" s="76"/>
      <c r="L691" s="81"/>
      <c r="M691" s="81"/>
      <c r="N691" s="81"/>
      <c r="O691" s="81"/>
      <c r="P691" s="81"/>
      <c r="Q691" s="81"/>
      <c r="R691" s="81"/>
      <c r="S691" s="81"/>
      <c r="T691" s="81"/>
      <c r="U691" s="81"/>
      <c r="V691" s="81"/>
      <c r="W691" s="81"/>
      <c r="X691" s="81"/>
      <c r="Y691" s="81"/>
    </row>
    <row r="692" spans="1:25" ht="12" customHeight="1">
      <c r="A692" s="81"/>
      <c r="B692" s="450" t="s">
        <v>3841</v>
      </c>
      <c r="C692" s="481">
        <v>4</v>
      </c>
      <c r="D692" s="474" t="s">
        <v>3842</v>
      </c>
      <c r="E692" s="482">
        <v>950</v>
      </c>
      <c r="F692" s="482">
        <v>500</v>
      </c>
      <c r="G692" s="483">
        <v>1845</v>
      </c>
      <c r="H692" s="15">
        <v>22424.456999999999</v>
      </c>
      <c r="I692" s="215"/>
      <c r="J692" s="4"/>
      <c r="K692" s="76"/>
      <c r="L692" s="81"/>
      <c r="M692" s="81"/>
      <c r="N692" s="81"/>
      <c r="O692" s="81"/>
      <c r="P692" s="81"/>
      <c r="Q692" s="81"/>
      <c r="R692" s="81"/>
      <c r="S692" s="81"/>
      <c r="T692" s="81"/>
      <c r="U692" s="81"/>
      <c r="V692" s="81"/>
      <c r="W692" s="81"/>
      <c r="X692" s="81"/>
      <c r="Y692" s="81"/>
    </row>
    <row r="693" spans="1:25" ht="12" customHeight="1">
      <c r="A693" s="81"/>
      <c r="B693" s="450" t="s">
        <v>3843</v>
      </c>
      <c r="C693" s="481">
        <v>4</v>
      </c>
      <c r="D693" s="474" t="s">
        <v>3844</v>
      </c>
      <c r="E693" s="426">
        <v>1000</v>
      </c>
      <c r="F693" s="426">
        <v>500</v>
      </c>
      <c r="G693" s="467">
        <v>1645</v>
      </c>
      <c r="H693" s="15">
        <v>12525.183000000001</v>
      </c>
      <c r="I693" s="215"/>
      <c r="J693" s="4"/>
      <c r="K693" s="76"/>
      <c r="L693" s="81"/>
      <c r="M693" s="81"/>
      <c r="N693" s="81"/>
      <c r="O693" s="81"/>
      <c r="P693" s="81"/>
      <c r="Q693" s="81"/>
      <c r="R693" s="81"/>
      <c r="S693" s="81"/>
      <c r="T693" s="81"/>
      <c r="U693" s="81"/>
      <c r="V693" s="81"/>
      <c r="W693" s="81"/>
      <c r="X693" s="81"/>
      <c r="Y693" s="81"/>
    </row>
    <row r="694" spans="1:25" ht="12" customHeight="1">
      <c r="A694" s="81"/>
      <c r="B694" s="450" t="s">
        <v>3845</v>
      </c>
      <c r="C694" s="481">
        <v>4</v>
      </c>
      <c r="D694" s="474" t="s">
        <v>3846</v>
      </c>
      <c r="E694" s="426">
        <v>1000</v>
      </c>
      <c r="F694" s="426">
        <v>500</v>
      </c>
      <c r="G694" s="467">
        <v>1645</v>
      </c>
      <c r="H694" s="15">
        <v>17426.024000000001</v>
      </c>
      <c r="I694" s="215"/>
      <c r="J694" s="4"/>
      <c r="K694" s="76"/>
      <c r="L694" s="81"/>
      <c r="M694" s="81"/>
      <c r="N694" s="81"/>
      <c r="O694" s="81"/>
      <c r="P694" s="81"/>
      <c r="Q694" s="81"/>
      <c r="R694" s="81"/>
      <c r="S694" s="81"/>
      <c r="T694" s="81"/>
      <c r="U694" s="81"/>
      <c r="V694" s="81"/>
      <c r="W694" s="81"/>
      <c r="X694" s="81"/>
      <c r="Y694" s="81"/>
    </row>
    <row r="695" spans="1:25" ht="12" customHeight="1">
      <c r="A695" s="81"/>
      <c r="B695" s="107" t="s">
        <v>3847</v>
      </c>
      <c r="C695" s="481">
        <v>4</v>
      </c>
      <c r="D695" s="475" t="s">
        <v>3848</v>
      </c>
      <c r="E695" s="426">
        <v>1000</v>
      </c>
      <c r="F695" s="426">
        <v>500</v>
      </c>
      <c r="G695" s="467">
        <v>1845</v>
      </c>
      <c r="H695" s="15">
        <v>13989.689999999999</v>
      </c>
      <c r="I695" s="215"/>
      <c r="J695" s="4"/>
      <c r="K695" s="76"/>
      <c r="L695" s="81"/>
      <c r="M695" s="81"/>
      <c r="N695" s="81"/>
      <c r="O695" s="81"/>
      <c r="P695" s="81"/>
      <c r="Q695" s="81"/>
      <c r="R695" s="81"/>
      <c r="S695" s="81"/>
      <c r="T695" s="81"/>
      <c r="U695" s="81"/>
      <c r="V695" s="81"/>
      <c r="W695" s="81"/>
      <c r="X695" s="81"/>
      <c r="Y695" s="81"/>
    </row>
    <row r="696" spans="1:25" ht="12" customHeight="1">
      <c r="A696" s="81"/>
      <c r="B696" s="107" t="s">
        <v>3849</v>
      </c>
      <c r="C696" s="481">
        <v>4</v>
      </c>
      <c r="D696" s="475" t="s">
        <v>3850</v>
      </c>
      <c r="E696" s="426">
        <v>1000</v>
      </c>
      <c r="F696" s="426">
        <v>500</v>
      </c>
      <c r="G696" s="467">
        <v>1845</v>
      </c>
      <c r="H696" s="15">
        <v>18121.102999999999</v>
      </c>
      <c r="I696" s="215"/>
      <c r="J696" s="4"/>
      <c r="K696" s="76"/>
      <c r="L696" s="81"/>
      <c r="M696" s="81"/>
      <c r="N696" s="81"/>
      <c r="O696" s="81"/>
      <c r="P696" s="81"/>
      <c r="Q696" s="81"/>
      <c r="R696" s="81"/>
      <c r="S696" s="81"/>
      <c r="T696" s="81"/>
      <c r="U696" s="81"/>
      <c r="V696" s="81"/>
      <c r="W696" s="81"/>
      <c r="X696" s="81"/>
      <c r="Y696" s="81"/>
    </row>
    <row r="697" spans="1:25" ht="12" customHeight="1">
      <c r="A697" s="81"/>
      <c r="B697" s="107" t="s">
        <v>3851</v>
      </c>
      <c r="C697" s="481">
        <v>4</v>
      </c>
      <c r="D697" s="475" t="s">
        <v>3852</v>
      </c>
      <c r="E697" s="426">
        <v>1000</v>
      </c>
      <c r="F697" s="426">
        <v>500</v>
      </c>
      <c r="G697" s="467">
        <v>2045</v>
      </c>
      <c r="H697" s="15">
        <v>14394.423999999999</v>
      </c>
      <c r="I697" s="215"/>
      <c r="J697" s="4"/>
      <c r="K697" s="76"/>
      <c r="L697" s="81"/>
      <c r="M697" s="81"/>
      <c r="N697" s="81"/>
      <c r="O697" s="81"/>
      <c r="P697" s="81"/>
      <c r="Q697" s="81"/>
      <c r="R697" s="81"/>
      <c r="S697" s="81"/>
      <c r="T697" s="81"/>
      <c r="U697" s="81"/>
      <c r="V697" s="81"/>
      <c r="W697" s="81"/>
      <c r="X697" s="81"/>
      <c r="Y697" s="81"/>
    </row>
    <row r="698" spans="1:25" ht="12" customHeight="1">
      <c r="A698" s="81"/>
      <c r="B698" s="107" t="s">
        <v>3853</v>
      </c>
      <c r="C698" s="481">
        <v>4</v>
      </c>
      <c r="D698" s="475" t="s">
        <v>3854</v>
      </c>
      <c r="E698" s="426">
        <v>1000</v>
      </c>
      <c r="F698" s="426">
        <v>500</v>
      </c>
      <c r="G698" s="467">
        <v>2045</v>
      </c>
      <c r="H698" s="15">
        <v>18170.218000000001</v>
      </c>
      <c r="I698" s="215"/>
      <c r="J698" s="4"/>
      <c r="K698" s="76"/>
      <c r="L698" s="81"/>
      <c r="M698" s="81"/>
      <c r="N698" s="81"/>
      <c r="O698" s="81"/>
      <c r="P698" s="81"/>
      <c r="Q698" s="81"/>
      <c r="R698" s="81"/>
      <c r="S698" s="81"/>
      <c r="T698" s="81"/>
      <c r="U698" s="81"/>
      <c r="V698" s="81"/>
      <c r="W698" s="81"/>
      <c r="X698" s="81"/>
      <c r="Y698" s="81"/>
    </row>
    <row r="699" spans="1:25" ht="12" customHeight="1">
      <c r="A699" s="81"/>
      <c r="B699" s="107" t="s">
        <v>3855</v>
      </c>
      <c r="C699" s="481">
        <v>4</v>
      </c>
      <c r="D699" s="475" t="s">
        <v>3856</v>
      </c>
      <c r="E699" s="426">
        <v>1100</v>
      </c>
      <c r="F699" s="426">
        <v>500</v>
      </c>
      <c r="G699" s="467">
        <v>1645</v>
      </c>
      <c r="H699" s="15">
        <v>18050.130999999998</v>
      </c>
      <c r="I699" s="215"/>
      <c r="J699" s="4"/>
      <c r="K699" s="76"/>
      <c r="L699" s="81"/>
      <c r="M699" s="81"/>
      <c r="N699" s="81"/>
      <c r="O699" s="81"/>
      <c r="P699" s="81"/>
      <c r="Q699" s="81"/>
      <c r="R699" s="81"/>
      <c r="S699" s="81"/>
      <c r="T699" s="81"/>
      <c r="U699" s="81"/>
      <c r="V699" s="81"/>
      <c r="W699" s="81"/>
      <c r="X699" s="81"/>
      <c r="Y699" s="81"/>
    </row>
    <row r="700" spans="1:25" ht="12" customHeight="1">
      <c r="A700" s="81"/>
      <c r="B700" s="107" t="s">
        <v>3857</v>
      </c>
      <c r="C700" s="481">
        <v>4</v>
      </c>
      <c r="D700" s="475" t="s">
        <v>3858</v>
      </c>
      <c r="E700" s="426">
        <v>1100</v>
      </c>
      <c r="F700" s="426">
        <v>500</v>
      </c>
      <c r="G700" s="467">
        <v>1845</v>
      </c>
      <c r="H700" s="15">
        <v>14400</v>
      </c>
      <c r="I700" s="215"/>
      <c r="J700" s="4"/>
      <c r="K700" s="76"/>
      <c r="L700" s="81"/>
      <c r="M700" s="81"/>
      <c r="N700" s="81"/>
      <c r="O700" s="81"/>
      <c r="P700" s="81"/>
      <c r="Q700" s="81"/>
      <c r="R700" s="81"/>
      <c r="S700" s="81"/>
      <c r="T700" s="81"/>
      <c r="U700" s="81"/>
      <c r="V700" s="81"/>
      <c r="W700" s="81"/>
      <c r="X700" s="81"/>
      <c r="Y700" s="81"/>
    </row>
    <row r="701" spans="1:25" ht="12" customHeight="1">
      <c r="A701" s="81"/>
      <c r="B701" s="107" t="s">
        <v>3859</v>
      </c>
      <c r="C701" s="481">
        <v>4</v>
      </c>
      <c r="D701" s="475" t="s">
        <v>3860</v>
      </c>
      <c r="E701" s="426">
        <v>1100</v>
      </c>
      <c r="F701" s="426">
        <v>500</v>
      </c>
      <c r="G701" s="467">
        <v>1845</v>
      </c>
      <c r="H701" s="15">
        <v>19200</v>
      </c>
      <c r="I701" s="215"/>
      <c r="J701" s="4"/>
      <c r="K701" s="76"/>
      <c r="L701" s="81"/>
      <c r="M701" s="81"/>
      <c r="N701" s="81"/>
      <c r="O701" s="81"/>
      <c r="P701" s="81"/>
      <c r="Q701" s="81"/>
      <c r="R701" s="81"/>
      <c r="S701" s="81"/>
      <c r="T701" s="81"/>
      <c r="U701" s="81"/>
      <c r="V701" s="81"/>
      <c r="W701" s="81"/>
      <c r="X701" s="81"/>
      <c r="Y701" s="81"/>
    </row>
    <row r="702" spans="1:25" ht="12" customHeight="1">
      <c r="A702" s="81"/>
      <c r="B702" s="419" t="s">
        <v>3861</v>
      </c>
      <c r="C702" s="480">
        <v>4</v>
      </c>
      <c r="D702" s="477" t="s">
        <v>3862</v>
      </c>
      <c r="E702" s="433">
        <v>1200</v>
      </c>
      <c r="F702" s="433">
        <v>500</v>
      </c>
      <c r="G702" s="478">
        <v>1645</v>
      </c>
      <c r="H702" s="15">
        <v>14689.18</v>
      </c>
      <c r="I702" s="215"/>
      <c r="J702" s="4"/>
      <c r="K702" s="76"/>
      <c r="L702" s="81"/>
      <c r="M702" s="81"/>
      <c r="N702" s="81"/>
      <c r="O702" s="81"/>
      <c r="P702" s="81"/>
      <c r="Q702" s="81"/>
      <c r="R702" s="81"/>
      <c r="S702" s="81"/>
      <c r="T702" s="81"/>
      <c r="U702" s="81"/>
      <c r="V702" s="81"/>
      <c r="W702" s="81"/>
      <c r="X702" s="81"/>
      <c r="Y702" s="81"/>
    </row>
    <row r="703" spans="1:25" ht="12" customHeight="1">
      <c r="A703" s="81"/>
      <c r="B703" s="107" t="s">
        <v>3863</v>
      </c>
      <c r="C703" s="481">
        <v>4</v>
      </c>
      <c r="D703" s="474" t="s">
        <v>3864</v>
      </c>
      <c r="E703" s="426">
        <v>1200</v>
      </c>
      <c r="F703" s="426">
        <v>500</v>
      </c>
      <c r="G703" s="467">
        <v>1645</v>
      </c>
      <c r="H703" s="15">
        <v>19541.357</v>
      </c>
      <c r="I703" s="215"/>
      <c r="J703" s="4"/>
      <c r="K703" s="76"/>
      <c r="L703" s="81"/>
      <c r="M703" s="81"/>
      <c r="N703" s="81"/>
      <c r="O703" s="81"/>
      <c r="P703" s="81"/>
      <c r="Q703" s="81"/>
      <c r="R703" s="81"/>
      <c r="S703" s="81"/>
      <c r="T703" s="81"/>
      <c r="U703" s="81"/>
      <c r="V703" s="81"/>
      <c r="W703" s="81"/>
      <c r="X703" s="81"/>
      <c r="Y703" s="81"/>
    </row>
    <row r="704" spans="1:25" ht="12" customHeight="1">
      <c r="A704" s="81"/>
      <c r="B704" s="419" t="s">
        <v>3865</v>
      </c>
      <c r="C704" s="480">
        <v>4</v>
      </c>
      <c r="D704" s="477" t="s">
        <v>3866</v>
      </c>
      <c r="E704" s="433">
        <v>1200</v>
      </c>
      <c r="F704" s="433">
        <v>500</v>
      </c>
      <c r="G704" s="478">
        <v>1845</v>
      </c>
      <c r="H704" s="15">
        <v>14910.335000000001</v>
      </c>
      <c r="I704" s="215"/>
      <c r="J704" s="4"/>
      <c r="K704" s="76"/>
      <c r="L704" s="81"/>
      <c r="M704" s="81"/>
      <c r="N704" s="81"/>
      <c r="O704" s="81"/>
      <c r="P704" s="81"/>
      <c r="Q704" s="81"/>
      <c r="R704" s="81"/>
      <c r="S704" s="81"/>
      <c r="T704" s="81"/>
      <c r="U704" s="81"/>
      <c r="V704" s="81"/>
      <c r="W704" s="81"/>
      <c r="X704" s="81"/>
      <c r="Y704" s="81"/>
    </row>
    <row r="705" spans="1:25" ht="12" customHeight="1">
      <c r="A705" s="81"/>
      <c r="B705" s="107" t="s">
        <v>3867</v>
      </c>
      <c r="C705" s="481">
        <v>4</v>
      </c>
      <c r="D705" s="475" t="s">
        <v>3868</v>
      </c>
      <c r="E705" s="426">
        <v>1200</v>
      </c>
      <c r="F705" s="426">
        <v>500</v>
      </c>
      <c r="G705" s="467">
        <v>1845</v>
      </c>
      <c r="H705" s="15">
        <v>19598.689000000002</v>
      </c>
      <c r="I705" s="215"/>
      <c r="J705" s="4"/>
      <c r="K705" s="76"/>
      <c r="L705" s="81"/>
      <c r="M705" s="81"/>
      <c r="N705" s="81"/>
      <c r="O705" s="81"/>
      <c r="P705" s="81"/>
      <c r="Q705" s="81"/>
      <c r="R705" s="81"/>
      <c r="S705" s="81"/>
      <c r="T705" s="81"/>
      <c r="U705" s="81"/>
      <c r="V705" s="81"/>
      <c r="W705" s="81"/>
      <c r="X705" s="81"/>
      <c r="Y705" s="81"/>
    </row>
    <row r="706" spans="1:25" ht="12" customHeight="1">
      <c r="A706" s="81"/>
      <c r="B706" s="107" t="s">
        <v>3869</v>
      </c>
      <c r="C706" s="481">
        <v>4</v>
      </c>
      <c r="D706" s="475" t="s">
        <v>3870</v>
      </c>
      <c r="E706" s="426">
        <v>1200</v>
      </c>
      <c r="F706" s="426">
        <v>500</v>
      </c>
      <c r="G706" s="467">
        <v>2045</v>
      </c>
      <c r="H706" s="15">
        <v>16163.499</v>
      </c>
      <c r="I706" s="215"/>
      <c r="J706" s="4"/>
      <c r="K706" s="76"/>
      <c r="L706" s="81"/>
      <c r="M706" s="81"/>
      <c r="N706" s="81"/>
      <c r="O706" s="81"/>
      <c r="P706" s="81"/>
      <c r="Q706" s="81"/>
      <c r="R706" s="81"/>
      <c r="S706" s="81"/>
      <c r="T706" s="81"/>
      <c r="U706" s="81"/>
      <c r="V706" s="81"/>
      <c r="W706" s="81"/>
      <c r="X706" s="81"/>
      <c r="Y706" s="81"/>
    </row>
    <row r="707" spans="1:25" ht="12" customHeight="1">
      <c r="A707" s="81"/>
      <c r="B707" s="107" t="s">
        <v>3871</v>
      </c>
      <c r="C707" s="481">
        <v>4</v>
      </c>
      <c r="D707" s="475" t="s">
        <v>3872</v>
      </c>
      <c r="E707" s="426">
        <v>1200</v>
      </c>
      <c r="F707" s="426">
        <v>500</v>
      </c>
      <c r="G707" s="467">
        <v>2245</v>
      </c>
      <c r="H707" s="15">
        <v>16758.136999999999</v>
      </c>
      <c r="I707" s="215"/>
      <c r="J707" s="4"/>
      <c r="K707" s="76"/>
      <c r="L707" s="81"/>
      <c r="M707" s="81"/>
      <c r="N707" s="81"/>
      <c r="O707" s="81"/>
      <c r="P707" s="81"/>
      <c r="Q707" s="81"/>
      <c r="R707" s="81"/>
      <c r="S707" s="81"/>
      <c r="T707" s="81"/>
      <c r="U707" s="81"/>
      <c r="V707" s="81"/>
      <c r="W707" s="81"/>
      <c r="X707" s="81"/>
      <c r="Y707" s="81"/>
    </row>
    <row r="708" spans="1:25" ht="12" customHeight="1">
      <c r="A708" s="81"/>
      <c r="B708" s="107" t="s">
        <v>3873</v>
      </c>
      <c r="C708" s="481">
        <v>4</v>
      </c>
      <c r="D708" s="475" t="s">
        <v>3874</v>
      </c>
      <c r="E708" s="426">
        <v>1200</v>
      </c>
      <c r="F708" s="426">
        <v>500</v>
      </c>
      <c r="G708" s="467">
        <v>2245</v>
      </c>
      <c r="H708" s="15">
        <v>14230.491</v>
      </c>
      <c r="I708" s="215"/>
      <c r="J708" s="4"/>
      <c r="K708" s="76"/>
      <c r="L708" s="81"/>
      <c r="M708" s="81"/>
      <c r="N708" s="81"/>
      <c r="O708" s="81"/>
      <c r="P708" s="81"/>
      <c r="Q708" s="81"/>
      <c r="R708" s="81"/>
      <c r="S708" s="81"/>
      <c r="T708" s="81"/>
      <c r="U708" s="81"/>
      <c r="V708" s="81"/>
      <c r="W708" s="81"/>
      <c r="X708" s="81"/>
      <c r="Y708" s="81"/>
    </row>
    <row r="709" spans="1:25" ht="12" customHeight="1">
      <c r="A709" s="81"/>
      <c r="B709" s="107" t="s">
        <v>3875</v>
      </c>
      <c r="C709" s="481">
        <v>4</v>
      </c>
      <c r="D709" s="475" t="s">
        <v>3876</v>
      </c>
      <c r="E709" s="426">
        <v>1300</v>
      </c>
      <c r="F709" s="426">
        <v>500</v>
      </c>
      <c r="G709" s="467">
        <v>1845</v>
      </c>
      <c r="H709" s="15">
        <v>16784.349999999999</v>
      </c>
      <c r="I709" s="215"/>
      <c r="J709" s="4"/>
      <c r="K709" s="76"/>
      <c r="L709" s="81"/>
      <c r="M709" s="81"/>
      <c r="N709" s="81"/>
      <c r="O709" s="81"/>
      <c r="P709" s="81"/>
      <c r="Q709" s="81"/>
      <c r="R709" s="81"/>
      <c r="S709" s="81"/>
      <c r="T709" s="81"/>
      <c r="U709" s="81"/>
      <c r="V709" s="81"/>
      <c r="W709" s="81"/>
      <c r="X709" s="81"/>
      <c r="Y709" s="81"/>
    </row>
    <row r="710" spans="1:25" ht="12" customHeight="1">
      <c r="A710" s="81"/>
      <c r="B710" s="107" t="s">
        <v>3877</v>
      </c>
      <c r="C710" s="481">
        <v>4</v>
      </c>
      <c r="D710" s="475" t="s">
        <v>3878</v>
      </c>
      <c r="E710" s="426">
        <v>1300</v>
      </c>
      <c r="F710" s="426">
        <v>500</v>
      </c>
      <c r="G710" s="467">
        <v>1845</v>
      </c>
      <c r="H710" s="15">
        <v>21231</v>
      </c>
      <c r="I710" s="215"/>
      <c r="J710" s="4"/>
      <c r="K710" s="76"/>
      <c r="L710" s="81"/>
      <c r="M710" s="81"/>
      <c r="N710" s="81"/>
      <c r="O710" s="81"/>
      <c r="P710" s="81"/>
      <c r="Q710" s="81"/>
      <c r="R710" s="81"/>
      <c r="S710" s="81"/>
      <c r="T710" s="81"/>
      <c r="U710" s="81"/>
      <c r="V710" s="81"/>
      <c r="W710" s="81"/>
      <c r="X710" s="81"/>
      <c r="Y710" s="81"/>
    </row>
    <row r="711" spans="1:25" ht="12" customHeight="1">
      <c r="A711" s="81"/>
      <c r="B711" s="107" t="s">
        <v>3879</v>
      </c>
      <c r="C711" s="481">
        <v>4</v>
      </c>
      <c r="D711" s="475" t="s">
        <v>3880</v>
      </c>
      <c r="E711" s="426">
        <v>1400</v>
      </c>
      <c r="F711" s="426">
        <v>500</v>
      </c>
      <c r="G711" s="467">
        <v>1645</v>
      </c>
      <c r="H711" s="15">
        <v>21919.909</v>
      </c>
      <c r="I711" s="215"/>
      <c r="J711" s="4"/>
      <c r="K711" s="76"/>
      <c r="L711" s="81"/>
      <c r="M711" s="81"/>
      <c r="N711" s="81"/>
      <c r="O711" s="81"/>
      <c r="P711" s="81"/>
      <c r="Q711" s="81"/>
      <c r="R711" s="81"/>
      <c r="S711" s="81"/>
      <c r="T711" s="81"/>
      <c r="U711" s="81"/>
      <c r="V711" s="81"/>
      <c r="W711" s="81"/>
      <c r="X711" s="81"/>
      <c r="Y711" s="81"/>
    </row>
    <row r="712" spans="1:25" ht="12" customHeight="1">
      <c r="A712" s="81"/>
      <c r="B712" s="107" t="s">
        <v>3881</v>
      </c>
      <c r="C712" s="481">
        <v>4</v>
      </c>
      <c r="D712" s="475" t="s">
        <v>3882</v>
      </c>
      <c r="E712" s="426">
        <v>1400</v>
      </c>
      <c r="F712" s="426">
        <v>500</v>
      </c>
      <c r="G712" s="467">
        <v>1845</v>
      </c>
      <c r="H712" s="15">
        <v>16912.136999999999</v>
      </c>
      <c r="I712" s="215"/>
      <c r="J712" s="4"/>
      <c r="K712" s="76"/>
      <c r="L712" s="81"/>
      <c r="M712" s="81"/>
      <c r="N712" s="81"/>
      <c r="O712" s="81"/>
      <c r="P712" s="81"/>
      <c r="Q712" s="81"/>
      <c r="R712" s="81"/>
      <c r="S712" s="81"/>
      <c r="T712" s="81"/>
      <c r="U712" s="81"/>
      <c r="V712" s="81"/>
      <c r="W712" s="81"/>
      <c r="X712" s="81"/>
      <c r="Y712" s="81"/>
    </row>
    <row r="713" spans="1:25" ht="12" customHeight="1">
      <c r="A713" s="81"/>
      <c r="B713" s="107" t="s">
        <v>3883</v>
      </c>
      <c r="C713" s="481">
        <v>4</v>
      </c>
      <c r="D713" s="475" t="s">
        <v>3884</v>
      </c>
      <c r="E713" s="426">
        <v>1400</v>
      </c>
      <c r="F713" s="426">
        <v>500</v>
      </c>
      <c r="G713" s="467">
        <v>1845</v>
      </c>
      <c r="H713" s="15">
        <v>22829.080999999998</v>
      </c>
      <c r="I713" s="215"/>
      <c r="J713" s="4"/>
      <c r="K713" s="76"/>
      <c r="L713" s="81"/>
      <c r="M713" s="81"/>
      <c r="N713" s="81"/>
      <c r="O713" s="81"/>
      <c r="P713" s="81"/>
      <c r="Q713" s="81"/>
      <c r="R713" s="81"/>
      <c r="S713" s="81"/>
      <c r="T713" s="81"/>
      <c r="U713" s="81"/>
      <c r="V713" s="81"/>
      <c r="W713" s="81"/>
      <c r="X713" s="81"/>
      <c r="Y713" s="81"/>
    </row>
    <row r="714" spans="1:25" ht="12" customHeight="1">
      <c r="A714" s="81"/>
      <c r="B714" s="419" t="s">
        <v>3885</v>
      </c>
      <c r="C714" s="480">
        <v>4</v>
      </c>
      <c r="D714" s="477" t="s">
        <v>3886</v>
      </c>
      <c r="E714" s="433">
        <v>1500</v>
      </c>
      <c r="F714" s="433">
        <v>500</v>
      </c>
      <c r="G714" s="478">
        <v>1645</v>
      </c>
      <c r="H714" s="15">
        <v>17179.14</v>
      </c>
      <c r="I714" s="215"/>
      <c r="J714" s="4"/>
      <c r="K714" s="76"/>
      <c r="L714" s="81"/>
      <c r="M714" s="81"/>
      <c r="N714" s="81"/>
      <c r="O714" s="81"/>
      <c r="P714" s="81"/>
      <c r="Q714" s="81"/>
      <c r="R714" s="81"/>
      <c r="S714" s="81"/>
      <c r="T714" s="81"/>
      <c r="U714" s="81"/>
      <c r="V714" s="81"/>
      <c r="W714" s="81"/>
      <c r="X714" s="81"/>
      <c r="Y714" s="81"/>
    </row>
    <row r="715" spans="1:25" ht="12" customHeight="1">
      <c r="A715" s="81"/>
      <c r="B715" s="107" t="s">
        <v>3887</v>
      </c>
      <c r="C715" s="481">
        <v>4</v>
      </c>
      <c r="D715" s="474" t="s">
        <v>3888</v>
      </c>
      <c r="E715" s="426">
        <v>1500</v>
      </c>
      <c r="F715" s="426">
        <v>500</v>
      </c>
      <c r="G715" s="467">
        <v>1645</v>
      </c>
      <c r="H715" s="15">
        <v>21959.233999999997</v>
      </c>
      <c r="I715" s="215"/>
      <c r="J715" s="4"/>
      <c r="K715" s="76"/>
      <c r="L715" s="81"/>
      <c r="M715" s="81"/>
      <c r="N715" s="81"/>
      <c r="O715" s="81"/>
      <c r="P715" s="81"/>
      <c r="Q715" s="81"/>
      <c r="R715" s="81"/>
      <c r="S715" s="81"/>
      <c r="T715" s="81"/>
      <c r="U715" s="81"/>
      <c r="V715" s="81"/>
      <c r="W715" s="81"/>
      <c r="X715" s="81"/>
      <c r="Y715" s="81"/>
    </row>
    <row r="716" spans="1:25" ht="12" customHeight="1">
      <c r="A716" s="81"/>
      <c r="B716" s="419" t="s">
        <v>3889</v>
      </c>
      <c r="C716" s="480">
        <v>4</v>
      </c>
      <c r="D716" s="484" t="s">
        <v>3890</v>
      </c>
      <c r="E716" s="433">
        <v>1500</v>
      </c>
      <c r="F716" s="433">
        <v>500</v>
      </c>
      <c r="G716" s="478">
        <v>1845</v>
      </c>
      <c r="H716" s="15">
        <v>16930.144</v>
      </c>
      <c r="I716" s="215"/>
      <c r="J716" s="4"/>
      <c r="K716" s="76"/>
      <c r="L716" s="81"/>
      <c r="M716" s="81"/>
      <c r="N716" s="81"/>
      <c r="O716" s="81"/>
      <c r="P716" s="81"/>
      <c r="Q716" s="81"/>
      <c r="R716" s="81"/>
      <c r="S716" s="81"/>
      <c r="T716" s="81"/>
      <c r="U716" s="81"/>
      <c r="V716" s="81"/>
      <c r="W716" s="81"/>
      <c r="X716" s="81"/>
      <c r="Y716" s="81"/>
    </row>
    <row r="717" spans="1:25" ht="12" customHeight="1">
      <c r="A717" s="81"/>
      <c r="B717" s="107" t="s">
        <v>3891</v>
      </c>
      <c r="C717" s="481">
        <v>4</v>
      </c>
      <c r="D717" s="475" t="s">
        <v>3892</v>
      </c>
      <c r="E717" s="426">
        <v>1500</v>
      </c>
      <c r="F717" s="426">
        <v>500</v>
      </c>
      <c r="G717" s="467">
        <v>1845</v>
      </c>
      <c r="H717" s="15">
        <v>22868.405999999999</v>
      </c>
      <c r="I717" s="215"/>
      <c r="J717" s="4"/>
      <c r="K717" s="76"/>
      <c r="L717" s="81"/>
      <c r="M717" s="81"/>
      <c r="N717" s="81"/>
      <c r="O717" s="81"/>
      <c r="P717" s="81"/>
      <c r="Q717" s="81"/>
      <c r="R717" s="81"/>
      <c r="S717" s="81"/>
      <c r="T717" s="81"/>
      <c r="U717" s="81"/>
      <c r="V717" s="81"/>
      <c r="W717" s="81"/>
      <c r="X717" s="81"/>
      <c r="Y717" s="81"/>
    </row>
    <row r="718" spans="1:25" ht="12" customHeight="1">
      <c r="A718" s="81"/>
      <c r="B718" s="450" t="s">
        <v>3893</v>
      </c>
      <c r="C718" s="485">
        <v>4</v>
      </c>
      <c r="D718" s="474" t="s">
        <v>3894</v>
      </c>
      <c r="E718" s="482">
        <v>1500</v>
      </c>
      <c r="F718" s="482">
        <v>500</v>
      </c>
      <c r="G718" s="483">
        <v>1845</v>
      </c>
      <c r="H718" s="15">
        <v>29530.732</v>
      </c>
      <c r="I718" s="215"/>
      <c r="J718" s="4"/>
      <c r="K718" s="76"/>
      <c r="L718" s="81"/>
      <c r="M718" s="81"/>
      <c r="N718" s="81"/>
      <c r="O718" s="81"/>
      <c r="P718" s="81"/>
      <c r="Q718" s="81"/>
      <c r="R718" s="81"/>
      <c r="S718" s="81"/>
      <c r="T718" s="81"/>
      <c r="U718" s="81"/>
      <c r="V718" s="81"/>
      <c r="W718" s="81"/>
      <c r="X718" s="81"/>
      <c r="Y718" s="81"/>
    </row>
    <row r="719" spans="1:25" ht="12" customHeight="1">
      <c r="A719" s="81"/>
      <c r="B719" s="450" t="s">
        <v>3895</v>
      </c>
      <c r="C719" s="485"/>
      <c r="D719" s="474" t="s">
        <v>3896</v>
      </c>
      <c r="E719" s="482">
        <v>1500</v>
      </c>
      <c r="F719" s="482">
        <v>500</v>
      </c>
      <c r="G719" s="483">
        <v>2045</v>
      </c>
      <c r="H719" s="15">
        <v>17450.169000000002</v>
      </c>
      <c r="I719" s="215"/>
      <c r="J719" s="4"/>
      <c r="K719" s="76"/>
      <c r="L719" s="81"/>
      <c r="M719" s="81"/>
      <c r="N719" s="81"/>
      <c r="O719" s="81"/>
      <c r="P719" s="81"/>
      <c r="Q719" s="81"/>
      <c r="R719" s="81"/>
      <c r="S719" s="81"/>
      <c r="T719" s="81"/>
      <c r="U719" s="81"/>
      <c r="V719" s="81"/>
      <c r="W719" s="81"/>
      <c r="X719" s="81"/>
      <c r="Y719" s="81"/>
    </row>
    <row r="720" spans="1:25" ht="12" customHeight="1">
      <c r="A720" s="81"/>
      <c r="B720" s="450" t="s">
        <v>3897</v>
      </c>
      <c r="C720" s="485">
        <v>4</v>
      </c>
      <c r="D720" s="474" t="s">
        <v>3898</v>
      </c>
      <c r="E720" s="482">
        <v>1500</v>
      </c>
      <c r="F720" s="482">
        <v>500</v>
      </c>
      <c r="G720" s="483">
        <v>2045</v>
      </c>
      <c r="H720" s="15">
        <v>26654.132999999998</v>
      </c>
      <c r="I720" s="215"/>
      <c r="J720" s="4"/>
      <c r="K720" s="76"/>
      <c r="L720" s="81"/>
      <c r="M720" s="81"/>
      <c r="N720" s="81"/>
      <c r="O720" s="81"/>
      <c r="P720" s="81"/>
      <c r="Q720" s="81"/>
      <c r="R720" s="81"/>
      <c r="S720" s="81"/>
      <c r="T720" s="81"/>
      <c r="U720" s="81"/>
      <c r="V720" s="81"/>
      <c r="W720" s="81"/>
      <c r="X720" s="81"/>
      <c r="Y720" s="81"/>
    </row>
    <row r="721" spans="1:25" ht="12" customHeight="1">
      <c r="A721" s="81"/>
      <c r="B721" s="107" t="s">
        <v>3899</v>
      </c>
      <c r="C721" s="481">
        <v>4</v>
      </c>
      <c r="D721" s="474" t="s">
        <v>3900</v>
      </c>
      <c r="E721" s="426">
        <v>600</v>
      </c>
      <c r="F721" s="426">
        <v>600</v>
      </c>
      <c r="G721" s="467">
        <v>1645</v>
      </c>
      <c r="H721" s="15">
        <v>10423.467999999999</v>
      </c>
      <c r="I721" s="215"/>
      <c r="J721" s="4"/>
      <c r="K721" s="76"/>
      <c r="L721" s="81"/>
      <c r="M721" s="81"/>
      <c r="N721" s="81"/>
      <c r="O721" s="81"/>
      <c r="P721" s="81"/>
      <c r="Q721" s="81"/>
      <c r="R721" s="81"/>
      <c r="S721" s="81"/>
      <c r="T721" s="81"/>
      <c r="U721" s="81"/>
      <c r="V721" s="81"/>
      <c r="W721" s="81"/>
      <c r="X721" s="81"/>
      <c r="Y721" s="81"/>
    </row>
    <row r="722" spans="1:25" ht="12" customHeight="1">
      <c r="A722" s="81"/>
      <c r="B722" s="107" t="s">
        <v>3901</v>
      </c>
      <c r="C722" s="481">
        <v>4</v>
      </c>
      <c r="D722" s="474" t="s">
        <v>3902</v>
      </c>
      <c r="E722" s="426">
        <v>600</v>
      </c>
      <c r="F722" s="426">
        <v>600</v>
      </c>
      <c r="G722" s="467">
        <v>1645</v>
      </c>
      <c r="H722" s="15">
        <v>14528.657000000001</v>
      </c>
      <c r="I722" s="215"/>
      <c r="J722" s="4"/>
      <c r="K722" s="76"/>
      <c r="L722" s="81"/>
      <c r="M722" s="81"/>
      <c r="N722" s="81"/>
      <c r="O722" s="81"/>
      <c r="P722" s="81"/>
      <c r="Q722" s="81"/>
      <c r="R722" s="81"/>
      <c r="S722" s="81"/>
      <c r="T722" s="81"/>
      <c r="U722" s="81"/>
      <c r="V722" s="81"/>
      <c r="W722" s="81"/>
      <c r="X722" s="81"/>
      <c r="Y722" s="81"/>
    </row>
    <row r="723" spans="1:25" ht="12" customHeight="1">
      <c r="A723" s="81"/>
      <c r="B723" s="107" t="s">
        <v>3903</v>
      </c>
      <c r="C723" s="481">
        <v>4</v>
      </c>
      <c r="D723" s="486" t="s">
        <v>3904</v>
      </c>
      <c r="E723" s="426">
        <v>600</v>
      </c>
      <c r="F723" s="426">
        <v>600</v>
      </c>
      <c r="G723" s="467">
        <v>1845</v>
      </c>
      <c r="H723" s="15">
        <v>11788.062</v>
      </c>
      <c r="I723" s="215"/>
      <c r="J723" s="4"/>
      <c r="K723" s="76"/>
      <c r="L723" s="81"/>
      <c r="M723" s="81"/>
      <c r="N723" s="81"/>
      <c r="O723" s="81"/>
      <c r="P723" s="81"/>
      <c r="Q723" s="81"/>
      <c r="R723" s="81"/>
      <c r="S723" s="81"/>
      <c r="T723" s="81"/>
      <c r="U723" s="81"/>
      <c r="V723" s="81"/>
      <c r="W723" s="81"/>
      <c r="X723" s="81"/>
      <c r="Y723" s="81"/>
    </row>
    <row r="724" spans="1:25" ht="12" customHeight="1">
      <c r="A724" s="81"/>
      <c r="B724" s="107" t="s">
        <v>3905</v>
      </c>
      <c r="C724" s="481">
        <v>4</v>
      </c>
      <c r="D724" s="486" t="s">
        <v>3906</v>
      </c>
      <c r="E724" s="426">
        <v>600</v>
      </c>
      <c r="F724" s="426">
        <v>600</v>
      </c>
      <c r="G724" s="467">
        <v>1845</v>
      </c>
      <c r="H724" s="15">
        <v>15934.16</v>
      </c>
      <c r="I724" s="215"/>
      <c r="J724" s="4"/>
      <c r="K724" s="76"/>
      <c r="L724" s="81"/>
      <c r="M724" s="81"/>
      <c r="N724" s="81"/>
      <c r="O724" s="81"/>
      <c r="P724" s="81"/>
      <c r="Q724" s="81"/>
      <c r="R724" s="81"/>
      <c r="S724" s="81"/>
      <c r="T724" s="81"/>
      <c r="U724" s="81"/>
      <c r="V724" s="81"/>
      <c r="W724" s="81"/>
      <c r="X724" s="81"/>
      <c r="Y724" s="81"/>
    </row>
    <row r="725" spans="1:25" ht="12" customHeight="1">
      <c r="A725" s="81"/>
      <c r="B725" s="107" t="s">
        <v>3907</v>
      </c>
      <c r="C725" s="481">
        <v>4</v>
      </c>
      <c r="D725" s="474" t="s">
        <v>3908</v>
      </c>
      <c r="E725" s="426">
        <v>700</v>
      </c>
      <c r="F725" s="426">
        <v>600</v>
      </c>
      <c r="G725" s="467">
        <v>1645</v>
      </c>
      <c r="H725" s="15">
        <v>10870.684000000001</v>
      </c>
      <c r="I725" s="215"/>
      <c r="J725" s="4"/>
      <c r="K725" s="76"/>
      <c r="L725" s="81"/>
      <c r="M725" s="81"/>
      <c r="N725" s="81"/>
      <c r="O725" s="81"/>
      <c r="P725" s="81"/>
      <c r="Q725" s="81"/>
      <c r="R725" s="81"/>
      <c r="S725" s="81"/>
      <c r="T725" s="81"/>
      <c r="U725" s="81"/>
      <c r="V725" s="81"/>
      <c r="W725" s="81"/>
      <c r="X725" s="81"/>
      <c r="Y725" s="81"/>
    </row>
    <row r="726" spans="1:25" ht="12" customHeight="1">
      <c r="A726" s="81"/>
      <c r="B726" s="107" t="s">
        <v>3909</v>
      </c>
      <c r="C726" s="481">
        <v>4</v>
      </c>
      <c r="D726" s="474" t="s">
        <v>3910</v>
      </c>
      <c r="E726" s="426">
        <v>700</v>
      </c>
      <c r="F726" s="426">
        <v>600</v>
      </c>
      <c r="G726" s="467">
        <v>1845</v>
      </c>
      <c r="H726" s="15">
        <v>13234.528999999999</v>
      </c>
      <c r="I726" s="215"/>
      <c r="J726" s="4"/>
      <c r="K726" s="76"/>
      <c r="L726" s="81"/>
      <c r="M726" s="81"/>
      <c r="N726" s="81"/>
      <c r="O726" s="81"/>
      <c r="P726" s="81"/>
      <c r="Q726" s="81"/>
      <c r="R726" s="81"/>
      <c r="S726" s="81"/>
      <c r="T726" s="81"/>
      <c r="U726" s="81"/>
      <c r="V726" s="81"/>
      <c r="W726" s="81"/>
      <c r="X726" s="81"/>
      <c r="Y726" s="81"/>
    </row>
    <row r="727" spans="1:25" ht="12" customHeight="1">
      <c r="A727" s="81"/>
      <c r="B727" s="107" t="s">
        <v>3911</v>
      </c>
      <c r="C727" s="481">
        <v>4</v>
      </c>
      <c r="D727" s="474" t="s">
        <v>3912</v>
      </c>
      <c r="E727" s="426">
        <v>700</v>
      </c>
      <c r="F727" s="426">
        <v>600</v>
      </c>
      <c r="G727" s="467">
        <v>1845</v>
      </c>
      <c r="H727" s="15">
        <v>18576.481</v>
      </c>
      <c r="I727" s="215"/>
      <c r="J727" s="4"/>
      <c r="K727" s="76"/>
      <c r="L727" s="81"/>
      <c r="M727" s="81"/>
      <c r="N727" s="81"/>
      <c r="O727" s="81"/>
      <c r="P727" s="81"/>
      <c r="Q727" s="81"/>
      <c r="R727" s="81"/>
      <c r="S727" s="81"/>
      <c r="T727" s="81"/>
      <c r="U727" s="81"/>
      <c r="V727" s="81"/>
      <c r="W727" s="81"/>
      <c r="X727" s="81"/>
      <c r="Y727" s="81"/>
    </row>
    <row r="728" spans="1:25" ht="12" customHeight="1">
      <c r="A728" s="81"/>
      <c r="B728" s="107" t="s">
        <v>3913</v>
      </c>
      <c r="C728" s="481">
        <v>4</v>
      </c>
      <c r="D728" s="474" t="s">
        <v>3914</v>
      </c>
      <c r="E728" s="426">
        <v>800</v>
      </c>
      <c r="F728" s="426">
        <v>600</v>
      </c>
      <c r="G728" s="467">
        <v>1645</v>
      </c>
      <c r="H728" s="15">
        <v>12179.540999999999</v>
      </c>
      <c r="I728" s="215"/>
      <c r="J728" s="4"/>
      <c r="K728" s="76"/>
      <c r="L728" s="81"/>
      <c r="M728" s="81"/>
      <c r="N728" s="81"/>
      <c r="O728" s="81"/>
      <c r="P728" s="81"/>
      <c r="Q728" s="81"/>
      <c r="R728" s="81"/>
      <c r="S728" s="81"/>
      <c r="T728" s="81"/>
      <c r="U728" s="81"/>
      <c r="V728" s="81"/>
      <c r="W728" s="81"/>
      <c r="X728" s="81"/>
      <c r="Y728" s="81"/>
    </row>
    <row r="729" spans="1:25" ht="12" customHeight="1">
      <c r="A729" s="81"/>
      <c r="B729" s="107" t="s">
        <v>3915</v>
      </c>
      <c r="C729" s="481">
        <v>4</v>
      </c>
      <c r="D729" s="474" t="s">
        <v>3916</v>
      </c>
      <c r="E729" s="426">
        <v>800</v>
      </c>
      <c r="F729" s="426">
        <v>600</v>
      </c>
      <c r="G729" s="467">
        <v>1645</v>
      </c>
      <c r="H729" s="15">
        <v>15835.875</v>
      </c>
      <c r="I729" s="215"/>
      <c r="J729" s="4"/>
      <c r="K729" s="76"/>
      <c r="L729" s="81"/>
      <c r="M729" s="81"/>
      <c r="N729" s="81"/>
      <c r="O729" s="81"/>
      <c r="P729" s="81"/>
      <c r="Q729" s="81"/>
      <c r="R729" s="81"/>
      <c r="S729" s="81"/>
      <c r="T729" s="81"/>
      <c r="U729" s="81"/>
      <c r="V729" s="81"/>
      <c r="W729" s="81"/>
      <c r="X729" s="81"/>
      <c r="Y729" s="81"/>
    </row>
    <row r="730" spans="1:25" ht="12" customHeight="1">
      <c r="A730" s="81"/>
      <c r="B730" s="107" t="s">
        <v>3917</v>
      </c>
      <c r="C730" s="481">
        <v>4</v>
      </c>
      <c r="D730" s="474" t="s">
        <v>3918</v>
      </c>
      <c r="E730" s="426">
        <v>800</v>
      </c>
      <c r="F730" s="426">
        <v>600</v>
      </c>
      <c r="G730" s="467">
        <v>1845</v>
      </c>
      <c r="H730" s="15">
        <v>13427.821</v>
      </c>
      <c r="I730" s="215"/>
      <c r="J730" s="4"/>
      <c r="K730" s="76"/>
      <c r="L730" s="81"/>
      <c r="M730" s="81"/>
      <c r="N730" s="81"/>
      <c r="O730" s="81"/>
      <c r="P730" s="81"/>
      <c r="Q730" s="81"/>
      <c r="R730" s="81"/>
      <c r="S730" s="81"/>
      <c r="T730" s="81"/>
      <c r="U730" s="81"/>
      <c r="V730" s="81"/>
      <c r="W730" s="81"/>
      <c r="X730" s="81"/>
      <c r="Y730" s="81"/>
    </row>
    <row r="731" spans="1:25" ht="12" customHeight="1">
      <c r="A731" s="81"/>
      <c r="B731" s="107" t="s">
        <v>3919</v>
      </c>
      <c r="C731" s="481">
        <v>4</v>
      </c>
      <c r="D731" s="474" t="s">
        <v>3920</v>
      </c>
      <c r="E731" s="426">
        <v>800</v>
      </c>
      <c r="F731" s="426">
        <v>600</v>
      </c>
      <c r="G731" s="467">
        <v>1845</v>
      </c>
      <c r="H731" s="15">
        <v>16844.982</v>
      </c>
      <c r="I731" s="215"/>
      <c r="J731" s="4"/>
      <c r="K731" s="76"/>
      <c r="L731" s="81"/>
      <c r="M731" s="81"/>
      <c r="N731" s="81"/>
      <c r="O731" s="81"/>
      <c r="P731" s="81"/>
      <c r="Q731" s="81"/>
      <c r="R731" s="81"/>
      <c r="S731" s="81"/>
      <c r="T731" s="81"/>
      <c r="U731" s="81"/>
      <c r="V731" s="81"/>
      <c r="W731" s="81"/>
      <c r="X731" s="81"/>
      <c r="Y731" s="81"/>
    </row>
    <row r="732" spans="1:25" ht="12" customHeight="1">
      <c r="A732" s="81"/>
      <c r="B732" s="419" t="s">
        <v>3921</v>
      </c>
      <c r="C732" s="480">
        <v>4</v>
      </c>
      <c r="D732" s="477" t="s">
        <v>3922</v>
      </c>
      <c r="E732" s="433">
        <v>950</v>
      </c>
      <c r="F732" s="433">
        <v>600</v>
      </c>
      <c r="G732" s="478">
        <v>1645</v>
      </c>
      <c r="H732" s="15">
        <v>13699.741</v>
      </c>
      <c r="I732" s="215"/>
      <c r="J732" s="4"/>
      <c r="K732" s="76"/>
      <c r="L732" s="81"/>
      <c r="M732" s="81"/>
      <c r="N732" s="81"/>
      <c r="O732" s="81"/>
      <c r="P732" s="81"/>
      <c r="Q732" s="81"/>
      <c r="R732" s="81"/>
      <c r="S732" s="81"/>
      <c r="T732" s="81"/>
      <c r="U732" s="81"/>
      <c r="V732" s="81"/>
      <c r="W732" s="81"/>
      <c r="X732" s="81"/>
      <c r="Y732" s="81"/>
    </row>
    <row r="733" spans="1:25" ht="12" customHeight="1">
      <c r="A733" s="81"/>
      <c r="B733" s="107" t="s">
        <v>3923</v>
      </c>
      <c r="C733" s="481">
        <v>4</v>
      </c>
      <c r="D733" s="474" t="s">
        <v>3924</v>
      </c>
      <c r="E733" s="426">
        <v>950</v>
      </c>
      <c r="F733" s="426">
        <v>600</v>
      </c>
      <c r="G733" s="467">
        <v>1645</v>
      </c>
      <c r="H733" s="15">
        <v>18162.045000000002</v>
      </c>
      <c r="I733" s="215"/>
      <c r="J733" s="4"/>
      <c r="K733" s="76"/>
      <c r="L733" s="81"/>
      <c r="M733" s="81"/>
      <c r="N733" s="81"/>
      <c r="O733" s="81"/>
      <c r="P733" s="81"/>
      <c r="Q733" s="81"/>
      <c r="R733" s="81"/>
      <c r="S733" s="81"/>
      <c r="T733" s="81"/>
      <c r="U733" s="81"/>
      <c r="V733" s="81"/>
      <c r="W733" s="81"/>
      <c r="X733" s="81"/>
      <c r="Y733" s="81"/>
    </row>
    <row r="734" spans="1:25" ht="12" customHeight="1">
      <c r="A734" s="81"/>
      <c r="B734" s="419" t="s">
        <v>3925</v>
      </c>
      <c r="C734" s="480">
        <v>4</v>
      </c>
      <c r="D734" s="477" t="s">
        <v>3926</v>
      </c>
      <c r="E734" s="433">
        <v>950</v>
      </c>
      <c r="F734" s="433">
        <v>600</v>
      </c>
      <c r="G734" s="478">
        <v>1845</v>
      </c>
      <c r="H734" s="15">
        <v>14309.119000000001</v>
      </c>
      <c r="I734" s="215"/>
      <c r="J734" s="4"/>
      <c r="K734" s="76"/>
      <c r="L734" s="81"/>
      <c r="M734" s="81"/>
      <c r="N734" s="81"/>
      <c r="O734" s="81"/>
      <c r="P734" s="81"/>
      <c r="Q734" s="81"/>
      <c r="R734" s="81"/>
      <c r="S734" s="81"/>
      <c r="T734" s="81"/>
      <c r="U734" s="81"/>
      <c r="V734" s="81"/>
      <c r="W734" s="81"/>
      <c r="X734" s="81"/>
      <c r="Y734" s="81"/>
    </row>
    <row r="735" spans="1:25" ht="12" customHeight="1">
      <c r="A735" s="81"/>
      <c r="B735" s="107" t="s">
        <v>3927</v>
      </c>
      <c r="C735" s="481">
        <v>4</v>
      </c>
      <c r="D735" s="474" t="s">
        <v>3928</v>
      </c>
      <c r="E735" s="426">
        <v>950</v>
      </c>
      <c r="F735" s="426">
        <v>600</v>
      </c>
      <c r="G735" s="487">
        <v>1845</v>
      </c>
      <c r="H735" s="15">
        <v>18399.546000000002</v>
      </c>
      <c r="I735" s="215"/>
      <c r="J735" s="4"/>
      <c r="K735" s="76"/>
      <c r="L735" s="81"/>
      <c r="M735" s="81"/>
      <c r="N735" s="81"/>
      <c r="O735" s="81"/>
      <c r="P735" s="81"/>
      <c r="Q735" s="81"/>
      <c r="R735" s="81"/>
      <c r="S735" s="81"/>
      <c r="T735" s="81"/>
      <c r="U735" s="81"/>
      <c r="V735" s="81"/>
      <c r="W735" s="81"/>
      <c r="X735" s="81"/>
      <c r="Y735" s="81"/>
    </row>
    <row r="736" spans="1:25" ht="12" customHeight="1">
      <c r="A736" s="81"/>
      <c r="B736" s="107" t="s">
        <v>3929</v>
      </c>
      <c r="C736" s="481">
        <v>4</v>
      </c>
      <c r="D736" s="474" t="s">
        <v>3930</v>
      </c>
      <c r="E736" s="426">
        <v>950</v>
      </c>
      <c r="F736" s="426">
        <v>600</v>
      </c>
      <c r="G736" s="487">
        <v>1845</v>
      </c>
      <c r="H736" s="15">
        <v>12358.092999999999</v>
      </c>
      <c r="I736" s="215"/>
      <c r="J736" s="4"/>
      <c r="K736" s="76"/>
      <c r="L736" s="81"/>
      <c r="M736" s="81"/>
      <c r="N736" s="81"/>
      <c r="O736" s="81"/>
      <c r="P736" s="81"/>
      <c r="Q736" s="81"/>
      <c r="R736" s="81"/>
      <c r="S736" s="81"/>
      <c r="T736" s="81"/>
      <c r="U736" s="81"/>
      <c r="V736" s="81"/>
      <c r="W736" s="81"/>
      <c r="X736" s="81"/>
      <c r="Y736" s="81"/>
    </row>
    <row r="737" spans="1:25" ht="12" customHeight="1">
      <c r="A737" s="81"/>
      <c r="B737" s="107" t="s">
        <v>3931</v>
      </c>
      <c r="C737" s="481">
        <v>4</v>
      </c>
      <c r="D737" s="474" t="s">
        <v>3932</v>
      </c>
      <c r="E737" s="426">
        <v>1000</v>
      </c>
      <c r="F737" s="426">
        <v>600</v>
      </c>
      <c r="G737" s="467">
        <v>1645</v>
      </c>
      <c r="H737" s="15">
        <v>14436.884</v>
      </c>
      <c r="I737" s="215"/>
      <c r="J737" s="4"/>
      <c r="K737" s="76"/>
      <c r="L737" s="81"/>
      <c r="M737" s="81"/>
      <c r="N737" s="81"/>
      <c r="O737" s="81"/>
      <c r="P737" s="81"/>
      <c r="Q737" s="81"/>
      <c r="R737" s="81"/>
      <c r="S737" s="81"/>
      <c r="T737" s="81"/>
      <c r="U737" s="81"/>
      <c r="V737" s="81"/>
      <c r="W737" s="81"/>
      <c r="X737" s="81"/>
      <c r="Y737" s="81"/>
    </row>
    <row r="738" spans="1:25" ht="12" customHeight="1">
      <c r="A738" s="81"/>
      <c r="B738" s="107" t="s">
        <v>3933</v>
      </c>
      <c r="C738" s="481">
        <v>4</v>
      </c>
      <c r="D738" s="474" t="s">
        <v>3934</v>
      </c>
      <c r="E738" s="426">
        <v>1000</v>
      </c>
      <c r="F738" s="426">
        <v>600</v>
      </c>
      <c r="G738" s="467">
        <v>1645</v>
      </c>
      <c r="H738" s="15">
        <v>19028.602999999999</v>
      </c>
      <c r="I738" s="215"/>
      <c r="J738" s="4"/>
      <c r="K738" s="76"/>
      <c r="L738" s="81"/>
      <c r="M738" s="81"/>
      <c r="N738" s="81"/>
      <c r="O738" s="81"/>
      <c r="P738" s="81"/>
      <c r="Q738" s="81"/>
      <c r="R738" s="81"/>
      <c r="S738" s="81"/>
      <c r="T738" s="81"/>
      <c r="U738" s="81"/>
      <c r="V738" s="81"/>
      <c r="W738" s="81"/>
      <c r="X738" s="81"/>
      <c r="Y738" s="81"/>
    </row>
    <row r="739" spans="1:25" ht="12" customHeight="1">
      <c r="A739" s="81"/>
      <c r="B739" s="107" t="s">
        <v>3935</v>
      </c>
      <c r="C739" s="481">
        <v>4</v>
      </c>
      <c r="D739" s="474" t="s">
        <v>3936</v>
      </c>
      <c r="E739" s="426">
        <v>1000</v>
      </c>
      <c r="F739" s="426">
        <v>600</v>
      </c>
      <c r="G739" s="467">
        <v>1845</v>
      </c>
      <c r="H739" s="15">
        <v>15116.75</v>
      </c>
      <c r="I739" s="215"/>
      <c r="J739" s="4"/>
      <c r="K739" s="76"/>
      <c r="L739" s="81"/>
      <c r="M739" s="81"/>
      <c r="N739" s="81"/>
      <c r="O739" s="81"/>
      <c r="P739" s="81"/>
      <c r="Q739" s="81"/>
      <c r="R739" s="81"/>
      <c r="S739" s="81"/>
      <c r="T739" s="81"/>
      <c r="U739" s="81"/>
      <c r="V739" s="81"/>
      <c r="W739" s="81"/>
      <c r="X739" s="81"/>
      <c r="Y739" s="81"/>
    </row>
    <row r="740" spans="1:25" ht="12" customHeight="1">
      <c r="A740" s="81"/>
      <c r="B740" s="107" t="s">
        <v>3937</v>
      </c>
      <c r="C740" s="481">
        <v>4</v>
      </c>
      <c r="D740" s="474" t="s">
        <v>3938</v>
      </c>
      <c r="E740" s="426">
        <v>1000</v>
      </c>
      <c r="F740" s="426">
        <v>600</v>
      </c>
      <c r="G740" s="467">
        <v>1845</v>
      </c>
      <c r="H740" s="15">
        <v>20191.677</v>
      </c>
      <c r="I740" s="215"/>
      <c r="J740" s="4"/>
      <c r="K740" s="76"/>
      <c r="L740" s="81"/>
      <c r="M740" s="81"/>
      <c r="N740" s="81"/>
      <c r="O740" s="81"/>
      <c r="P740" s="81"/>
      <c r="Q740" s="81"/>
      <c r="R740" s="81"/>
      <c r="S740" s="81"/>
      <c r="T740" s="81"/>
      <c r="U740" s="81"/>
      <c r="V740" s="81"/>
      <c r="W740" s="81"/>
      <c r="X740" s="81"/>
      <c r="Y740" s="81"/>
    </row>
    <row r="741" spans="1:25" ht="12" customHeight="1">
      <c r="A741" s="81"/>
      <c r="B741" s="107" t="s">
        <v>3939</v>
      </c>
      <c r="C741" s="481">
        <v>4</v>
      </c>
      <c r="D741" s="474" t="s">
        <v>3940</v>
      </c>
      <c r="E741" s="426">
        <v>1000</v>
      </c>
      <c r="F741" s="426">
        <v>600</v>
      </c>
      <c r="G741" s="467">
        <v>2045</v>
      </c>
      <c r="H741" s="15">
        <v>15758.391</v>
      </c>
      <c r="I741" s="215"/>
      <c r="J741" s="4"/>
      <c r="K741" s="76"/>
      <c r="L741" s="81"/>
      <c r="M741" s="81"/>
      <c r="N741" s="81"/>
      <c r="O741" s="81"/>
      <c r="P741" s="81"/>
      <c r="Q741" s="81"/>
      <c r="R741" s="81"/>
      <c r="S741" s="81"/>
      <c r="T741" s="81"/>
      <c r="U741" s="81"/>
      <c r="V741" s="81"/>
      <c r="W741" s="81"/>
      <c r="X741" s="81"/>
      <c r="Y741" s="81"/>
    </row>
    <row r="742" spans="1:25" ht="12" customHeight="1">
      <c r="A742" s="81"/>
      <c r="B742" s="107" t="s">
        <v>3941</v>
      </c>
      <c r="C742" s="481">
        <v>4</v>
      </c>
      <c r="D742" s="474" t="s">
        <v>3942</v>
      </c>
      <c r="E742" s="426">
        <v>1000</v>
      </c>
      <c r="F742" s="426">
        <v>600</v>
      </c>
      <c r="G742" s="467">
        <v>2045</v>
      </c>
      <c r="H742" s="15">
        <v>12759.329</v>
      </c>
      <c r="I742" s="215"/>
      <c r="J742" s="4"/>
      <c r="K742" s="76"/>
      <c r="L742" s="81"/>
      <c r="M742" s="81"/>
      <c r="N742" s="81"/>
      <c r="O742" s="81"/>
      <c r="P742" s="81"/>
      <c r="Q742" s="81"/>
      <c r="R742" s="81"/>
      <c r="S742" s="81"/>
      <c r="T742" s="81"/>
      <c r="U742" s="81"/>
      <c r="V742" s="81"/>
      <c r="W742" s="81"/>
      <c r="X742" s="81"/>
      <c r="Y742" s="81"/>
    </row>
    <row r="743" spans="1:25" ht="12" customHeight="1">
      <c r="A743" s="81"/>
      <c r="B743" s="107" t="s">
        <v>3943</v>
      </c>
      <c r="C743" s="481">
        <v>4</v>
      </c>
      <c r="D743" s="474" t="s">
        <v>3944</v>
      </c>
      <c r="E743" s="426">
        <v>1000</v>
      </c>
      <c r="F743" s="426">
        <v>600</v>
      </c>
      <c r="G743" s="467">
        <v>2045</v>
      </c>
      <c r="H743" s="15">
        <v>20080.313000000002</v>
      </c>
      <c r="I743" s="215"/>
      <c r="J743" s="4"/>
      <c r="K743" s="76"/>
      <c r="L743" s="81"/>
      <c r="M743" s="81"/>
      <c r="N743" s="81"/>
      <c r="O743" s="81"/>
      <c r="P743" s="81"/>
      <c r="Q743" s="81"/>
      <c r="R743" s="81"/>
      <c r="S743" s="81"/>
      <c r="T743" s="81"/>
      <c r="U743" s="81"/>
      <c r="V743" s="81"/>
      <c r="W743" s="81"/>
      <c r="X743" s="81"/>
      <c r="Y743" s="81"/>
    </row>
    <row r="744" spans="1:25" ht="12" customHeight="1">
      <c r="A744" s="81"/>
      <c r="B744" s="419" t="s">
        <v>3945</v>
      </c>
      <c r="C744" s="480">
        <v>4</v>
      </c>
      <c r="D744" s="477" t="s">
        <v>3946</v>
      </c>
      <c r="E744" s="433">
        <v>1200</v>
      </c>
      <c r="F744" s="433">
        <v>600</v>
      </c>
      <c r="G744" s="478">
        <v>1645</v>
      </c>
      <c r="H744" s="15">
        <v>16193.012000000001</v>
      </c>
      <c r="I744" s="215"/>
      <c r="J744" s="4"/>
      <c r="K744" s="76"/>
      <c r="L744" s="81"/>
      <c r="M744" s="81"/>
      <c r="N744" s="81"/>
      <c r="O744" s="81"/>
      <c r="P744" s="81"/>
      <c r="Q744" s="81"/>
      <c r="R744" s="81"/>
      <c r="S744" s="81"/>
      <c r="T744" s="81"/>
      <c r="U744" s="81"/>
      <c r="V744" s="81"/>
      <c r="W744" s="81"/>
      <c r="X744" s="81"/>
      <c r="Y744" s="81"/>
    </row>
    <row r="745" spans="1:25" ht="12" customHeight="1">
      <c r="A745" s="81"/>
      <c r="B745" s="107" t="s">
        <v>3947</v>
      </c>
      <c r="C745" s="481">
        <v>4</v>
      </c>
      <c r="D745" s="475" t="s">
        <v>3948</v>
      </c>
      <c r="E745" s="426">
        <v>1200</v>
      </c>
      <c r="F745" s="426">
        <v>600</v>
      </c>
      <c r="G745" s="467">
        <v>1645</v>
      </c>
      <c r="H745" s="15">
        <v>20524.218000000001</v>
      </c>
      <c r="I745" s="215"/>
      <c r="J745" s="4"/>
      <c r="K745" s="76"/>
      <c r="L745" s="81"/>
      <c r="M745" s="81"/>
      <c r="N745" s="81"/>
      <c r="O745" s="81"/>
      <c r="P745" s="81"/>
      <c r="Q745" s="81"/>
      <c r="R745" s="81"/>
      <c r="S745" s="81"/>
      <c r="T745" s="81"/>
      <c r="U745" s="81"/>
      <c r="V745" s="81"/>
      <c r="W745" s="81"/>
      <c r="X745" s="81"/>
      <c r="Y745" s="81"/>
    </row>
    <row r="746" spans="1:25" ht="12" customHeight="1">
      <c r="A746" s="81"/>
      <c r="B746" s="419" t="s">
        <v>3949</v>
      </c>
      <c r="C746" s="480">
        <v>4</v>
      </c>
      <c r="D746" s="477" t="s">
        <v>3950</v>
      </c>
      <c r="E746" s="433">
        <v>1200</v>
      </c>
      <c r="F746" s="433">
        <v>600</v>
      </c>
      <c r="G746" s="478">
        <v>1845</v>
      </c>
      <c r="H746" s="15">
        <v>16332.227999999999</v>
      </c>
      <c r="I746" s="215"/>
      <c r="J746" s="4"/>
      <c r="K746" s="76"/>
      <c r="L746" s="81"/>
      <c r="M746" s="81"/>
      <c r="N746" s="81"/>
      <c r="O746" s="81"/>
      <c r="P746" s="81"/>
      <c r="Q746" s="81"/>
      <c r="R746" s="81"/>
      <c r="S746" s="81"/>
      <c r="T746" s="81"/>
      <c r="U746" s="81"/>
      <c r="V746" s="81"/>
      <c r="W746" s="81"/>
      <c r="X746" s="81"/>
      <c r="Y746" s="81"/>
    </row>
    <row r="747" spans="1:25" ht="12" customHeight="1">
      <c r="A747" s="81"/>
      <c r="B747" s="107" t="s">
        <v>3951</v>
      </c>
      <c r="C747" s="481">
        <v>4</v>
      </c>
      <c r="D747" s="474" t="s">
        <v>3952</v>
      </c>
      <c r="E747" s="426">
        <v>1200</v>
      </c>
      <c r="F747" s="426">
        <v>600</v>
      </c>
      <c r="G747" s="467">
        <v>1845</v>
      </c>
      <c r="H747" s="15">
        <v>21608.674999999999</v>
      </c>
      <c r="I747" s="215"/>
      <c r="J747" s="4"/>
      <c r="K747" s="76"/>
      <c r="L747" s="81"/>
      <c r="M747" s="81"/>
      <c r="N747" s="81"/>
      <c r="O747" s="81"/>
      <c r="P747" s="81"/>
      <c r="Q747" s="81"/>
      <c r="R747" s="81"/>
      <c r="S747" s="81"/>
      <c r="T747" s="81"/>
      <c r="U747" s="81"/>
      <c r="V747" s="81"/>
      <c r="W747" s="81"/>
      <c r="X747" s="81"/>
      <c r="Y747" s="81"/>
    </row>
    <row r="748" spans="1:25" ht="12" customHeight="1">
      <c r="A748" s="81"/>
      <c r="B748" s="450" t="s">
        <v>3953</v>
      </c>
      <c r="C748" s="485">
        <v>4</v>
      </c>
      <c r="D748" s="474" t="s">
        <v>3954</v>
      </c>
      <c r="E748" s="482">
        <v>1200</v>
      </c>
      <c r="F748" s="482">
        <v>600</v>
      </c>
      <c r="G748" s="483">
        <v>1845</v>
      </c>
      <c r="H748" s="15">
        <v>27751.691000000003</v>
      </c>
      <c r="I748" s="215"/>
      <c r="J748" s="4"/>
      <c r="K748" s="76"/>
      <c r="L748" s="81"/>
      <c r="M748" s="81"/>
      <c r="N748" s="81"/>
      <c r="O748" s="81"/>
      <c r="P748" s="81"/>
      <c r="Q748" s="81"/>
      <c r="R748" s="81"/>
      <c r="S748" s="81"/>
      <c r="T748" s="81"/>
      <c r="U748" s="81"/>
      <c r="V748" s="81"/>
      <c r="W748" s="81"/>
      <c r="X748" s="81"/>
      <c r="Y748" s="81"/>
    </row>
    <row r="749" spans="1:25" ht="12" customHeight="1">
      <c r="A749" s="81"/>
      <c r="B749" s="450" t="s">
        <v>3955</v>
      </c>
      <c r="C749" s="481">
        <v>4</v>
      </c>
      <c r="D749" s="474" t="s">
        <v>3956</v>
      </c>
      <c r="E749" s="426">
        <v>1200</v>
      </c>
      <c r="F749" s="426">
        <v>600</v>
      </c>
      <c r="G749" s="467">
        <v>2045</v>
      </c>
      <c r="H749" s="15">
        <v>16727.028999999999</v>
      </c>
      <c r="I749" s="215"/>
      <c r="J749" s="4"/>
      <c r="K749" s="76"/>
      <c r="L749" s="81"/>
      <c r="M749" s="81"/>
      <c r="N749" s="81"/>
      <c r="O749" s="81"/>
      <c r="P749" s="81"/>
      <c r="Q749" s="81"/>
      <c r="R749" s="81"/>
      <c r="S749" s="81"/>
      <c r="T749" s="81"/>
      <c r="U749" s="81"/>
      <c r="V749" s="81"/>
      <c r="W749" s="81"/>
      <c r="X749" s="81"/>
      <c r="Y749" s="81"/>
    </row>
    <row r="750" spans="1:25" ht="12" customHeight="1">
      <c r="A750" s="81"/>
      <c r="B750" s="107" t="s">
        <v>3957</v>
      </c>
      <c r="C750" s="481">
        <v>4</v>
      </c>
      <c r="D750" s="474" t="s">
        <v>3958</v>
      </c>
      <c r="E750" s="426">
        <v>1200</v>
      </c>
      <c r="F750" s="426">
        <v>600</v>
      </c>
      <c r="G750" s="467">
        <v>2045</v>
      </c>
      <c r="H750" s="15">
        <v>22010.01</v>
      </c>
      <c r="I750" s="215"/>
      <c r="J750" s="4"/>
      <c r="K750" s="76"/>
      <c r="L750" s="81"/>
      <c r="M750" s="81"/>
      <c r="N750" s="81"/>
      <c r="O750" s="81"/>
      <c r="P750" s="81"/>
      <c r="Q750" s="81"/>
      <c r="R750" s="81"/>
      <c r="S750" s="81"/>
      <c r="T750" s="81"/>
      <c r="U750" s="81"/>
      <c r="V750" s="81"/>
      <c r="W750" s="81"/>
      <c r="X750" s="81"/>
      <c r="Y750" s="81"/>
    </row>
    <row r="751" spans="1:25" ht="12" customHeight="1">
      <c r="A751" s="81"/>
      <c r="B751" s="107" t="s">
        <v>3959</v>
      </c>
      <c r="C751" s="481">
        <v>4</v>
      </c>
      <c r="D751" s="474" t="s">
        <v>3960</v>
      </c>
      <c r="E751" s="426">
        <v>1400</v>
      </c>
      <c r="F751" s="426">
        <v>600</v>
      </c>
      <c r="G751" s="467">
        <v>1645</v>
      </c>
      <c r="H751" s="15">
        <v>17682.048999999999</v>
      </c>
      <c r="I751" s="215"/>
      <c r="J751" s="4"/>
      <c r="K751" s="76"/>
      <c r="L751" s="81"/>
      <c r="M751" s="81"/>
      <c r="N751" s="81"/>
      <c r="O751" s="81"/>
      <c r="P751" s="81"/>
      <c r="Q751" s="81"/>
      <c r="R751" s="81"/>
      <c r="S751" s="81"/>
      <c r="T751" s="81"/>
      <c r="U751" s="81"/>
      <c r="V751" s="81"/>
      <c r="W751" s="81"/>
      <c r="X751" s="81"/>
      <c r="Y751" s="81"/>
    </row>
    <row r="752" spans="1:25" ht="12" customHeight="1">
      <c r="A752" s="81"/>
      <c r="B752" s="107" t="s">
        <v>3961</v>
      </c>
      <c r="C752" s="481"/>
      <c r="D752" s="474" t="s">
        <v>3962</v>
      </c>
      <c r="E752" s="426">
        <v>1400</v>
      </c>
      <c r="F752" s="426">
        <v>600</v>
      </c>
      <c r="G752" s="467">
        <v>1645</v>
      </c>
      <c r="H752" s="15">
        <v>23695.716</v>
      </c>
      <c r="I752" s="215"/>
      <c r="J752" s="4"/>
      <c r="K752" s="76"/>
      <c r="L752" s="81"/>
      <c r="M752" s="81"/>
      <c r="N752" s="81"/>
      <c r="O752" s="81"/>
      <c r="P752" s="81"/>
      <c r="Q752" s="81"/>
      <c r="R752" s="81"/>
      <c r="S752" s="81"/>
      <c r="T752" s="81"/>
      <c r="U752" s="81"/>
      <c r="V752" s="81"/>
      <c r="W752" s="81"/>
      <c r="X752" s="81"/>
      <c r="Y752" s="81"/>
    </row>
    <row r="753" spans="1:25" ht="12" customHeight="1">
      <c r="A753" s="81"/>
      <c r="B753" s="107" t="s">
        <v>3963</v>
      </c>
      <c r="C753" s="481">
        <v>4</v>
      </c>
      <c r="D753" s="474" t="s">
        <v>3964</v>
      </c>
      <c r="E753" s="426">
        <v>1400</v>
      </c>
      <c r="F753" s="426">
        <v>600</v>
      </c>
      <c r="G753" s="467">
        <v>1845</v>
      </c>
      <c r="H753" s="15">
        <v>18273.420000000002</v>
      </c>
      <c r="I753" s="215"/>
      <c r="J753" s="4"/>
      <c r="K753" s="76"/>
      <c r="L753" s="81"/>
      <c r="M753" s="81"/>
      <c r="N753" s="81"/>
      <c r="O753" s="81"/>
      <c r="P753" s="81"/>
      <c r="Q753" s="81"/>
      <c r="R753" s="81"/>
      <c r="S753" s="81"/>
      <c r="T753" s="81"/>
      <c r="U753" s="81"/>
      <c r="V753" s="81"/>
      <c r="W753" s="81"/>
      <c r="X753" s="81"/>
      <c r="Y753" s="81"/>
    </row>
    <row r="754" spans="1:25" ht="12" customHeight="1">
      <c r="A754" s="81"/>
      <c r="B754" s="107" t="s">
        <v>3965</v>
      </c>
      <c r="C754" s="481">
        <v>4</v>
      </c>
      <c r="D754" s="474" t="s">
        <v>3966</v>
      </c>
      <c r="E754" s="426">
        <v>1400</v>
      </c>
      <c r="F754" s="426">
        <v>600</v>
      </c>
      <c r="G754" s="467">
        <v>1845</v>
      </c>
      <c r="H754" s="15">
        <v>23859.472999999998</v>
      </c>
      <c r="I754" s="215"/>
      <c r="J754" s="4"/>
      <c r="K754" s="76"/>
      <c r="L754" s="81"/>
      <c r="M754" s="81"/>
      <c r="N754" s="81"/>
      <c r="O754" s="81"/>
      <c r="P754" s="81"/>
      <c r="Q754" s="81"/>
      <c r="R754" s="81"/>
      <c r="S754" s="81"/>
      <c r="T754" s="81"/>
      <c r="U754" s="81"/>
      <c r="V754" s="81"/>
      <c r="W754" s="81"/>
      <c r="X754" s="81"/>
      <c r="Y754" s="81"/>
    </row>
    <row r="755" spans="1:25" ht="12" customHeight="1">
      <c r="A755" s="81"/>
      <c r="B755" s="419" t="s">
        <v>3967</v>
      </c>
      <c r="C755" s="480">
        <v>4</v>
      </c>
      <c r="D755" s="477" t="s">
        <v>3968</v>
      </c>
      <c r="E755" s="433">
        <v>1500</v>
      </c>
      <c r="F755" s="433">
        <v>600</v>
      </c>
      <c r="G755" s="478">
        <v>1645</v>
      </c>
      <c r="H755" s="15">
        <v>19015.502</v>
      </c>
      <c r="I755" s="215"/>
      <c r="J755" s="4"/>
      <c r="K755" s="76"/>
      <c r="L755" s="81"/>
      <c r="M755" s="81"/>
      <c r="N755" s="81"/>
      <c r="O755" s="81"/>
      <c r="P755" s="81"/>
      <c r="Q755" s="81"/>
      <c r="R755" s="81"/>
      <c r="S755" s="81"/>
      <c r="T755" s="81"/>
      <c r="U755" s="81"/>
      <c r="V755" s="81"/>
      <c r="W755" s="81"/>
      <c r="X755" s="81"/>
      <c r="Y755" s="81"/>
    </row>
    <row r="756" spans="1:25" ht="12" customHeight="1">
      <c r="A756" s="81"/>
      <c r="B756" s="107" t="s">
        <v>3969</v>
      </c>
      <c r="C756" s="481">
        <v>4</v>
      </c>
      <c r="D756" s="474" t="s">
        <v>3970</v>
      </c>
      <c r="E756" s="426">
        <v>1500</v>
      </c>
      <c r="F756" s="426">
        <v>600</v>
      </c>
      <c r="G756" s="467">
        <v>1645</v>
      </c>
      <c r="H756" s="15">
        <v>23849.661</v>
      </c>
      <c r="I756" s="215"/>
      <c r="J756" s="4"/>
      <c r="K756" s="76"/>
      <c r="L756" s="81"/>
      <c r="M756" s="81"/>
      <c r="N756" s="81"/>
      <c r="O756" s="81"/>
      <c r="P756" s="81"/>
      <c r="Q756" s="81"/>
      <c r="R756" s="81"/>
      <c r="S756" s="81"/>
      <c r="T756" s="81"/>
      <c r="U756" s="81"/>
      <c r="V756" s="81"/>
      <c r="W756" s="81"/>
      <c r="X756" s="81"/>
      <c r="Y756" s="81"/>
    </row>
    <row r="757" spans="1:25" ht="12" customHeight="1">
      <c r="A757" s="81"/>
      <c r="B757" s="419" t="s">
        <v>3971</v>
      </c>
      <c r="C757" s="480">
        <v>4</v>
      </c>
      <c r="D757" s="477" t="s">
        <v>3972</v>
      </c>
      <c r="E757" s="433">
        <v>1500</v>
      </c>
      <c r="F757" s="433">
        <v>600</v>
      </c>
      <c r="G757" s="478">
        <v>1845</v>
      </c>
      <c r="H757" s="15">
        <v>18701.001</v>
      </c>
      <c r="I757" s="215"/>
      <c r="J757" s="4"/>
      <c r="K757" s="76"/>
      <c r="L757" s="81"/>
      <c r="M757" s="81"/>
      <c r="N757" s="81"/>
      <c r="O757" s="81"/>
      <c r="P757" s="81"/>
      <c r="Q757" s="81"/>
      <c r="R757" s="81"/>
      <c r="S757" s="81"/>
      <c r="T757" s="81"/>
      <c r="U757" s="81"/>
      <c r="V757" s="81"/>
      <c r="W757" s="81"/>
      <c r="X757" s="81"/>
      <c r="Y757" s="81"/>
    </row>
    <row r="758" spans="1:25" ht="12" customHeight="1">
      <c r="A758" s="81"/>
      <c r="B758" s="107" t="s">
        <v>3973</v>
      </c>
      <c r="C758" s="481">
        <v>4</v>
      </c>
      <c r="D758" s="475" t="s">
        <v>3974</v>
      </c>
      <c r="E758" s="426">
        <v>1500</v>
      </c>
      <c r="F758" s="426">
        <v>600</v>
      </c>
      <c r="G758" s="467">
        <v>1845</v>
      </c>
      <c r="H758" s="15">
        <v>24198.558999999997</v>
      </c>
      <c r="I758" s="215"/>
      <c r="J758" s="4"/>
      <c r="K758" s="76"/>
      <c r="L758" s="81"/>
      <c r="M758" s="81"/>
      <c r="N758" s="81"/>
      <c r="O758" s="81"/>
      <c r="P758" s="81"/>
      <c r="Q758" s="81"/>
      <c r="R758" s="81"/>
      <c r="S758" s="81"/>
      <c r="T758" s="81"/>
      <c r="U758" s="81"/>
      <c r="V758" s="81"/>
      <c r="W758" s="81"/>
      <c r="X758" s="81"/>
      <c r="Y758" s="81"/>
    </row>
    <row r="759" spans="1:25" ht="12" customHeight="1">
      <c r="A759" s="81"/>
      <c r="B759" s="107" t="s">
        <v>3975</v>
      </c>
      <c r="C759" s="481">
        <v>4</v>
      </c>
      <c r="D759" s="475" t="s">
        <v>3976</v>
      </c>
      <c r="E759" s="426">
        <v>1500</v>
      </c>
      <c r="F759" s="426">
        <v>600</v>
      </c>
      <c r="G759" s="467">
        <v>2045</v>
      </c>
      <c r="H759" s="15">
        <v>19148.195</v>
      </c>
      <c r="I759" s="215"/>
      <c r="J759" s="4"/>
      <c r="K759" s="76"/>
      <c r="L759" s="81"/>
      <c r="M759" s="81"/>
      <c r="N759" s="81"/>
      <c r="O759" s="81"/>
      <c r="P759" s="81"/>
      <c r="Q759" s="81"/>
      <c r="R759" s="81"/>
      <c r="S759" s="81"/>
      <c r="T759" s="81"/>
      <c r="U759" s="81"/>
      <c r="V759" s="81"/>
      <c r="W759" s="81"/>
      <c r="X759" s="81"/>
      <c r="Y759" s="81"/>
    </row>
    <row r="760" spans="1:25" ht="12" customHeight="1">
      <c r="A760" s="81"/>
      <c r="B760" s="107" t="s">
        <v>3977</v>
      </c>
      <c r="C760" s="481">
        <v>4</v>
      </c>
      <c r="D760" s="475" t="s">
        <v>3978</v>
      </c>
      <c r="E760" s="426">
        <v>1500</v>
      </c>
      <c r="F760" s="426">
        <v>600</v>
      </c>
      <c r="G760" s="467">
        <v>2045</v>
      </c>
      <c r="H760" s="15">
        <v>26770</v>
      </c>
      <c r="I760" s="215"/>
      <c r="J760" s="4"/>
      <c r="K760" s="76"/>
      <c r="L760" s="81"/>
      <c r="M760" s="81"/>
      <c r="N760" s="81"/>
      <c r="O760" s="81"/>
      <c r="P760" s="81"/>
      <c r="Q760" s="81"/>
      <c r="R760" s="81"/>
      <c r="S760" s="81"/>
      <c r="T760" s="81"/>
      <c r="U760" s="81"/>
      <c r="V760" s="81"/>
      <c r="W760" s="81"/>
      <c r="X760" s="81"/>
      <c r="Y760" s="81"/>
    </row>
    <row r="761" spans="1:25" ht="12" customHeight="1">
      <c r="A761" s="81"/>
      <c r="B761" s="107" t="s">
        <v>3979</v>
      </c>
      <c r="C761" s="481">
        <v>4</v>
      </c>
      <c r="D761" s="474" t="s">
        <v>3980</v>
      </c>
      <c r="E761" s="426">
        <v>1200</v>
      </c>
      <c r="F761" s="426">
        <v>650</v>
      </c>
      <c r="G761" s="467">
        <v>1645</v>
      </c>
      <c r="H761" s="15">
        <v>17185.696</v>
      </c>
      <c r="I761" s="215"/>
      <c r="J761" s="4"/>
      <c r="K761" s="76"/>
      <c r="L761" s="81"/>
      <c r="M761" s="81"/>
      <c r="N761" s="81"/>
      <c r="O761" s="81"/>
      <c r="P761" s="81"/>
      <c r="Q761" s="81"/>
      <c r="R761" s="81"/>
      <c r="S761" s="81"/>
      <c r="T761" s="81"/>
      <c r="U761" s="81"/>
      <c r="V761" s="81"/>
      <c r="W761" s="81"/>
      <c r="X761" s="81"/>
      <c r="Y761" s="81"/>
    </row>
    <row r="762" spans="1:25" ht="12" customHeight="1">
      <c r="A762" s="81"/>
      <c r="B762" s="107" t="s">
        <v>3981</v>
      </c>
      <c r="C762" s="473">
        <v>4</v>
      </c>
      <c r="D762" s="475" t="s">
        <v>3982</v>
      </c>
      <c r="E762" s="426">
        <v>1200</v>
      </c>
      <c r="F762" s="426">
        <v>650</v>
      </c>
      <c r="G762" s="467">
        <v>1845</v>
      </c>
      <c r="H762" s="15">
        <v>22940.489000000001</v>
      </c>
      <c r="I762" s="215"/>
      <c r="J762" s="4"/>
      <c r="K762" s="76"/>
      <c r="L762" s="81"/>
      <c r="M762" s="81"/>
      <c r="N762" s="81"/>
      <c r="O762" s="81"/>
      <c r="P762" s="81"/>
      <c r="Q762" s="81"/>
      <c r="R762" s="81"/>
      <c r="S762" s="81"/>
      <c r="T762" s="81"/>
      <c r="U762" s="81"/>
      <c r="V762" s="81"/>
      <c r="W762" s="81"/>
      <c r="X762" s="81"/>
      <c r="Y762" s="81"/>
    </row>
    <row r="763" spans="1:25" ht="12" customHeight="1">
      <c r="A763" s="81"/>
      <c r="B763" s="107" t="s">
        <v>3983</v>
      </c>
      <c r="C763" s="473">
        <v>4</v>
      </c>
      <c r="D763" s="474" t="s">
        <v>3984</v>
      </c>
      <c r="E763" s="426">
        <v>1200</v>
      </c>
      <c r="F763" s="426">
        <v>650</v>
      </c>
      <c r="G763" s="467">
        <v>1845</v>
      </c>
      <c r="H763" s="15">
        <v>17266.557000000001</v>
      </c>
      <c r="I763" s="215"/>
      <c r="J763" s="4"/>
      <c r="K763" s="76"/>
      <c r="L763" s="81"/>
      <c r="M763" s="81"/>
      <c r="N763" s="81"/>
      <c r="O763" s="81"/>
      <c r="P763" s="81"/>
      <c r="Q763" s="81"/>
      <c r="R763" s="81"/>
      <c r="S763" s="81"/>
      <c r="T763" s="81"/>
      <c r="U763" s="81"/>
      <c r="V763" s="81"/>
      <c r="W763" s="81"/>
      <c r="X763" s="81"/>
      <c r="Y763" s="81"/>
    </row>
    <row r="764" spans="1:25" ht="12" customHeight="1">
      <c r="A764" s="81"/>
      <c r="B764" s="107" t="s">
        <v>3985</v>
      </c>
      <c r="C764" s="488">
        <v>4</v>
      </c>
      <c r="D764" s="474" t="s">
        <v>3986</v>
      </c>
      <c r="E764" s="426">
        <v>1200</v>
      </c>
      <c r="F764" s="426">
        <v>650</v>
      </c>
      <c r="G764" s="467">
        <v>1845</v>
      </c>
      <c r="H764" s="15">
        <v>25124.120999999999</v>
      </c>
      <c r="I764" s="215"/>
      <c r="J764" s="4"/>
      <c r="K764" s="76"/>
      <c r="L764" s="81"/>
      <c r="M764" s="81"/>
      <c r="N764" s="81"/>
      <c r="O764" s="81"/>
      <c r="P764" s="81"/>
      <c r="Q764" s="81"/>
      <c r="R764" s="81"/>
      <c r="S764" s="81"/>
      <c r="T764" s="81"/>
      <c r="U764" s="81"/>
      <c r="V764" s="81"/>
      <c r="W764" s="81"/>
      <c r="X764" s="81"/>
      <c r="Y764" s="81"/>
    </row>
    <row r="765" spans="1:25" ht="12" customHeight="1">
      <c r="A765" s="81"/>
      <c r="B765" s="107" t="s">
        <v>3987</v>
      </c>
      <c r="C765" s="481">
        <v>4</v>
      </c>
      <c r="D765" s="474" t="s">
        <v>3988</v>
      </c>
      <c r="E765" s="426">
        <v>1000</v>
      </c>
      <c r="F765" s="426">
        <v>700</v>
      </c>
      <c r="G765" s="467">
        <v>1645</v>
      </c>
      <c r="H765" s="15">
        <v>20230.056</v>
      </c>
      <c r="I765" s="215"/>
      <c r="J765" s="4"/>
      <c r="K765" s="76"/>
      <c r="L765" s="81"/>
      <c r="M765" s="81"/>
      <c r="N765" s="81"/>
      <c r="O765" s="81"/>
      <c r="P765" s="81"/>
      <c r="Q765" s="81"/>
      <c r="R765" s="81"/>
      <c r="S765" s="81"/>
      <c r="T765" s="81"/>
      <c r="U765" s="81"/>
      <c r="V765" s="81"/>
      <c r="W765" s="81"/>
      <c r="X765" s="81"/>
      <c r="Y765" s="81"/>
    </row>
    <row r="766" spans="1:25" ht="12" customHeight="1">
      <c r="A766" s="81"/>
      <c r="B766" s="107" t="s">
        <v>3989</v>
      </c>
      <c r="C766" s="481">
        <v>4</v>
      </c>
      <c r="D766" s="474" t="s">
        <v>3990</v>
      </c>
      <c r="E766" s="426">
        <v>1000</v>
      </c>
      <c r="F766" s="426">
        <v>700</v>
      </c>
      <c r="G766" s="467">
        <v>1845</v>
      </c>
      <c r="H766" s="15">
        <v>21000</v>
      </c>
      <c r="I766" s="215"/>
      <c r="J766" s="4"/>
      <c r="K766" s="76"/>
      <c r="L766" s="81"/>
      <c r="M766" s="81"/>
      <c r="N766" s="81"/>
      <c r="O766" s="81"/>
      <c r="P766" s="81"/>
      <c r="Q766" s="81"/>
      <c r="R766" s="81"/>
      <c r="S766" s="81"/>
      <c r="T766" s="81"/>
      <c r="U766" s="81"/>
      <c r="V766" s="81"/>
      <c r="W766" s="81"/>
      <c r="X766" s="81"/>
      <c r="Y766" s="81"/>
    </row>
    <row r="767" spans="1:25" ht="12" customHeight="1">
      <c r="A767" s="81"/>
      <c r="B767" s="107" t="s">
        <v>3991</v>
      </c>
      <c r="C767" s="481">
        <v>4</v>
      </c>
      <c r="D767" s="474" t="s">
        <v>3992</v>
      </c>
      <c r="E767" s="426">
        <v>1200</v>
      </c>
      <c r="F767" s="426">
        <v>700</v>
      </c>
      <c r="G767" s="467">
        <v>1845</v>
      </c>
      <c r="H767" s="15">
        <v>22119.064000000002</v>
      </c>
      <c r="I767" s="215"/>
      <c r="J767" s="4"/>
      <c r="K767" s="76"/>
      <c r="L767" s="81"/>
      <c r="M767" s="81"/>
      <c r="N767" s="81"/>
      <c r="O767" s="81"/>
      <c r="P767" s="81"/>
      <c r="Q767" s="81"/>
      <c r="R767" s="81"/>
      <c r="S767" s="81"/>
      <c r="T767" s="81"/>
      <c r="U767" s="81"/>
      <c r="V767" s="81"/>
      <c r="W767" s="81"/>
      <c r="X767" s="81"/>
      <c r="Y767" s="81"/>
    </row>
    <row r="768" spans="1:25" ht="12" customHeight="1">
      <c r="A768" s="81"/>
      <c r="B768" s="107" t="s">
        <v>3993</v>
      </c>
      <c r="C768" s="481">
        <v>4</v>
      </c>
      <c r="D768" s="474" t="s">
        <v>3994</v>
      </c>
      <c r="E768" s="426">
        <v>1200</v>
      </c>
      <c r="F768" s="426">
        <v>700</v>
      </c>
      <c r="G768" s="467">
        <v>1845</v>
      </c>
      <c r="H768" s="15">
        <v>25207.292000000001</v>
      </c>
      <c r="I768" s="215"/>
      <c r="J768" s="4"/>
      <c r="K768" s="76"/>
      <c r="L768" s="81"/>
      <c r="M768" s="81"/>
      <c r="N768" s="81"/>
      <c r="O768" s="81"/>
      <c r="P768" s="81"/>
      <c r="Q768" s="81"/>
      <c r="R768" s="81"/>
      <c r="S768" s="81"/>
      <c r="T768" s="81"/>
      <c r="U768" s="81"/>
      <c r="V768" s="81"/>
      <c r="W768" s="81"/>
      <c r="X768" s="81"/>
      <c r="Y768" s="81"/>
    </row>
    <row r="769" spans="1:25" ht="12" customHeight="1">
      <c r="A769" s="81"/>
      <c r="B769" s="107" t="s">
        <v>3995</v>
      </c>
      <c r="C769" s="481">
        <v>4</v>
      </c>
      <c r="D769" s="474" t="s">
        <v>3996</v>
      </c>
      <c r="E769" s="426">
        <v>1500</v>
      </c>
      <c r="F769" s="426">
        <v>700</v>
      </c>
      <c r="G769" s="467">
        <v>1845</v>
      </c>
      <c r="H769" s="15">
        <v>25476</v>
      </c>
      <c r="I769" s="215"/>
      <c r="J769" s="4"/>
      <c r="K769" s="76"/>
      <c r="L769" s="81"/>
      <c r="M769" s="81"/>
      <c r="N769" s="81"/>
      <c r="O769" s="81"/>
      <c r="P769" s="81"/>
      <c r="Q769" s="81"/>
      <c r="R769" s="81"/>
      <c r="S769" s="81"/>
      <c r="T769" s="81"/>
      <c r="U769" s="81"/>
      <c r="V769" s="81"/>
      <c r="W769" s="81"/>
      <c r="X769" s="81"/>
      <c r="Y769" s="81"/>
    </row>
    <row r="770" spans="1:25" ht="12" customHeight="1">
      <c r="A770" s="81"/>
      <c r="B770" s="107" t="s">
        <v>3997</v>
      </c>
      <c r="C770" s="481">
        <v>4</v>
      </c>
      <c r="D770" s="474" t="s">
        <v>3998</v>
      </c>
      <c r="E770" s="426">
        <v>1500</v>
      </c>
      <c r="F770" s="426">
        <v>800</v>
      </c>
      <c r="G770" s="467">
        <v>2045</v>
      </c>
      <c r="H770" s="15">
        <v>33362.307000000001</v>
      </c>
      <c r="I770" s="215"/>
      <c r="J770" s="4"/>
      <c r="K770" s="76"/>
      <c r="L770" s="81"/>
      <c r="M770" s="81"/>
      <c r="N770" s="81"/>
      <c r="O770" s="81"/>
      <c r="P770" s="81"/>
      <c r="Q770" s="81"/>
      <c r="R770" s="81"/>
      <c r="S770" s="81"/>
      <c r="T770" s="81"/>
      <c r="U770" s="81"/>
      <c r="V770" s="81"/>
      <c r="W770" s="81"/>
      <c r="X770" s="81"/>
      <c r="Y770" s="81"/>
    </row>
    <row r="771" spans="1:25" ht="12" customHeight="1">
      <c r="A771" s="81"/>
      <c r="B771" s="107" t="s">
        <v>3999</v>
      </c>
      <c r="C771" s="481">
        <v>5</v>
      </c>
      <c r="D771" s="474" t="s">
        <v>4000</v>
      </c>
      <c r="E771" s="426">
        <v>700</v>
      </c>
      <c r="F771" s="426">
        <v>300</v>
      </c>
      <c r="G771" s="467">
        <v>1845</v>
      </c>
      <c r="H771" s="15">
        <v>10164</v>
      </c>
      <c r="I771" s="215"/>
      <c r="J771" s="4"/>
      <c r="K771" s="76"/>
      <c r="L771" s="81"/>
      <c r="M771" s="81"/>
      <c r="N771" s="81"/>
      <c r="O771" s="81"/>
      <c r="P771" s="81"/>
      <c r="Q771" s="81"/>
      <c r="R771" s="81"/>
      <c r="S771" s="81"/>
      <c r="T771" s="81"/>
      <c r="U771" s="81"/>
      <c r="V771" s="81"/>
      <c r="W771" s="81"/>
      <c r="X771" s="81"/>
      <c r="Y771" s="81"/>
    </row>
    <row r="772" spans="1:25" ht="12" customHeight="1">
      <c r="A772" s="81"/>
      <c r="B772" s="107" t="s">
        <v>4001</v>
      </c>
      <c r="C772" s="481">
        <v>5</v>
      </c>
      <c r="D772" s="474" t="s">
        <v>4002</v>
      </c>
      <c r="E772" s="426">
        <v>900</v>
      </c>
      <c r="F772" s="426">
        <v>300</v>
      </c>
      <c r="G772" s="467">
        <v>2245</v>
      </c>
      <c r="H772" s="15">
        <v>11865.402999999998</v>
      </c>
      <c r="I772" s="215"/>
      <c r="J772" s="4"/>
      <c r="K772" s="76"/>
      <c r="L772" s="81"/>
      <c r="M772" s="81"/>
      <c r="N772" s="81"/>
      <c r="O772" s="81"/>
      <c r="P772" s="81"/>
      <c r="Q772" s="81"/>
      <c r="R772" s="81"/>
      <c r="S772" s="81"/>
      <c r="T772" s="81"/>
      <c r="U772" s="81"/>
      <c r="V772" s="81"/>
      <c r="W772" s="81"/>
      <c r="X772" s="81"/>
      <c r="Y772" s="81"/>
    </row>
    <row r="773" spans="1:25" ht="12" customHeight="1">
      <c r="A773" s="81"/>
      <c r="B773" s="107" t="s">
        <v>4003</v>
      </c>
      <c r="C773" s="481">
        <v>5</v>
      </c>
      <c r="D773" s="474" t="s">
        <v>4004</v>
      </c>
      <c r="E773" s="426">
        <v>900</v>
      </c>
      <c r="F773" s="426">
        <v>350</v>
      </c>
      <c r="G773" s="467">
        <v>2045</v>
      </c>
      <c r="H773" s="15">
        <v>12247.169000000002</v>
      </c>
      <c r="I773" s="215"/>
      <c r="J773" s="4"/>
      <c r="K773" s="76"/>
      <c r="L773" s="81"/>
      <c r="M773" s="81"/>
      <c r="N773" s="81"/>
      <c r="O773" s="81"/>
      <c r="P773" s="81"/>
      <c r="Q773" s="81"/>
      <c r="R773" s="81"/>
      <c r="S773" s="81"/>
      <c r="T773" s="81"/>
      <c r="U773" s="81"/>
      <c r="V773" s="81"/>
      <c r="W773" s="81"/>
      <c r="X773" s="81"/>
      <c r="Y773" s="81"/>
    </row>
    <row r="774" spans="1:25" ht="12" customHeight="1">
      <c r="A774" s="81"/>
      <c r="B774" s="107" t="s">
        <v>4005</v>
      </c>
      <c r="C774" s="481">
        <v>5</v>
      </c>
      <c r="D774" s="474" t="s">
        <v>4006</v>
      </c>
      <c r="E774" s="426">
        <v>1300</v>
      </c>
      <c r="F774" s="426">
        <v>350</v>
      </c>
      <c r="G774" s="467">
        <v>2045</v>
      </c>
      <c r="H774" s="15">
        <v>14318.7</v>
      </c>
      <c r="I774" s="215"/>
      <c r="J774" s="4"/>
      <c r="K774" s="76"/>
      <c r="L774" s="81"/>
      <c r="M774" s="81"/>
      <c r="N774" s="81"/>
      <c r="O774" s="81"/>
      <c r="P774" s="81"/>
      <c r="Q774" s="81"/>
      <c r="R774" s="81"/>
      <c r="S774" s="81"/>
      <c r="T774" s="81"/>
      <c r="U774" s="81"/>
      <c r="V774" s="81"/>
      <c r="W774" s="81"/>
      <c r="X774" s="81"/>
      <c r="Y774" s="81"/>
    </row>
    <row r="775" spans="1:25" ht="12" customHeight="1">
      <c r="A775" s="81"/>
      <c r="B775" s="107" t="s">
        <v>4007</v>
      </c>
      <c r="C775" s="481">
        <v>5</v>
      </c>
      <c r="D775" s="474" t="s">
        <v>4008</v>
      </c>
      <c r="E775" s="426">
        <v>600</v>
      </c>
      <c r="F775" s="426">
        <v>400</v>
      </c>
      <c r="G775" s="467">
        <v>2045</v>
      </c>
      <c r="H775" s="15">
        <v>10256.388999999999</v>
      </c>
      <c r="I775" s="215"/>
      <c r="J775" s="4"/>
      <c r="K775" s="76"/>
      <c r="L775" s="81"/>
      <c r="M775" s="81"/>
      <c r="N775" s="81"/>
      <c r="O775" s="81"/>
      <c r="P775" s="81"/>
      <c r="Q775" s="81"/>
      <c r="R775" s="81"/>
      <c r="S775" s="81"/>
      <c r="T775" s="81"/>
      <c r="U775" s="81"/>
      <c r="V775" s="81"/>
      <c r="W775" s="81"/>
      <c r="X775" s="81"/>
      <c r="Y775" s="81"/>
    </row>
    <row r="776" spans="1:25" ht="12" customHeight="1">
      <c r="A776" s="81"/>
      <c r="B776" s="107" t="s">
        <v>4009</v>
      </c>
      <c r="C776" s="481">
        <v>5</v>
      </c>
      <c r="D776" s="474" t="s">
        <v>4010</v>
      </c>
      <c r="E776" s="426">
        <v>600</v>
      </c>
      <c r="F776" s="426">
        <v>400</v>
      </c>
      <c r="G776" s="467">
        <v>2045</v>
      </c>
      <c r="H776" s="15">
        <v>16132.369000000001</v>
      </c>
      <c r="I776" s="215"/>
      <c r="J776" s="4"/>
      <c r="K776" s="76"/>
      <c r="L776" s="81"/>
      <c r="M776" s="81"/>
      <c r="N776" s="81"/>
      <c r="O776" s="81"/>
      <c r="P776" s="81"/>
      <c r="Q776" s="81"/>
      <c r="R776" s="81"/>
      <c r="S776" s="81"/>
      <c r="T776" s="81"/>
      <c r="U776" s="81"/>
      <c r="V776" s="81"/>
      <c r="W776" s="81"/>
      <c r="X776" s="81"/>
      <c r="Y776" s="81"/>
    </row>
    <row r="777" spans="1:25" ht="12" customHeight="1">
      <c r="A777" s="81"/>
      <c r="B777" s="107" t="s">
        <v>4011</v>
      </c>
      <c r="C777" s="481">
        <v>5</v>
      </c>
      <c r="D777" s="474" t="s">
        <v>4012</v>
      </c>
      <c r="E777" s="426">
        <v>700</v>
      </c>
      <c r="F777" s="426">
        <v>400</v>
      </c>
      <c r="G777" s="467">
        <v>1845</v>
      </c>
      <c r="H777" s="15">
        <v>11728.529999999999</v>
      </c>
      <c r="I777" s="215"/>
      <c r="J777" s="4"/>
      <c r="K777" s="76"/>
      <c r="L777" s="81"/>
      <c r="M777" s="81"/>
      <c r="N777" s="81"/>
      <c r="O777" s="81"/>
      <c r="P777" s="81"/>
      <c r="Q777" s="81"/>
      <c r="R777" s="81"/>
      <c r="S777" s="81"/>
      <c r="T777" s="81"/>
      <c r="U777" s="81"/>
      <c r="V777" s="81"/>
      <c r="W777" s="81"/>
      <c r="X777" s="81"/>
      <c r="Y777" s="81"/>
    </row>
    <row r="778" spans="1:25" ht="12" customHeight="1">
      <c r="A778" s="81"/>
      <c r="B778" s="107" t="s">
        <v>4013</v>
      </c>
      <c r="C778" s="481">
        <v>5</v>
      </c>
      <c r="D778" s="474" t="s">
        <v>4014</v>
      </c>
      <c r="E778" s="426">
        <v>800</v>
      </c>
      <c r="F778" s="426">
        <v>400</v>
      </c>
      <c r="G778" s="467">
        <v>1645</v>
      </c>
      <c r="H778" s="15">
        <v>16296.203</v>
      </c>
      <c r="I778" s="215"/>
      <c r="J778" s="4"/>
      <c r="K778" s="76"/>
      <c r="L778" s="81"/>
      <c r="M778" s="81"/>
      <c r="N778" s="81"/>
      <c r="O778" s="81"/>
      <c r="P778" s="81"/>
      <c r="Q778" s="81"/>
      <c r="R778" s="81"/>
      <c r="S778" s="81"/>
      <c r="T778" s="81"/>
      <c r="U778" s="81"/>
      <c r="V778" s="81"/>
      <c r="W778" s="81"/>
      <c r="X778" s="81"/>
      <c r="Y778" s="81"/>
    </row>
    <row r="779" spans="1:25" ht="12" customHeight="1">
      <c r="A779" s="81"/>
      <c r="B779" s="107" t="s">
        <v>4015</v>
      </c>
      <c r="C779" s="481">
        <v>5</v>
      </c>
      <c r="D779" s="474" t="s">
        <v>4016</v>
      </c>
      <c r="E779" s="426">
        <v>800</v>
      </c>
      <c r="F779" s="426">
        <v>400</v>
      </c>
      <c r="G779" s="467">
        <v>1845</v>
      </c>
      <c r="H779" s="15">
        <v>11791.317999999999</v>
      </c>
      <c r="I779" s="215"/>
      <c r="J779" s="4"/>
      <c r="K779" s="76"/>
      <c r="L779" s="81"/>
      <c r="M779" s="81"/>
      <c r="N779" s="81"/>
      <c r="O779" s="81"/>
      <c r="P779" s="81"/>
      <c r="Q779" s="81"/>
      <c r="R779" s="81"/>
      <c r="S779" s="81"/>
      <c r="T779" s="81"/>
      <c r="U779" s="81"/>
      <c r="V779" s="81"/>
      <c r="W779" s="81"/>
      <c r="X779" s="81"/>
      <c r="Y779" s="81"/>
    </row>
    <row r="780" spans="1:25" ht="12" customHeight="1">
      <c r="A780" s="81"/>
      <c r="B780" s="107" t="s">
        <v>4017</v>
      </c>
      <c r="C780" s="481">
        <v>5</v>
      </c>
      <c r="D780" s="474" t="s">
        <v>4018</v>
      </c>
      <c r="E780" s="426">
        <v>800</v>
      </c>
      <c r="F780" s="426">
        <v>400</v>
      </c>
      <c r="G780" s="467">
        <v>2045</v>
      </c>
      <c r="H780" s="15">
        <v>11907.632000000001</v>
      </c>
      <c r="I780" s="215"/>
      <c r="J780" s="4"/>
      <c r="K780" s="76"/>
      <c r="L780" s="81"/>
      <c r="M780" s="81"/>
      <c r="N780" s="81"/>
      <c r="O780" s="81"/>
      <c r="P780" s="81"/>
      <c r="Q780" s="81"/>
      <c r="R780" s="81"/>
      <c r="S780" s="81"/>
      <c r="T780" s="81"/>
      <c r="U780" s="81"/>
      <c r="V780" s="81"/>
      <c r="W780" s="81"/>
      <c r="X780" s="81"/>
      <c r="Y780" s="81"/>
    </row>
    <row r="781" spans="1:25" ht="12" customHeight="1">
      <c r="A781" s="81"/>
      <c r="B781" s="107" t="s">
        <v>4019</v>
      </c>
      <c r="C781" s="481">
        <v>5</v>
      </c>
      <c r="D781" s="474" t="s">
        <v>4020</v>
      </c>
      <c r="E781" s="426">
        <v>800</v>
      </c>
      <c r="F781" s="426">
        <v>400</v>
      </c>
      <c r="G781" s="467">
        <v>2045</v>
      </c>
      <c r="H781" s="15">
        <v>17016.977999999999</v>
      </c>
      <c r="I781" s="215"/>
      <c r="J781" s="4"/>
      <c r="K781" s="76"/>
      <c r="L781" s="81"/>
      <c r="M781" s="81"/>
      <c r="N781" s="81"/>
      <c r="O781" s="81"/>
      <c r="P781" s="81"/>
      <c r="Q781" s="81"/>
      <c r="R781" s="81"/>
      <c r="S781" s="81"/>
      <c r="T781" s="81"/>
      <c r="U781" s="81"/>
      <c r="V781" s="81"/>
      <c r="W781" s="81"/>
      <c r="X781" s="81"/>
      <c r="Y781" s="81"/>
    </row>
    <row r="782" spans="1:25" ht="12" customHeight="1">
      <c r="A782" s="81"/>
      <c r="B782" s="107" t="s">
        <v>4021</v>
      </c>
      <c r="C782" s="481">
        <v>5</v>
      </c>
      <c r="D782" s="474" t="s">
        <v>4022</v>
      </c>
      <c r="E782" s="426">
        <v>950</v>
      </c>
      <c r="F782" s="426">
        <v>400</v>
      </c>
      <c r="G782" s="467">
        <v>1645</v>
      </c>
      <c r="H782" s="15">
        <v>12824.987999999999</v>
      </c>
      <c r="I782" s="215"/>
      <c r="J782" s="4"/>
      <c r="K782" s="76"/>
      <c r="L782" s="81"/>
      <c r="M782" s="81"/>
      <c r="N782" s="81"/>
      <c r="O782" s="81"/>
      <c r="P782" s="81"/>
      <c r="Q782" s="81"/>
      <c r="R782" s="81"/>
      <c r="S782" s="81"/>
      <c r="T782" s="81"/>
      <c r="U782" s="81"/>
      <c r="V782" s="81"/>
      <c r="W782" s="81"/>
      <c r="X782" s="81"/>
      <c r="Y782" s="81"/>
    </row>
    <row r="783" spans="1:25" ht="12" customHeight="1">
      <c r="A783" s="81"/>
      <c r="B783" s="107" t="s">
        <v>4023</v>
      </c>
      <c r="C783" s="481">
        <v>5</v>
      </c>
      <c r="D783" s="474" t="s">
        <v>4024</v>
      </c>
      <c r="E783" s="426">
        <v>950</v>
      </c>
      <c r="F783" s="426">
        <v>400</v>
      </c>
      <c r="G783" s="467">
        <v>1645</v>
      </c>
      <c r="H783" s="15">
        <v>18370</v>
      </c>
      <c r="I783" s="215"/>
      <c r="J783" s="4"/>
      <c r="K783" s="76"/>
      <c r="L783" s="81"/>
      <c r="M783" s="81"/>
      <c r="N783" s="81"/>
      <c r="O783" s="81"/>
      <c r="P783" s="81"/>
      <c r="Q783" s="81"/>
      <c r="R783" s="81"/>
      <c r="S783" s="81"/>
      <c r="T783" s="81"/>
      <c r="U783" s="81"/>
      <c r="V783" s="81"/>
      <c r="W783" s="81"/>
      <c r="X783" s="81"/>
      <c r="Y783" s="81"/>
    </row>
    <row r="784" spans="1:25" ht="12" customHeight="1">
      <c r="A784" s="81"/>
      <c r="B784" s="107" t="s">
        <v>4025</v>
      </c>
      <c r="C784" s="481">
        <v>5</v>
      </c>
      <c r="D784" s="474" t="s">
        <v>4026</v>
      </c>
      <c r="E784" s="426">
        <v>950</v>
      </c>
      <c r="F784" s="426">
        <v>400</v>
      </c>
      <c r="G784" s="467">
        <v>1845</v>
      </c>
      <c r="H784" s="15">
        <v>12934.757000000001</v>
      </c>
      <c r="I784" s="215"/>
      <c r="J784" s="4"/>
      <c r="K784" s="76"/>
      <c r="L784" s="81"/>
      <c r="M784" s="81"/>
      <c r="N784" s="81"/>
      <c r="O784" s="81"/>
      <c r="P784" s="81"/>
      <c r="Q784" s="81"/>
      <c r="R784" s="81"/>
      <c r="S784" s="81"/>
      <c r="T784" s="81"/>
      <c r="U784" s="81"/>
      <c r="V784" s="81"/>
      <c r="W784" s="81"/>
      <c r="X784" s="81"/>
      <c r="Y784" s="81"/>
    </row>
    <row r="785" spans="1:25" ht="12" customHeight="1">
      <c r="A785" s="81"/>
      <c r="B785" s="107" t="s">
        <v>4027</v>
      </c>
      <c r="C785" s="481">
        <v>5</v>
      </c>
      <c r="D785" s="475" t="s">
        <v>4028</v>
      </c>
      <c r="E785" s="426">
        <v>950</v>
      </c>
      <c r="F785" s="426">
        <v>400</v>
      </c>
      <c r="G785" s="467">
        <v>2045</v>
      </c>
      <c r="H785" s="15">
        <v>13373.745000000001</v>
      </c>
      <c r="I785" s="215"/>
      <c r="J785" s="4"/>
      <c r="K785" s="76"/>
      <c r="L785" s="81"/>
      <c r="M785" s="81"/>
      <c r="N785" s="81"/>
      <c r="O785" s="81"/>
      <c r="P785" s="81"/>
      <c r="Q785" s="81"/>
      <c r="R785" s="81"/>
      <c r="S785" s="81"/>
      <c r="T785" s="81"/>
      <c r="U785" s="81"/>
      <c r="V785" s="81"/>
      <c r="W785" s="81"/>
      <c r="X785" s="81"/>
      <c r="Y785" s="81"/>
    </row>
    <row r="786" spans="1:25" ht="12" customHeight="1">
      <c r="A786" s="81"/>
      <c r="B786" s="107" t="s">
        <v>4029</v>
      </c>
      <c r="C786" s="481">
        <v>5</v>
      </c>
      <c r="D786" s="475" t="s">
        <v>4030</v>
      </c>
      <c r="E786" s="426">
        <v>950</v>
      </c>
      <c r="F786" s="426">
        <v>400</v>
      </c>
      <c r="G786" s="467">
        <v>2045</v>
      </c>
      <c r="H786" s="15">
        <v>18501.142</v>
      </c>
      <c r="I786" s="215"/>
      <c r="J786" s="4"/>
      <c r="K786" s="76"/>
      <c r="L786" s="81"/>
      <c r="M786" s="81"/>
      <c r="N786" s="81"/>
      <c r="O786" s="81"/>
      <c r="P786" s="81"/>
      <c r="Q786" s="81"/>
      <c r="R786" s="81"/>
      <c r="S786" s="81"/>
      <c r="T786" s="81"/>
      <c r="U786" s="81"/>
      <c r="V786" s="81"/>
      <c r="W786" s="81"/>
      <c r="X786" s="81"/>
      <c r="Y786" s="81"/>
    </row>
    <row r="787" spans="1:25" ht="12" customHeight="1">
      <c r="A787" s="81"/>
      <c r="B787" s="107" t="s">
        <v>4031</v>
      </c>
      <c r="C787" s="481">
        <v>5</v>
      </c>
      <c r="D787" s="475" t="s">
        <v>4032</v>
      </c>
      <c r="E787" s="426">
        <v>1000</v>
      </c>
      <c r="F787" s="426">
        <v>400</v>
      </c>
      <c r="G787" s="467">
        <v>1645</v>
      </c>
      <c r="H787" s="15">
        <v>18951.602999999999</v>
      </c>
      <c r="I787" s="215"/>
      <c r="J787" s="4"/>
      <c r="K787" s="76"/>
      <c r="L787" s="81"/>
      <c r="M787" s="81"/>
      <c r="N787" s="81"/>
      <c r="O787" s="81"/>
      <c r="P787" s="81"/>
      <c r="Q787" s="81"/>
      <c r="R787" s="81"/>
      <c r="S787" s="81"/>
      <c r="T787" s="81"/>
      <c r="U787" s="81"/>
      <c r="V787" s="81"/>
      <c r="W787" s="81"/>
      <c r="X787" s="81"/>
      <c r="Y787" s="81"/>
    </row>
    <row r="788" spans="1:25" ht="12" customHeight="1">
      <c r="A788" s="81"/>
      <c r="B788" s="107" t="s">
        <v>4033</v>
      </c>
      <c r="C788" s="481">
        <v>5</v>
      </c>
      <c r="D788" s="475" t="s">
        <v>4034</v>
      </c>
      <c r="E788" s="426">
        <v>1000</v>
      </c>
      <c r="F788" s="426">
        <v>400</v>
      </c>
      <c r="G788" s="467">
        <v>1845</v>
      </c>
      <c r="H788" s="15">
        <v>13385</v>
      </c>
      <c r="I788" s="215"/>
      <c r="J788" s="4"/>
      <c r="K788" s="76"/>
      <c r="L788" s="81"/>
      <c r="M788" s="81"/>
      <c r="N788" s="81"/>
      <c r="O788" s="81"/>
      <c r="P788" s="81"/>
      <c r="Q788" s="81"/>
      <c r="R788" s="81"/>
      <c r="S788" s="81"/>
      <c r="T788" s="81"/>
      <c r="U788" s="81"/>
      <c r="V788" s="81"/>
      <c r="W788" s="81"/>
      <c r="X788" s="81"/>
      <c r="Y788" s="81"/>
    </row>
    <row r="789" spans="1:25" ht="12" customHeight="1">
      <c r="A789" s="81"/>
      <c r="B789" s="107" t="s">
        <v>4035</v>
      </c>
      <c r="C789" s="481">
        <v>5</v>
      </c>
      <c r="D789" s="475" t="s">
        <v>4036</v>
      </c>
      <c r="E789" s="426">
        <v>1000</v>
      </c>
      <c r="F789" s="426">
        <v>400</v>
      </c>
      <c r="G789" s="467">
        <v>1845</v>
      </c>
      <c r="H789" s="15">
        <v>12349.733</v>
      </c>
      <c r="I789" s="215"/>
      <c r="J789" s="4"/>
      <c r="K789" s="76"/>
      <c r="L789" s="81"/>
      <c r="M789" s="81"/>
      <c r="N789" s="81"/>
      <c r="O789" s="81"/>
      <c r="P789" s="81"/>
      <c r="Q789" s="81"/>
      <c r="R789" s="81"/>
      <c r="S789" s="81"/>
      <c r="T789" s="81"/>
      <c r="U789" s="81"/>
      <c r="V789" s="81"/>
      <c r="W789" s="81"/>
      <c r="X789" s="81"/>
      <c r="Y789" s="81"/>
    </row>
    <row r="790" spans="1:25" ht="12" customHeight="1">
      <c r="A790" s="81"/>
      <c r="B790" s="107" t="s">
        <v>4037</v>
      </c>
      <c r="C790" s="481">
        <v>5</v>
      </c>
      <c r="D790" s="475" t="s">
        <v>4038</v>
      </c>
      <c r="E790" s="426">
        <v>1000</v>
      </c>
      <c r="F790" s="426">
        <v>400</v>
      </c>
      <c r="G790" s="467">
        <v>1845</v>
      </c>
      <c r="H790" s="15">
        <v>19014.314000000002</v>
      </c>
      <c r="I790" s="215"/>
      <c r="J790" s="4"/>
      <c r="K790" s="76"/>
      <c r="L790" s="81"/>
      <c r="M790" s="81"/>
      <c r="N790" s="81"/>
      <c r="O790" s="81"/>
      <c r="P790" s="81"/>
      <c r="Q790" s="81"/>
      <c r="R790" s="81"/>
      <c r="S790" s="81"/>
      <c r="T790" s="81"/>
      <c r="U790" s="81"/>
      <c r="V790" s="81"/>
      <c r="W790" s="81"/>
      <c r="X790" s="81"/>
      <c r="Y790" s="81"/>
    </row>
    <row r="791" spans="1:25" ht="12" customHeight="1">
      <c r="A791" s="81"/>
      <c r="B791" s="107" t="s">
        <v>4039</v>
      </c>
      <c r="C791" s="481">
        <v>5</v>
      </c>
      <c r="D791" s="475" t="s">
        <v>4040</v>
      </c>
      <c r="E791" s="426">
        <v>1000</v>
      </c>
      <c r="F791" s="426">
        <v>400</v>
      </c>
      <c r="G791" s="467">
        <v>2045</v>
      </c>
      <c r="H791" s="15">
        <v>13447.258000000002</v>
      </c>
      <c r="I791" s="215"/>
      <c r="J791" s="4"/>
      <c r="K791" s="76"/>
      <c r="L791" s="81"/>
      <c r="M791" s="81"/>
      <c r="N791" s="81"/>
      <c r="O791" s="81"/>
      <c r="P791" s="81"/>
      <c r="Q791" s="81"/>
      <c r="R791" s="81"/>
      <c r="S791" s="81"/>
      <c r="T791" s="81"/>
      <c r="U791" s="81"/>
      <c r="V791" s="81"/>
      <c r="W791" s="81"/>
      <c r="X791" s="81"/>
      <c r="Y791" s="81"/>
    </row>
    <row r="792" spans="1:25" ht="12" customHeight="1">
      <c r="A792" s="81"/>
      <c r="B792" s="107" t="s">
        <v>4041</v>
      </c>
      <c r="C792" s="481">
        <v>5</v>
      </c>
      <c r="D792" s="475" t="s">
        <v>4042</v>
      </c>
      <c r="E792" s="426">
        <v>1000</v>
      </c>
      <c r="F792" s="426">
        <v>400</v>
      </c>
      <c r="G792" s="467">
        <v>2045</v>
      </c>
      <c r="H792" s="15">
        <v>19091.632999999998</v>
      </c>
      <c r="I792" s="215"/>
      <c r="J792" s="4"/>
      <c r="K792" s="76"/>
      <c r="L792" s="81"/>
      <c r="M792" s="81"/>
      <c r="N792" s="81"/>
      <c r="O792" s="81"/>
      <c r="P792" s="81"/>
      <c r="Q792" s="81"/>
      <c r="R792" s="81"/>
      <c r="S792" s="81"/>
      <c r="T792" s="81"/>
      <c r="U792" s="81"/>
      <c r="V792" s="81"/>
      <c r="W792" s="81"/>
      <c r="X792" s="81"/>
      <c r="Y792" s="81"/>
    </row>
    <row r="793" spans="1:25" ht="12" customHeight="1">
      <c r="A793" s="81"/>
      <c r="B793" s="107" t="s">
        <v>4043</v>
      </c>
      <c r="C793" s="481">
        <v>5</v>
      </c>
      <c r="D793" s="475" t="s">
        <v>4044</v>
      </c>
      <c r="E793" s="426">
        <v>1200</v>
      </c>
      <c r="F793" s="426">
        <v>400</v>
      </c>
      <c r="G793" s="467">
        <v>1645</v>
      </c>
      <c r="H793" s="15">
        <v>15138</v>
      </c>
      <c r="I793" s="215"/>
      <c r="J793" s="4"/>
      <c r="K793" s="76"/>
      <c r="L793" s="81"/>
      <c r="M793" s="81"/>
      <c r="N793" s="81"/>
      <c r="O793" s="81"/>
      <c r="P793" s="81"/>
      <c r="Q793" s="81"/>
      <c r="R793" s="81"/>
      <c r="S793" s="81"/>
      <c r="T793" s="81"/>
      <c r="U793" s="81"/>
      <c r="V793" s="81"/>
      <c r="W793" s="81"/>
      <c r="X793" s="81"/>
      <c r="Y793" s="81"/>
    </row>
    <row r="794" spans="1:25" ht="12" customHeight="1">
      <c r="A794" s="81"/>
      <c r="B794" s="107" t="s">
        <v>4045</v>
      </c>
      <c r="C794" s="481">
        <v>5</v>
      </c>
      <c r="D794" s="475" t="s">
        <v>4046</v>
      </c>
      <c r="E794" s="426">
        <v>1200</v>
      </c>
      <c r="F794" s="426">
        <v>400</v>
      </c>
      <c r="G794" s="467">
        <v>1645</v>
      </c>
      <c r="H794" s="15">
        <v>20689.68</v>
      </c>
      <c r="I794" s="215"/>
      <c r="J794" s="4"/>
      <c r="K794" s="76"/>
      <c r="L794" s="81"/>
      <c r="M794" s="81"/>
      <c r="N794" s="81"/>
      <c r="O794" s="81"/>
      <c r="P794" s="81"/>
      <c r="Q794" s="81"/>
      <c r="R794" s="81"/>
      <c r="S794" s="81"/>
      <c r="T794" s="81"/>
      <c r="U794" s="81"/>
      <c r="V794" s="81"/>
      <c r="W794" s="81"/>
      <c r="X794" s="81"/>
      <c r="Y794" s="81"/>
    </row>
    <row r="795" spans="1:25" ht="12" customHeight="1">
      <c r="A795" s="81"/>
      <c r="B795" s="107" t="s">
        <v>4047</v>
      </c>
      <c r="C795" s="481">
        <v>5</v>
      </c>
      <c r="D795" s="474" t="s">
        <v>4048</v>
      </c>
      <c r="E795" s="426">
        <v>1200</v>
      </c>
      <c r="F795" s="426">
        <v>400</v>
      </c>
      <c r="G795" s="467">
        <v>1845</v>
      </c>
      <c r="H795" s="15">
        <v>15213.38</v>
      </c>
      <c r="I795" s="215"/>
      <c r="J795" s="4"/>
      <c r="K795" s="76"/>
      <c r="L795" s="81"/>
      <c r="M795" s="81"/>
      <c r="N795" s="81"/>
      <c r="O795" s="81"/>
      <c r="P795" s="81"/>
      <c r="Q795" s="81"/>
      <c r="R795" s="81"/>
      <c r="S795" s="81"/>
      <c r="T795" s="81"/>
      <c r="U795" s="81"/>
      <c r="V795" s="81"/>
      <c r="W795" s="81"/>
      <c r="X795" s="81"/>
      <c r="Y795" s="81"/>
    </row>
    <row r="796" spans="1:25" ht="12" customHeight="1">
      <c r="A796" s="81"/>
      <c r="B796" s="107" t="s">
        <v>4049</v>
      </c>
      <c r="C796" s="481">
        <v>5</v>
      </c>
      <c r="D796" s="474" t="s">
        <v>4050</v>
      </c>
      <c r="E796" s="426">
        <v>1200</v>
      </c>
      <c r="F796" s="426">
        <v>400</v>
      </c>
      <c r="G796" s="467">
        <v>1845</v>
      </c>
      <c r="H796" s="15">
        <v>13423.63</v>
      </c>
      <c r="I796" s="215"/>
      <c r="J796" s="4"/>
      <c r="K796" s="76"/>
      <c r="L796" s="81"/>
      <c r="M796" s="81"/>
      <c r="N796" s="81"/>
      <c r="O796" s="81"/>
      <c r="P796" s="81"/>
      <c r="Q796" s="81"/>
      <c r="R796" s="81"/>
      <c r="S796" s="81"/>
      <c r="T796" s="81"/>
      <c r="U796" s="81"/>
      <c r="V796" s="81"/>
      <c r="W796" s="81"/>
      <c r="X796" s="81"/>
      <c r="Y796" s="81"/>
    </row>
    <row r="797" spans="1:25" ht="12" customHeight="1">
      <c r="A797" s="81"/>
      <c r="B797" s="107" t="s">
        <v>4051</v>
      </c>
      <c r="C797" s="481">
        <v>5</v>
      </c>
      <c r="D797" s="474" t="s">
        <v>4052</v>
      </c>
      <c r="E797" s="426">
        <v>1200</v>
      </c>
      <c r="F797" s="426">
        <v>400</v>
      </c>
      <c r="G797" s="467">
        <v>1845</v>
      </c>
      <c r="H797" s="15">
        <v>22098.472000000002</v>
      </c>
      <c r="I797" s="215"/>
      <c r="J797" s="4"/>
      <c r="K797" s="76"/>
      <c r="L797" s="81"/>
      <c r="M797" s="81"/>
      <c r="N797" s="81"/>
      <c r="O797" s="81"/>
      <c r="P797" s="81"/>
      <c r="Q797" s="81"/>
      <c r="R797" s="81"/>
      <c r="S797" s="81"/>
      <c r="T797" s="81"/>
      <c r="U797" s="81"/>
      <c r="V797" s="81"/>
      <c r="W797" s="81"/>
      <c r="X797" s="81"/>
      <c r="Y797" s="81"/>
    </row>
    <row r="798" spans="1:25" ht="12" customHeight="1">
      <c r="A798" s="81"/>
      <c r="B798" s="107" t="s">
        <v>4053</v>
      </c>
      <c r="C798" s="481">
        <v>5</v>
      </c>
      <c r="D798" s="474" t="s">
        <v>4054</v>
      </c>
      <c r="E798" s="426">
        <v>1200</v>
      </c>
      <c r="F798" s="426">
        <v>400</v>
      </c>
      <c r="G798" s="467">
        <v>2045</v>
      </c>
      <c r="H798" s="15">
        <v>15732.684000000001</v>
      </c>
      <c r="I798" s="215"/>
      <c r="J798" s="4"/>
      <c r="K798" s="76"/>
      <c r="L798" s="81"/>
      <c r="M798" s="81"/>
      <c r="N798" s="81"/>
      <c r="O798" s="81"/>
      <c r="P798" s="81"/>
      <c r="Q798" s="81"/>
      <c r="R798" s="81"/>
      <c r="S798" s="81"/>
      <c r="T798" s="81"/>
      <c r="U798" s="81"/>
      <c r="V798" s="81"/>
      <c r="W798" s="81"/>
      <c r="X798" s="81"/>
      <c r="Y798" s="81"/>
    </row>
    <row r="799" spans="1:25" ht="12" customHeight="1">
      <c r="A799" s="81"/>
      <c r="B799" s="107" t="s">
        <v>4055</v>
      </c>
      <c r="C799" s="481">
        <v>5</v>
      </c>
      <c r="D799" s="474" t="s">
        <v>4056</v>
      </c>
      <c r="E799" s="426">
        <v>1200</v>
      </c>
      <c r="F799" s="426">
        <v>400</v>
      </c>
      <c r="G799" s="467">
        <v>2045</v>
      </c>
      <c r="H799" s="15">
        <v>22722.578999999998</v>
      </c>
      <c r="I799" s="215"/>
      <c r="J799" s="4"/>
      <c r="K799" s="76"/>
      <c r="L799" s="81"/>
      <c r="M799" s="81"/>
      <c r="N799" s="81"/>
      <c r="O799" s="81"/>
      <c r="P799" s="81"/>
      <c r="Q799" s="81"/>
      <c r="R799" s="81"/>
      <c r="S799" s="81"/>
      <c r="T799" s="81"/>
      <c r="U799" s="81"/>
      <c r="V799" s="81"/>
      <c r="W799" s="81"/>
      <c r="X799" s="81"/>
      <c r="Y799" s="81"/>
    </row>
    <row r="800" spans="1:25" ht="12" customHeight="1">
      <c r="A800" s="81"/>
      <c r="B800" s="107" t="s">
        <v>4057</v>
      </c>
      <c r="C800" s="481">
        <v>5</v>
      </c>
      <c r="D800" s="474" t="s">
        <v>4058</v>
      </c>
      <c r="E800" s="426">
        <v>1400</v>
      </c>
      <c r="F800" s="426">
        <v>400</v>
      </c>
      <c r="G800" s="467">
        <v>1645</v>
      </c>
      <c r="H800" s="15">
        <v>14482.171</v>
      </c>
      <c r="I800" s="215"/>
      <c r="J800" s="4"/>
      <c r="K800" s="76"/>
      <c r="L800" s="81"/>
      <c r="M800" s="81"/>
      <c r="N800" s="81"/>
      <c r="O800" s="81"/>
      <c r="P800" s="81"/>
      <c r="Q800" s="81"/>
      <c r="R800" s="81"/>
      <c r="S800" s="81"/>
      <c r="T800" s="81"/>
      <c r="U800" s="81"/>
      <c r="V800" s="81"/>
      <c r="W800" s="81"/>
      <c r="X800" s="81"/>
      <c r="Y800" s="81"/>
    </row>
    <row r="801" spans="1:25" ht="12" customHeight="1">
      <c r="A801" s="81"/>
      <c r="B801" s="107" t="s">
        <v>4059</v>
      </c>
      <c r="C801" s="481">
        <v>5</v>
      </c>
      <c r="D801" s="474" t="s">
        <v>4060</v>
      </c>
      <c r="E801" s="426">
        <v>1400</v>
      </c>
      <c r="F801" s="426">
        <v>400</v>
      </c>
      <c r="G801" s="467">
        <v>2045</v>
      </c>
      <c r="H801" s="15">
        <v>16152.037</v>
      </c>
      <c r="I801" s="215"/>
      <c r="J801" s="4"/>
      <c r="K801" s="76"/>
      <c r="L801" s="81"/>
      <c r="M801" s="81"/>
      <c r="N801" s="81"/>
      <c r="O801" s="81"/>
      <c r="P801" s="81"/>
      <c r="Q801" s="81"/>
      <c r="R801" s="81"/>
      <c r="S801" s="81"/>
      <c r="T801" s="81"/>
      <c r="U801" s="81"/>
      <c r="V801" s="81"/>
      <c r="W801" s="81"/>
      <c r="X801" s="81"/>
      <c r="Y801" s="81"/>
    </row>
    <row r="802" spans="1:25" ht="12" customHeight="1">
      <c r="A802" s="81"/>
      <c r="B802" s="107" t="s">
        <v>4061</v>
      </c>
      <c r="C802" s="481">
        <v>5</v>
      </c>
      <c r="D802" s="474" t="s">
        <v>4062</v>
      </c>
      <c r="E802" s="426">
        <v>1500</v>
      </c>
      <c r="F802" s="426">
        <v>400</v>
      </c>
      <c r="G802" s="467">
        <v>1845</v>
      </c>
      <c r="H802" s="15">
        <v>17354</v>
      </c>
      <c r="I802" s="215"/>
      <c r="J802" s="4"/>
      <c r="K802" s="76"/>
      <c r="L802" s="81"/>
      <c r="M802" s="81"/>
      <c r="N802" s="81"/>
      <c r="O802" s="81"/>
      <c r="P802" s="81"/>
      <c r="Q802" s="81"/>
      <c r="R802" s="81"/>
      <c r="S802" s="81"/>
      <c r="T802" s="81"/>
      <c r="U802" s="81"/>
      <c r="V802" s="81"/>
      <c r="W802" s="81"/>
      <c r="X802" s="81"/>
      <c r="Y802" s="81"/>
    </row>
    <row r="803" spans="1:25" ht="12" customHeight="1">
      <c r="A803" s="81"/>
      <c r="B803" s="107" t="s">
        <v>4063</v>
      </c>
      <c r="C803" s="481">
        <v>5</v>
      </c>
      <c r="D803" s="474" t="s">
        <v>4064</v>
      </c>
      <c r="E803" s="426">
        <v>1500</v>
      </c>
      <c r="F803" s="426">
        <v>400</v>
      </c>
      <c r="G803" s="467">
        <v>1845</v>
      </c>
      <c r="H803" s="15">
        <v>23797.444000000003</v>
      </c>
      <c r="I803" s="215"/>
      <c r="J803" s="4"/>
      <c r="K803" s="76"/>
      <c r="L803" s="81"/>
      <c r="M803" s="81"/>
      <c r="N803" s="81"/>
      <c r="O803" s="81"/>
      <c r="P803" s="81"/>
      <c r="Q803" s="81"/>
      <c r="R803" s="81"/>
      <c r="S803" s="81"/>
      <c r="T803" s="81"/>
      <c r="U803" s="81"/>
      <c r="V803" s="81"/>
      <c r="W803" s="81"/>
      <c r="X803" s="81"/>
      <c r="Y803" s="81"/>
    </row>
    <row r="804" spans="1:25" ht="12" customHeight="1">
      <c r="A804" s="81"/>
      <c r="B804" s="107" t="s">
        <v>4065</v>
      </c>
      <c r="C804" s="481">
        <v>5</v>
      </c>
      <c r="D804" s="474" t="s">
        <v>4066</v>
      </c>
      <c r="E804" s="426">
        <v>1500</v>
      </c>
      <c r="F804" s="426">
        <v>400</v>
      </c>
      <c r="G804" s="467">
        <v>2045</v>
      </c>
      <c r="H804" s="15">
        <v>18419.203000000001</v>
      </c>
      <c r="I804" s="215"/>
      <c r="J804" s="4"/>
      <c r="K804" s="76"/>
      <c r="L804" s="81"/>
      <c r="M804" s="81"/>
      <c r="N804" s="81"/>
      <c r="O804" s="81"/>
      <c r="P804" s="81"/>
      <c r="Q804" s="81"/>
      <c r="R804" s="81"/>
      <c r="S804" s="81"/>
      <c r="T804" s="81"/>
      <c r="U804" s="81"/>
      <c r="V804" s="81"/>
      <c r="W804" s="81"/>
      <c r="X804" s="81"/>
      <c r="Y804" s="81"/>
    </row>
    <row r="805" spans="1:25" ht="12" customHeight="1">
      <c r="A805" s="81"/>
      <c r="B805" s="107" t="s">
        <v>4067</v>
      </c>
      <c r="C805" s="481">
        <v>5</v>
      </c>
      <c r="D805" s="474" t="s">
        <v>4068</v>
      </c>
      <c r="E805" s="426">
        <v>1500</v>
      </c>
      <c r="F805" s="426">
        <v>400</v>
      </c>
      <c r="G805" s="467">
        <v>2045</v>
      </c>
      <c r="H805" s="15">
        <v>23951.202000000001</v>
      </c>
      <c r="I805" s="215"/>
      <c r="J805" s="4"/>
      <c r="K805" s="76"/>
      <c r="L805" s="81"/>
      <c r="M805" s="81"/>
      <c r="N805" s="81"/>
      <c r="O805" s="81"/>
      <c r="P805" s="81"/>
      <c r="Q805" s="81"/>
      <c r="R805" s="81"/>
      <c r="S805" s="81"/>
      <c r="T805" s="81"/>
      <c r="U805" s="81"/>
      <c r="V805" s="81"/>
      <c r="W805" s="81"/>
      <c r="X805" s="81"/>
      <c r="Y805" s="81"/>
    </row>
    <row r="806" spans="1:25" ht="12" customHeight="1">
      <c r="A806" s="81"/>
      <c r="B806" s="107" t="s">
        <v>4069</v>
      </c>
      <c r="C806" s="481">
        <v>5</v>
      </c>
      <c r="D806" s="474" t="s">
        <v>4070</v>
      </c>
      <c r="E806" s="426">
        <v>600</v>
      </c>
      <c r="F806" s="426">
        <v>500</v>
      </c>
      <c r="G806" s="467">
        <v>1845</v>
      </c>
      <c r="H806" s="15">
        <v>16246</v>
      </c>
      <c r="I806" s="215"/>
      <c r="J806" s="4"/>
      <c r="K806" s="76"/>
      <c r="L806" s="81"/>
      <c r="M806" s="81"/>
      <c r="N806" s="81"/>
      <c r="O806" s="81"/>
      <c r="P806" s="81"/>
      <c r="Q806" s="81"/>
      <c r="R806" s="81"/>
      <c r="S806" s="81"/>
      <c r="T806" s="81"/>
      <c r="U806" s="81"/>
      <c r="V806" s="81"/>
      <c r="W806" s="81"/>
      <c r="X806" s="81"/>
      <c r="Y806" s="81"/>
    </row>
    <row r="807" spans="1:25" ht="12" customHeight="1">
      <c r="A807" s="81"/>
      <c r="B807" s="107" t="s">
        <v>4071</v>
      </c>
      <c r="C807" s="481">
        <v>5</v>
      </c>
      <c r="D807" s="474" t="s">
        <v>4072</v>
      </c>
      <c r="E807" s="426">
        <v>600</v>
      </c>
      <c r="F807" s="426">
        <v>500</v>
      </c>
      <c r="G807" s="467">
        <v>2045</v>
      </c>
      <c r="H807" s="15">
        <v>11301.521000000001</v>
      </c>
      <c r="I807" s="215"/>
      <c r="J807" s="4"/>
      <c r="K807" s="76"/>
      <c r="L807" s="81"/>
      <c r="M807" s="81"/>
      <c r="N807" s="81"/>
      <c r="O807" s="81"/>
      <c r="P807" s="81"/>
      <c r="Q807" s="81"/>
      <c r="R807" s="81"/>
      <c r="S807" s="81"/>
      <c r="T807" s="81"/>
      <c r="U807" s="81"/>
      <c r="V807" s="81"/>
      <c r="W807" s="81"/>
      <c r="X807" s="81"/>
      <c r="Y807" s="81"/>
    </row>
    <row r="808" spans="1:25" ht="12" customHeight="1">
      <c r="A808" s="81"/>
      <c r="B808" s="107" t="s">
        <v>4073</v>
      </c>
      <c r="C808" s="481">
        <v>5</v>
      </c>
      <c r="D808" s="474" t="s">
        <v>4074</v>
      </c>
      <c r="E808" s="426">
        <v>600</v>
      </c>
      <c r="F808" s="426">
        <v>500</v>
      </c>
      <c r="G808" s="467">
        <v>2045</v>
      </c>
      <c r="H808" s="15">
        <v>17184</v>
      </c>
      <c r="I808" s="215"/>
      <c r="J808" s="4"/>
      <c r="K808" s="76"/>
      <c r="L808" s="81"/>
      <c r="M808" s="81"/>
      <c r="N808" s="81"/>
      <c r="O808" s="81"/>
      <c r="P808" s="81"/>
      <c r="Q808" s="81"/>
      <c r="R808" s="81"/>
      <c r="S808" s="81"/>
      <c r="T808" s="81"/>
      <c r="U808" s="81"/>
      <c r="V808" s="81"/>
      <c r="W808" s="81"/>
      <c r="X808" s="81"/>
      <c r="Y808" s="81"/>
    </row>
    <row r="809" spans="1:25" ht="12" customHeight="1">
      <c r="A809" s="81"/>
      <c r="B809" s="107" t="s">
        <v>4075</v>
      </c>
      <c r="C809" s="481">
        <v>5</v>
      </c>
      <c r="D809" s="474" t="s">
        <v>4076</v>
      </c>
      <c r="E809" s="426">
        <v>800</v>
      </c>
      <c r="F809" s="426">
        <v>500</v>
      </c>
      <c r="G809" s="467">
        <v>1845</v>
      </c>
      <c r="H809" s="15">
        <v>18990.939000000002</v>
      </c>
      <c r="I809" s="215"/>
      <c r="J809" s="4"/>
      <c r="K809" s="76"/>
      <c r="L809" s="81"/>
      <c r="M809" s="81"/>
      <c r="N809" s="81"/>
      <c r="O809" s="81"/>
      <c r="P809" s="81"/>
      <c r="Q809" s="81"/>
      <c r="R809" s="81"/>
      <c r="S809" s="81"/>
      <c r="T809" s="81"/>
      <c r="U809" s="81"/>
      <c r="V809" s="81"/>
      <c r="W809" s="81"/>
      <c r="X809" s="81"/>
      <c r="Y809" s="81"/>
    </row>
    <row r="810" spans="1:25" ht="12" customHeight="1">
      <c r="A810" s="81"/>
      <c r="B810" s="107" t="s">
        <v>4077</v>
      </c>
      <c r="C810" s="481">
        <v>5</v>
      </c>
      <c r="D810" s="474" t="s">
        <v>4078</v>
      </c>
      <c r="E810" s="426">
        <v>800</v>
      </c>
      <c r="F810" s="426">
        <v>500</v>
      </c>
      <c r="G810" s="467">
        <v>2045</v>
      </c>
      <c r="H810" s="15">
        <v>13296</v>
      </c>
      <c r="I810" s="215"/>
      <c r="J810" s="4"/>
      <c r="K810" s="76"/>
      <c r="L810" s="81"/>
      <c r="M810" s="81"/>
      <c r="N810" s="81"/>
      <c r="O810" s="81"/>
      <c r="P810" s="81"/>
      <c r="Q810" s="81"/>
      <c r="R810" s="81"/>
      <c r="S810" s="81"/>
      <c r="T810" s="81"/>
      <c r="U810" s="81"/>
      <c r="V810" s="81"/>
      <c r="W810" s="81"/>
      <c r="X810" s="81"/>
      <c r="Y810" s="81"/>
    </row>
    <row r="811" spans="1:25" ht="12" customHeight="1">
      <c r="A811" s="81"/>
      <c r="B811" s="107" t="s">
        <v>4079</v>
      </c>
      <c r="C811" s="481">
        <v>5</v>
      </c>
      <c r="D811" s="474" t="s">
        <v>4080</v>
      </c>
      <c r="E811" s="426">
        <v>800</v>
      </c>
      <c r="F811" s="426">
        <v>500</v>
      </c>
      <c r="G811" s="467">
        <v>2045</v>
      </c>
      <c r="H811" s="15">
        <v>19032.013000000003</v>
      </c>
      <c r="I811" s="215"/>
      <c r="J811" s="4"/>
      <c r="K811" s="76"/>
      <c r="L811" s="81"/>
      <c r="M811" s="81"/>
      <c r="N811" s="81"/>
      <c r="O811" s="81"/>
      <c r="P811" s="81"/>
      <c r="Q811" s="81"/>
      <c r="R811" s="81"/>
      <c r="S811" s="81"/>
      <c r="T811" s="81"/>
      <c r="U811" s="81"/>
      <c r="V811" s="81"/>
      <c r="W811" s="81"/>
      <c r="X811" s="81"/>
      <c r="Y811" s="81"/>
    </row>
    <row r="812" spans="1:25" ht="12" customHeight="1">
      <c r="A812" s="81"/>
      <c r="B812" s="107" t="s">
        <v>4081</v>
      </c>
      <c r="C812" s="481">
        <v>5</v>
      </c>
      <c r="D812" s="474" t="s">
        <v>4082</v>
      </c>
      <c r="E812" s="426">
        <v>900</v>
      </c>
      <c r="F812" s="426">
        <v>500</v>
      </c>
      <c r="G812" s="467">
        <v>2045</v>
      </c>
      <c r="H812" s="15">
        <v>19114.985999999997</v>
      </c>
      <c r="I812" s="215"/>
      <c r="J812" s="4"/>
      <c r="K812" s="76"/>
      <c r="L812" s="81"/>
      <c r="M812" s="81"/>
      <c r="N812" s="81"/>
      <c r="O812" s="81"/>
      <c r="P812" s="81"/>
      <c r="Q812" s="81"/>
      <c r="R812" s="81"/>
      <c r="S812" s="81"/>
      <c r="T812" s="81"/>
      <c r="U812" s="81"/>
      <c r="V812" s="81"/>
      <c r="W812" s="81"/>
      <c r="X812" s="81"/>
      <c r="Y812" s="81"/>
    </row>
    <row r="813" spans="1:25" ht="12" customHeight="1">
      <c r="A813" s="81"/>
      <c r="B813" s="107" t="s">
        <v>4083</v>
      </c>
      <c r="C813" s="481">
        <v>5</v>
      </c>
      <c r="D813" s="474" t="s">
        <v>4084</v>
      </c>
      <c r="E813" s="426">
        <v>900</v>
      </c>
      <c r="F813" s="426">
        <v>500</v>
      </c>
      <c r="G813" s="467">
        <v>2045</v>
      </c>
      <c r="H813" s="15">
        <v>13629.275</v>
      </c>
      <c r="I813" s="215"/>
      <c r="J813" s="4"/>
      <c r="K813" s="76"/>
      <c r="L813" s="81"/>
      <c r="M813" s="81"/>
      <c r="N813" s="81"/>
      <c r="O813" s="81"/>
      <c r="P813" s="81"/>
      <c r="Q813" s="81"/>
      <c r="R813" s="81"/>
      <c r="S813" s="81"/>
      <c r="T813" s="81"/>
      <c r="U813" s="81"/>
      <c r="V813" s="81"/>
      <c r="W813" s="81"/>
      <c r="X813" s="81"/>
      <c r="Y813" s="81"/>
    </row>
    <row r="814" spans="1:25" ht="12" customHeight="1">
      <c r="A814" s="81"/>
      <c r="B814" s="107" t="s">
        <v>4081</v>
      </c>
      <c r="C814" s="481">
        <v>5</v>
      </c>
      <c r="D814" s="474" t="s">
        <v>4085</v>
      </c>
      <c r="E814" s="426">
        <v>900</v>
      </c>
      <c r="F814" s="426">
        <v>500</v>
      </c>
      <c r="G814" s="467">
        <v>2045</v>
      </c>
      <c r="H814" s="15">
        <v>19115.239000000001</v>
      </c>
      <c r="I814" s="215"/>
      <c r="J814" s="4"/>
      <c r="K814" s="76"/>
      <c r="L814" s="81"/>
      <c r="M814" s="81"/>
      <c r="N814" s="81"/>
      <c r="O814" s="81"/>
      <c r="P814" s="81"/>
      <c r="Q814" s="81"/>
      <c r="R814" s="81"/>
      <c r="S814" s="81"/>
      <c r="T814" s="81"/>
      <c r="U814" s="81"/>
      <c r="V814" s="81"/>
      <c r="W814" s="81"/>
      <c r="X814" s="81"/>
      <c r="Y814" s="81"/>
    </row>
    <row r="815" spans="1:25" ht="12" customHeight="1">
      <c r="A815" s="81"/>
      <c r="B815" s="107" t="s">
        <v>4086</v>
      </c>
      <c r="C815" s="481">
        <v>5</v>
      </c>
      <c r="D815" s="474" t="s">
        <v>4087</v>
      </c>
      <c r="E815" s="426">
        <v>900</v>
      </c>
      <c r="F815" s="426">
        <v>500</v>
      </c>
      <c r="G815" s="467">
        <v>2245</v>
      </c>
      <c r="H815" s="15">
        <v>14494.293</v>
      </c>
      <c r="I815" s="215"/>
      <c r="J815" s="4"/>
      <c r="K815" s="76"/>
      <c r="L815" s="81"/>
      <c r="M815" s="81"/>
      <c r="N815" s="81"/>
      <c r="O815" s="81"/>
      <c r="P815" s="81"/>
      <c r="Q815" s="81"/>
      <c r="R815" s="81"/>
      <c r="S815" s="81"/>
      <c r="T815" s="81"/>
      <c r="U815" s="81"/>
      <c r="V815" s="81"/>
      <c r="W815" s="81"/>
      <c r="X815" s="81"/>
      <c r="Y815" s="81"/>
    </row>
    <row r="816" spans="1:25" ht="12" customHeight="1">
      <c r="A816" s="81"/>
      <c r="B816" s="107" t="s">
        <v>4088</v>
      </c>
      <c r="C816" s="481">
        <v>5</v>
      </c>
      <c r="D816" s="474" t="s">
        <v>4089</v>
      </c>
      <c r="E816" s="426">
        <v>950</v>
      </c>
      <c r="F816" s="426">
        <v>500</v>
      </c>
      <c r="G816" s="467">
        <v>1645</v>
      </c>
      <c r="H816" s="15">
        <v>14065.039999999999</v>
      </c>
      <c r="I816" s="215"/>
      <c r="J816" s="4"/>
      <c r="K816" s="76"/>
      <c r="L816" s="81"/>
      <c r="M816" s="81"/>
      <c r="N816" s="81"/>
      <c r="O816" s="81"/>
      <c r="P816" s="81"/>
      <c r="Q816" s="81"/>
      <c r="R816" s="81"/>
      <c r="S816" s="81"/>
      <c r="T816" s="81"/>
      <c r="U816" s="81"/>
      <c r="V816" s="81"/>
      <c r="W816" s="81"/>
      <c r="X816" s="81"/>
      <c r="Y816" s="81"/>
    </row>
    <row r="817" spans="1:25" ht="12" customHeight="1">
      <c r="A817" s="81"/>
      <c r="B817" s="107" t="s">
        <v>4090</v>
      </c>
      <c r="C817" s="481">
        <v>5</v>
      </c>
      <c r="D817" s="474" t="s">
        <v>4091</v>
      </c>
      <c r="E817" s="426">
        <v>950</v>
      </c>
      <c r="F817" s="426">
        <v>500</v>
      </c>
      <c r="G817" s="467">
        <v>1845</v>
      </c>
      <c r="H817" s="15">
        <v>14279.65</v>
      </c>
      <c r="I817" s="215"/>
      <c r="J817" s="4"/>
      <c r="K817" s="76"/>
      <c r="L817" s="81"/>
      <c r="M817" s="81"/>
      <c r="N817" s="81"/>
      <c r="O817" s="81"/>
      <c r="P817" s="81"/>
      <c r="Q817" s="81"/>
      <c r="R817" s="81"/>
      <c r="S817" s="81"/>
      <c r="T817" s="81"/>
      <c r="U817" s="81"/>
      <c r="V817" s="81"/>
      <c r="W817" s="81"/>
      <c r="X817" s="81"/>
      <c r="Y817" s="81"/>
    </row>
    <row r="818" spans="1:25" ht="12" customHeight="1">
      <c r="A818" s="81"/>
      <c r="B818" s="101" t="s">
        <v>4092</v>
      </c>
      <c r="C818" s="489">
        <v>5</v>
      </c>
      <c r="D818" s="479" t="s">
        <v>4093</v>
      </c>
      <c r="E818" s="437">
        <v>950</v>
      </c>
      <c r="F818" s="437">
        <v>500</v>
      </c>
      <c r="G818" s="487">
        <v>2045</v>
      </c>
      <c r="H818" s="15">
        <v>14900.49</v>
      </c>
      <c r="I818" s="215"/>
      <c r="J818" s="4"/>
      <c r="K818" s="76"/>
      <c r="L818" s="81"/>
      <c r="M818" s="81"/>
      <c r="N818" s="81"/>
      <c r="O818" s="81"/>
      <c r="P818" s="81"/>
      <c r="Q818" s="81"/>
      <c r="R818" s="81"/>
      <c r="S818" s="81"/>
      <c r="T818" s="81"/>
      <c r="U818" s="81"/>
      <c r="V818" s="81"/>
      <c r="W818" s="81"/>
      <c r="X818" s="81"/>
      <c r="Y818" s="81"/>
    </row>
    <row r="819" spans="1:25" ht="12" customHeight="1">
      <c r="A819" s="81"/>
      <c r="B819" s="107" t="s">
        <v>4094</v>
      </c>
      <c r="C819" s="481">
        <v>5</v>
      </c>
      <c r="D819" s="475" t="s">
        <v>4095</v>
      </c>
      <c r="E819" s="426">
        <v>950</v>
      </c>
      <c r="F819" s="426">
        <v>500</v>
      </c>
      <c r="G819" s="467">
        <v>2045</v>
      </c>
      <c r="H819" s="15">
        <v>19231.795000000002</v>
      </c>
      <c r="I819" s="215"/>
      <c r="J819" s="4"/>
      <c r="K819" s="76"/>
      <c r="L819" s="81"/>
      <c r="M819" s="81"/>
      <c r="N819" s="81"/>
      <c r="O819" s="81"/>
      <c r="P819" s="81"/>
      <c r="Q819" s="81"/>
      <c r="R819" s="81"/>
      <c r="S819" s="81"/>
      <c r="T819" s="81"/>
      <c r="U819" s="81"/>
      <c r="V819" s="81"/>
      <c r="W819" s="81"/>
      <c r="X819" s="81"/>
      <c r="Y819" s="81"/>
    </row>
    <row r="820" spans="1:25" ht="12" customHeight="1">
      <c r="A820" s="81"/>
      <c r="B820" s="107" t="s">
        <v>4096</v>
      </c>
      <c r="C820" s="481">
        <v>5</v>
      </c>
      <c r="D820" s="475" t="s">
        <v>4097</v>
      </c>
      <c r="E820" s="426">
        <v>1000</v>
      </c>
      <c r="F820" s="426">
        <v>500</v>
      </c>
      <c r="G820" s="467">
        <v>1845</v>
      </c>
      <c r="H820" s="15">
        <v>15231</v>
      </c>
      <c r="I820" s="215"/>
      <c r="J820" s="4"/>
      <c r="K820" s="76"/>
      <c r="L820" s="81"/>
      <c r="M820" s="81"/>
      <c r="N820" s="81"/>
      <c r="O820" s="81"/>
      <c r="P820" s="81"/>
      <c r="Q820" s="81"/>
      <c r="R820" s="81"/>
      <c r="S820" s="81"/>
      <c r="T820" s="81"/>
      <c r="U820" s="81"/>
      <c r="V820" s="81"/>
      <c r="W820" s="81"/>
      <c r="X820" s="81"/>
      <c r="Y820" s="81"/>
    </row>
    <row r="821" spans="1:25" ht="12" customHeight="1">
      <c r="A821" s="81"/>
      <c r="B821" s="101" t="s">
        <v>4098</v>
      </c>
      <c r="C821" s="489">
        <v>5</v>
      </c>
      <c r="D821" s="479" t="s">
        <v>4099</v>
      </c>
      <c r="E821" s="437">
        <v>1000</v>
      </c>
      <c r="F821" s="437">
        <v>500</v>
      </c>
      <c r="G821" s="487">
        <v>1845</v>
      </c>
      <c r="H821" s="15">
        <v>18744</v>
      </c>
      <c r="I821" s="215"/>
      <c r="J821" s="4"/>
      <c r="K821" s="76"/>
      <c r="L821" s="81"/>
      <c r="M821" s="81"/>
      <c r="N821" s="81"/>
      <c r="O821" s="81"/>
      <c r="P821" s="81"/>
      <c r="Q821" s="81"/>
      <c r="R821" s="81"/>
      <c r="S821" s="81"/>
      <c r="T821" s="81"/>
      <c r="U821" s="81"/>
      <c r="V821" s="81"/>
      <c r="W821" s="81"/>
      <c r="X821" s="81"/>
      <c r="Y821" s="81"/>
    </row>
    <row r="822" spans="1:25" ht="12" customHeight="1">
      <c r="A822" s="81"/>
      <c r="B822" s="107" t="s">
        <v>4100</v>
      </c>
      <c r="C822" s="481">
        <v>5</v>
      </c>
      <c r="D822" s="475" t="s">
        <v>4101</v>
      </c>
      <c r="E822" s="426">
        <v>1000</v>
      </c>
      <c r="F822" s="426">
        <v>500</v>
      </c>
      <c r="G822" s="467">
        <v>2045</v>
      </c>
      <c r="H822" s="15">
        <v>15644.2</v>
      </c>
      <c r="I822" s="215"/>
      <c r="J822" s="4"/>
      <c r="K822" s="76"/>
      <c r="L822" s="81"/>
      <c r="M822" s="81"/>
      <c r="N822" s="81"/>
      <c r="O822" s="81"/>
      <c r="P822" s="81"/>
      <c r="Q822" s="81"/>
      <c r="R822" s="81"/>
      <c r="S822" s="81"/>
      <c r="T822" s="81"/>
      <c r="U822" s="81"/>
      <c r="V822" s="81"/>
      <c r="W822" s="81"/>
      <c r="X822" s="81"/>
      <c r="Y822" s="81"/>
    </row>
    <row r="823" spans="1:25" ht="12" customHeight="1">
      <c r="A823" s="81"/>
      <c r="B823" s="107" t="s">
        <v>4102</v>
      </c>
      <c r="C823" s="481">
        <v>5</v>
      </c>
      <c r="D823" s="475" t="s">
        <v>4103</v>
      </c>
      <c r="E823" s="426">
        <v>1000</v>
      </c>
      <c r="F823" s="426">
        <v>500</v>
      </c>
      <c r="G823" s="467">
        <v>2045</v>
      </c>
      <c r="H823" s="15">
        <v>20920.635999999999</v>
      </c>
      <c r="I823" s="215"/>
      <c r="J823" s="4"/>
      <c r="K823" s="76"/>
      <c r="L823" s="81"/>
      <c r="M823" s="81"/>
      <c r="N823" s="81"/>
      <c r="O823" s="81"/>
      <c r="P823" s="81"/>
      <c r="Q823" s="81"/>
      <c r="R823" s="81"/>
      <c r="S823" s="81"/>
      <c r="T823" s="81"/>
      <c r="U823" s="81"/>
      <c r="V823" s="81"/>
      <c r="W823" s="81"/>
      <c r="X823" s="81"/>
      <c r="Y823" s="81"/>
    </row>
    <row r="824" spans="1:25" ht="12" customHeight="1">
      <c r="A824" s="81"/>
      <c r="B824" s="107" t="s">
        <v>4104</v>
      </c>
      <c r="C824" s="481">
        <v>5</v>
      </c>
      <c r="D824" s="474" t="s">
        <v>4105</v>
      </c>
      <c r="E824" s="426">
        <v>1000</v>
      </c>
      <c r="F824" s="426">
        <v>500</v>
      </c>
      <c r="G824" s="467">
        <v>2045</v>
      </c>
      <c r="H824" s="15">
        <v>13761.978999999999</v>
      </c>
      <c r="I824" s="215"/>
      <c r="J824" s="4"/>
      <c r="K824" s="76"/>
      <c r="L824" s="81"/>
      <c r="M824" s="81"/>
      <c r="N824" s="81"/>
      <c r="O824" s="81"/>
      <c r="P824" s="81"/>
      <c r="Q824" s="81"/>
      <c r="R824" s="81"/>
      <c r="S824" s="81"/>
      <c r="T824" s="81"/>
      <c r="U824" s="81"/>
      <c r="V824" s="81"/>
      <c r="W824" s="81"/>
      <c r="X824" s="81"/>
      <c r="Y824" s="81"/>
    </row>
    <row r="825" spans="1:25" ht="12" customHeight="1">
      <c r="A825" s="81"/>
      <c r="B825" s="107" t="s">
        <v>4106</v>
      </c>
      <c r="C825" s="481">
        <v>5</v>
      </c>
      <c r="D825" s="474" t="s">
        <v>4107</v>
      </c>
      <c r="E825" s="426">
        <v>1200</v>
      </c>
      <c r="F825" s="426">
        <v>500</v>
      </c>
      <c r="G825" s="467">
        <v>1845</v>
      </c>
      <c r="H825" s="15">
        <v>16966.213</v>
      </c>
      <c r="I825" s="215"/>
      <c r="J825" s="4"/>
      <c r="K825" s="76"/>
      <c r="L825" s="81"/>
      <c r="M825" s="81"/>
      <c r="N825" s="81"/>
      <c r="O825" s="81"/>
      <c r="P825" s="81"/>
      <c r="Q825" s="81"/>
      <c r="R825" s="81"/>
      <c r="S825" s="81"/>
      <c r="T825" s="81"/>
      <c r="U825" s="81"/>
      <c r="V825" s="81"/>
      <c r="W825" s="81"/>
      <c r="X825" s="81"/>
      <c r="Y825" s="81"/>
    </row>
    <row r="826" spans="1:25" ht="12" customHeight="1">
      <c r="A826" s="81"/>
      <c r="B826" s="107" t="s">
        <v>4108</v>
      </c>
      <c r="C826" s="481">
        <v>5</v>
      </c>
      <c r="D826" s="474" t="s">
        <v>4109</v>
      </c>
      <c r="E826" s="426">
        <v>1200</v>
      </c>
      <c r="F826" s="426">
        <v>500</v>
      </c>
      <c r="G826" s="467">
        <v>1845</v>
      </c>
      <c r="H826" s="15">
        <v>22919.182000000001</v>
      </c>
      <c r="I826" s="215"/>
      <c r="J826" s="4"/>
      <c r="K826" s="76"/>
      <c r="L826" s="81"/>
      <c r="M826" s="81"/>
      <c r="N826" s="81"/>
      <c r="O826" s="81"/>
      <c r="P826" s="81"/>
      <c r="Q826" s="81"/>
      <c r="R826" s="81"/>
      <c r="S826" s="81"/>
      <c r="T826" s="81"/>
      <c r="U826" s="81"/>
      <c r="V826" s="81"/>
      <c r="W826" s="81"/>
      <c r="X826" s="81"/>
      <c r="Y826" s="81"/>
    </row>
    <row r="827" spans="1:25" ht="12" customHeight="1">
      <c r="A827" s="81"/>
      <c r="B827" s="107" t="s">
        <v>4110</v>
      </c>
      <c r="C827" s="481">
        <v>5</v>
      </c>
      <c r="D827" s="474" t="s">
        <v>4111</v>
      </c>
      <c r="E827" s="426">
        <v>1200</v>
      </c>
      <c r="F827" s="426">
        <v>500</v>
      </c>
      <c r="G827" s="467">
        <v>2045</v>
      </c>
      <c r="H827" s="15">
        <v>17626.345000000001</v>
      </c>
      <c r="I827" s="215"/>
      <c r="J827" s="4"/>
      <c r="K827" s="76"/>
      <c r="L827" s="81"/>
      <c r="M827" s="81"/>
      <c r="N827" s="81"/>
      <c r="O827" s="81"/>
      <c r="P827" s="81"/>
      <c r="Q827" s="81"/>
      <c r="R827" s="81"/>
      <c r="S827" s="81"/>
      <c r="T827" s="81"/>
      <c r="U827" s="81"/>
      <c r="V827" s="81"/>
      <c r="W827" s="81"/>
      <c r="X827" s="81"/>
      <c r="Y827" s="81"/>
    </row>
    <row r="828" spans="1:25" ht="12" customHeight="1">
      <c r="A828" s="81"/>
      <c r="B828" s="107" t="s">
        <v>4112</v>
      </c>
      <c r="C828" s="481">
        <v>5</v>
      </c>
      <c r="D828" s="474" t="s">
        <v>4113</v>
      </c>
      <c r="E828" s="426">
        <v>1200</v>
      </c>
      <c r="F828" s="426">
        <v>500</v>
      </c>
      <c r="G828" s="467">
        <v>2045</v>
      </c>
      <c r="H828" s="15">
        <v>23050.246999999999</v>
      </c>
      <c r="I828" s="215"/>
      <c r="J828" s="4"/>
      <c r="K828" s="76"/>
      <c r="L828" s="81"/>
      <c r="M828" s="81"/>
      <c r="N828" s="81"/>
      <c r="O828" s="81"/>
      <c r="P828" s="81"/>
      <c r="Q828" s="81"/>
      <c r="R828" s="81"/>
      <c r="S828" s="81"/>
      <c r="T828" s="81"/>
      <c r="U828" s="81"/>
      <c r="V828" s="81"/>
      <c r="W828" s="81"/>
      <c r="X828" s="81"/>
      <c r="Y828" s="81"/>
    </row>
    <row r="829" spans="1:25" ht="12" customHeight="1">
      <c r="A829" s="81"/>
      <c r="B829" s="107" t="s">
        <v>4114</v>
      </c>
      <c r="C829" s="481">
        <v>5</v>
      </c>
      <c r="D829" s="474" t="s">
        <v>4115</v>
      </c>
      <c r="E829" s="426">
        <v>1500</v>
      </c>
      <c r="F829" s="426">
        <v>500</v>
      </c>
      <c r="G829" s="467">
        <v>1845</v>
      </c>
      <c r="H829" s="15">
        <v>20520.411999999997</v>
      </c>
      <c r="I829" s="215"/>
      <c r="J829" s="4"/>
      <c r="K829" s="76"/>
      <c r="L829" s="81"/>
      <c r="M829" s="81"/>
      <c r="N829" s="81"/>
      <c r="O829" s="81"/>
      <c r="P829" s="81"/>
      <c r="Q829" s="81"/>
      <c r="R829" s="81"/>
      <c r="S829" s="81"/>
      <c r="T829" s="81"/>
      <c r="U829" s="81"/>
      <c r="V829" s="81"/>
      <c r="W829" s="81"/>
      <c r="X829" s="81"/>
      <c r="Y829" s="81"/>
    </row>
    <row r="830" spans="1:25" ht="12" customHeight="1">
      <c r="A830" s="81"/>
      <c r="B830" s="107" t="s">
        <v>4116</v>
      </c>
      <c r="C830" s="481">
        <v>5</v>
      </c>
      <c r="D830" s="474" t="s">
        <v>4117</v>
      </c>
      <c r="E830" s="426">
        <v>1500</v>
      </c>
      <c r="F830" s="426">
        <v>500</v>
      </c>
      <c r="G830" s="467">
        <v>1845</v>
      </c>
      <c r="H830" s="15">
        <v>26772</v>
      </c>
      <c r="I830" s="215"/>
      <c r="J830" s="4"/>
      <c r="K830" s="76"/>
      <c r="L830" s="81"/>
      <c r="M830" s="81"/>
      <c r="N830" s="81"/>
      <c r="O830" s="81"/>
      <c r="P830" s="81"/>
      <c r="Q830" s="81"/>
      <c r="R830" s="81"/>
      <c r="S830" s="81"/>
      <c r="T830" s="81"/>
      <c r="U830" s="81"/>
      <c r="V830" s="81"/>
      <c r="W830" s="81"/>
      <c r="X830" s="81"/>
      <c r="Y830" s="81"/>
    </row>
    <row r="831" spans="1:25" ht="12" customHeight="1">
      <c r="A831" s="81"/>
      <c r="B831" s="107" t="s">
        <v>4118</v>
      </c>
      <c r="C831" s="481">
        <v>5</v>
      </c>
      <c r="D831" s="474" t="s">
        <v>4119</v>
      </c>
      <c r="E831" s="426">
        <v>1500</v>
      </c>
      <c r="F831" s="426">
        <v>500</v>
      </c>
      <c r="G831" s="467">
        <v>2045</v>
      </c>
      <c r="H831" s="15">
        <v>20740.455999999998</v>
      </c>
      <c r="I831" s="215"/>
      <c r="J831" s="4"/>
      <c r="K831" s="76"/>
      <c r="L831" s="81"/>
      <c r="M831" s="81"/>
      <c r="N831" s="81"/>
      <c r="O831" s="81"/>
      <c r="P831" s="81"/>
      <c r="Q831" s="81"/>
      <c r="R831" s="81"/>
      <c r="S831" s="81"/>
      <c r="T831" s="81"/>
      <c r="U831" s="81"/>
      <c r="V831" s="81"/>
      <c r="W831" s="81"/>
      <c r="X831" s="81"/>
      <c r="Y831" s="81"/>
    </row>
    <row r="832" spans="1:25" ht="12" customHeight="1">
      <c r="A832" s="81"/>
      <c r="B832" s="107" t="s">
        <v>4120</v>
      </c>
      <c r="C832" s="481">
        <v>5</v>
      </c>
      <c r="D832" s="474" t="s">
        <v>4121</v>
      </c>
      <c r="E832" s="426">
        <v>1500</v>
      </c>
      <c r="F832" s="426">
        <v>500</v>
      </c>
      <c r="G832" s="467">
        <v>2045</v>
      </c>
      <c r="H832" s="15">
        <v>26905.548999999999</v>
      </c>
      <c r="I832" s="215"/>
      <c r="J832" s="4"/>
      <c r="K832" s="76"/>
      <c r="L832" s="81"/>
      <c r="M832" s="81"/>
      <c r="N832" s="81"/>
      <c r="O832" s="81"/>
      <c r="P832" s="81"/>
      <c r="Q832" s="81"/>
      <c r="R832" s="81"/>
      <c r="S832" s="81"/>
      <c r="T832" s="81"/>
      <c r="U832" s="81"/>
      <c r="V832" s="81"/>
      <c r="W832" s="81"/>
      <c r="X832" s="81"/>
      <c r="Y832" s="81"/>
    </row>
    <row r="833" spans="1:25" ht="12" customHeight="1">
      <c r="A833" s="81"/>
      <c r="B833" s="107" t="s">
        <v>4122</v>
      </c>
      <c r="C833" s="481">
        <v>5</v>
      </c>
      <c r="D833" s="474" t="s">
        <v>4123</v>
      </c>
      <c r="E833" s="426">
        <v>600</v>
      </c>
      <c r="F833" s="426">
        <v>600</v>
      </c>
      <c r="G833" s="467">
        <v>1645</v>
      </c>
      <c r="H833" s="15">
        <v>12241.812</v>
      </c>
      <c r="I833" s="215"/>
      <c r="J833" s="4"/>
      <c r="K833" s="76"/>
      <c r="L833" s="81"/>
      <c r="M833" s="81"/>
      <c r="N833" s="81"/>
      <c r="O833" s="81"/>
      <c r="P833" s="81"/>
      <c r="Q833" s="81"/>
      <c r="R833" s="81"/>
      <c r="S833" s="81"/>
      <c r="T833" s="81"/>
      <c r="U833" s="81"/>
      <c r="V833" s="81"/>
      <c r="W833" s="81"/>
      <c r="X833" s="81"/>
      <c r="Y833" s="81"/>
    </row>
    <row r="834" spans="1:25" ht="12" customHeight="1">
      <c r="A834" s="81"/>
      <c r="B834" s="107" t="s">
        <v>4124</v>
      </c>
      <c r="C834" s="481">
        <v>5</v>
      </c>
      <c r="D834" s="474" t="s">
        <v>4125</v>
      </c>
      <c r="E834" s="426">
        <v>600</v>
      </c>
      <c r="F834" s="426">
        <v>600</v>
      </c>
      <c r="G834" s="467">
        <v>2045</v>
      </c>
      <c r="H834" s="15">
        <v>12317.14</v>
      </c>
      <c r="I834" s="215"/>
      <c r="J834" s="4"/>
      <c r="K834" s="76"/>
      <c r="L834" s="81"/>
      <c r="M834" s="81"/>
      <c r="N834" s="81"/>
      <c r="O834" s="81"/>
      <c r="P834" s="81"/>
      <c r="Q834" s="81"/>
      <c r="R834" s="81"/>
      <c r="S834" s="81"/>
      <c r="T834" s="81"/>
      <c r="U834" s="81"/>
      <c r="V834" s="81"/>
      <c r="W834" s="81"/>
      <c r="X834" s="81"/>
      <c r="Y834" s="81"/>
    </row>
    <row r="835" spans="1:25" ht="12" customHeight="1">
      <c r="A835" s="81"/>
      <c r="B835" s="107" t="s">
        <v>4126</v>
      </c>
      <c r="C835" s="481">
        <v>5</v>
      </c>
      <c r="D835" s="474" t="s">
        <v>4127</v>
      </c>
      <c r="E835" s="426">
        <v>800</v>
      </c>
      <c r="F835" s="426">
        <v>600</v>
      </c>
      <c r="G835" s="467">
        <v>2045</v>
      </c>
      <c r="H835" s="15">
        <v>13829.166999999999</v>
      </c>
      <c r="I835" s="215"/>
      <c r="J835" s="4"/>
      <c r="K835" s="76"/>
      <c r="L835" s="81"/>
      <c r="M835" s="81"/>
      <c r="N835" s="81"/>
      <c r="O835" s="81"/>
      <c r="P835" s="81"/>
      <c r="Q835" s="81"/>
      <c r="R835" s="81"/>
      <c r="S835" s="81"/>
      <c r="T835" s="81"/>
      <c r="U835" s="81"/>
      <c r="V835" s="81"/>
      <c r="W835" s="81"/>
      <c r="X835" s="81"/>
      <c r="Y835" s="81"/>
    </row>
    <row r="836" spans="1:25" ht="12" customHeight="1">
      <c r="A836" s="81"/>
      <c r="B836" s="107" t="s">
        <v>4128</v>
      </c>
      <c r="C836" s="481">
        <v>5</v>
      </c>
      <c r="D836" s="474" t="s">
        <v>4129</v>
      </c>
      <c r="E836" s="426">
        <v>800</v>
      </c>
      <c r="F836" s="426">
        <v>600</v>
      </c>
      <c r="G836" s="467">
        <v>2245</v>
      </c>
      <c r="H836" s="15">
        <v>15362.534</v>
      </c>
      <c r="I836" s="215"/>
      <c r="J836" s="4"/>
      <c r="K836" s="76"/>
      <c r="L836" s="81"/>
      <c r="M836" s="81"/>
      <c r="N836" s="81"/>
      <c r="O836" s="81"/>
      <c r="P836" s="81"/>
      <c r="Q836" s="81"/>
      <c r="R836" s="81"/>
      <c r="S836" s="81"/>
      <c r="T836" s="81"/>
      <c r="U836" s="81"/>
      <c r="V836" s="81"/>
      <c r="W836" s="81"/>
      <c r="X836" s="81"/>
      <c r="Y836" s="81"/>
    </row>
    <row r="837" spans="1:25" ht="12" customHeight="1">
      <c r="A837" s="81"/>
      <c r="B837" s="107" t="s">
        <v>4130</v>
      </c>
      <c r="C837" s="481">
        <v>5</v>
      </c>
      <c r="D837" s="474" t="s">
        <v>4131</v>
      </c>
      <c r="E837" s="426">
        <v>900</v>
      </c>
      <c r="F837" s="426">
        <v>600</v>
      </c>
      <c r="G837" s="467">
        <v>2245</v>
      </c>
      <c r="H837" s="15">
        <v>16349.971000000001</v>
      </c>
      <c r="I837" s="215"/>
      <c r="J837" s="4"/>
      <c r="K837" s="76"/>
      <c r="L837" s="81"/>
      <c r="M837" s="81"/>
      <c r="N837" s="81"/>
      <c r="O837" s="81"/>
      <c r="P837" s="81"/>
      <c r="Q837" s="81"/>
      <c r="R837" s="81"/>
      <c r="S837" s="81"/>
      <c r="T837" s="81"/>
      <c r="U837" s="81"/>
      <c r="V837" s="81"/>
      <c r="W837" s="81"/>
      <c r="X837" s="81"/>
      <c r="Y837" s="81"/>
    </row>
    <row r="838" spans="1:25" ht="12" customHeight="1">
      <c r="A838" s="81"/>
      <c r="B838" s="107" t="s">
        <v>4132</v>
      </c>
      <c r="C838" s="481">
        <v>5</v>
      </c>
      <c r="D838" s="477" t="s">
        <v>4133</v>
      </c>
      <c r="E838" s="426">
        <v>950</v>
      </c>
      <c r="F838" s="426">
        <v>600</v>
      </c>
      <c r="G838" s="467">
        <v>1845</v>
      </c>
      <c r="H838" s="15">
        <v>21554.5</v>
      </c>
      <c r="I838" s="215"/>
      <c r="J838" s="4"/>
      <c r="K838" s="76"/>
      <c r="L838" s="81"/>
      <c r="M838" s="81"/>
      <c r="N838" s="81"/>
      <c r="O838" s="81"/>
      <c r="P838" s="81"/>
      <c r="Q838" s="81"/>
      <c r="R838" s="81"/>
      <c r="S838" s="81"/>
      <c r="T838" s="81"/>
      <c r="U838" s="81"/>
      <c r="V838" s="81"/>
      <c r="W838" s="81"/>
      <c r="X838" s="81"/>
      <c r="Y838" s="81"/>
    </row>
    <row r="839" spans="1:25" ht="12" customHeight="1">
      <c r="A839" s="81"/>
      <c r="B839" s="419" t="s">
        <v>4134</v>
      </c>
      <c r="C839" s="480">
        <v>5</v>
      </c>
      <c r="D839" s="477" t="s">
        <v>4135</v>
      </c>
      <c r="E839" s="433">
        <v>950</v>
      </c>
      <c r="F839" s="433">
        <v>600</v>
      </c>
      <c r="G839" s="478">
        <v>2045</v>
      </c>
      <c r="H839" s="15">
        <v>16417.400999999998</v>
      </c>
      <c r="I839" s="215"/>
      <c r="J839" s="4"/>
      <c r="K839" s="76"/>
      <c r="L839" s="81"/>
      <c r="M839" s="81"/>
      <c r="N839" s="81"/>
      <c r="O839" s="81"/>
      <c r="P839" s="81"/>
      <c r="Q839" s="81"/>
      <c r="R839" s="81"/>
      <c r="S839" s="81"/>
      <c r="T839" s="81"/>
      <c r="U839" s="81"/>
      <c r="V839" s="81"/>
      <c r="W839" s="81"/>
      <c r="X839" s="81"/>
      <c r="Y839" s="81"/>
    </row>
    <row r="840" spans="1:25" ht="12" customHeight="1">
      <c r="A840" s="81"/>
      <c r="B840" s="107" t="s">
        <v>4136</v>
      </c>
      <c r="C840" s="481">
        <v>5</v>
      </c>
      <c r="D840" s="474" t="s">
        <v>4137</v>
      </c>
      <c r="E840" s="426">
        <v>950</v>
      </c>
      <c r="F840" s="426">
        <v>600</v>
      </c>
      <c r="G840" s="467">
        <v>2045</v>
      </c>
      <c r="H840" s="15">
        <v>23214.058999999997</v>
      </c>
      <c r="I840" s="215"/>
      <c r="J840" s="4"/>
      <c r="K840" s="76"/>
      <c r="L840" s="81"/>
      <c r="M840" s="81"/>
      <c r="N840" s="81"/>
      <c r="O840" s="81"/>
      <c r="P840" s="81"/>
      <c r="Q840" s="81"/>
      <c r="R840" s="81"/>
      <c r="S840" s="81"/>
      <c r="T840" s="81"/>
      <c r="U840" s="81"/>
      <c r="V840" s="81"/>
      <c r="W840" s="81"/>
      <c r="X840" s="81"/>
      <c r="Y840" s="81"/>
    </row>
    <row r="841" spans="1:25" ht="12" customHeight="1">
      <c r="A841" s="81"/>
      <c r="B841" s="107" t="s">
        <v>4138</v>
      </c>
      <c r="C841" s="481">
        <v>5</v>
      </c>
      <c r="D841" s="474" t="s">
        <v>4139</v>
      </c>
      <c r="E841" s="426">
        <v>1000</v>
      </c>
      <c r="F841" s="426">
        <v>600</v>
      </c>
      <c r="G841" s="467">
        <v>1845</v>
      </c>
      <c r="H841" s="15">
        <v>17566</v>
      </c>
      <c r="I841" s="215"/>
      <c r="J841" s="4"/>
      <c r="K841" s="76"/>
      <c r="L841" s="81"/>
      <c r="M841" s="81"/>
      <c r="N841" s="81"/>
      <c r="O841" s="81"/>
      <c r="P841" s="81"/>
      <c r="Q841" s="81"/>
      <c r="R841" s="81"/>
      <c r="S841" s="81"/>
      <c r="T841" s="81"/>
      <c r="U841" s="81"/>
      <c r="V841" s="81"/>
      <c r="W841" s="81"/>
      <c r="X841" s="81"/>
      <c r="Y841" s="81"/>
    </row>
    <row r="842" spans="1:25" ht="12" customHeight="1">
      <c r="A842" s="81"/>
      <c r="B842" s="107" t="s">
        <v>4140</v>
      </c>
      <c r="C842" s="481">
        <v>5</v>
      </c>
      <c r="D842" s="474" t="s">
        <v>4141</v>
      </c>
      <c r="E842" s="426">
        <v>1000</v>
      </c>
      <c r="F842" s="426">
        <v>600</v>
      </c>
      <c r="G842" s="467">
        <v>1845</v>
      </c>
      <c r="H842" s="15">
        <v>22896</v>
      </c>
      <c r="I842" s="215"/>
      <c r="J842" s="4"/>
      <c r="K842" s="76"/>
      <c r="L842" s="81"/>
      <c r="M842" s="81"/>
      <c r="N842" s="81"/>
      <c r="O842" s="81"/>
      <c r="P842" s="81"/>
      <c r="Q842" s="81"/>
      <c r="R842" s="81"/>
      <c r="S842" s="81"/>
      <c r="T842" s="81"/>
      <c r="U842" s="81"/>
      <c r="V842" s="81"/>
      <c r="W842" s="81"/>
      <c r="X842" s="81"/>
      <c r="Y842" s="81"/>
    </row>
    <row r="843" spans="1:25" ht="12" customHeight="1">
      <c r="A843" s="81"/>
      <c r="B843" s="107" t="s">
        <v>4142</v>
      </c>
      <c r="C843" s="481">
        <v>5</v>
      </c>
      <c r="D843" s="474" t="s">
        <v>4143</v>
      </c>
      <c r="E843" s="426">
        <v>950</v>
      </c>
      <c r="F843" s="426">
        <v>600</v>
      </c>
      <c r="G843" s="467">
        <v>2045</v>
      </c>
      <c r="H843" s="15">
        <v>14746.039000000001</v>
      </c>
      <c r="I843" s="215"/>
      <c r="J843" s="4"/>
      <c r="K843" s="76"/>
      <c r="L843" s="81"/>
      <c r="M843" s="81"/>
      <c r="N843" s="81"/>
      <c r="O843" s="81"/>
      <c r="P843" s="81"/>
      <c r="Q843" s="81"/>
      <c r="R843" s="81"/>
      <c r="S843" s="81"/>
      <c r="T843" s="81"/>
      <c r="U843" s="81"/>
      <c r="V843" s="81"/>
      <c r="W843" s="81"/>
      <c r="X843" s="81"/>
      <c r="Y843" s="81"/>
    </row>
    <row r="844" spans="1:25" ht="12" customHeight="1">
      <c r="A844" s="81"/>
      <c r="B844" s="107" t="s">
        <v>4144</v>
      </c>
      <c r="C844" s="481">
        <v>5</v>
      </c>
      <c r="D844" s="474" t="s">
        <v>4145</v>
      </c>
      <c r="E844" s="426">
        <v>1200</v>
      </c>
      <c r="F844" s="426">
        <v>600</v>
      </c>
      <c r="G844" s="467">
        <v>1845</v>
      </c>
      <c r="H844" s="15">
        <v>23281.214</v>
      </c>
      <c r="I844" s="215"/>
      <c r="J844" s="4"/>
      <c r="K844" s="76"/>
      <c r="L844" s="81"/>
      <c r="M844" s="81"/>
      <c r="N844" s="81"/>
      <c r="O844" s="81"/>
      <c r="P844" s="81"/>
      <c r="Q844" s="81"/>
      <c r="R844" s="81"/>
      <c r="S844" s="81"/>
      <c r="T844" s="81"/>
      <c r="U844" s="81"/>
      <c r="V844" s="81"/>
      <c r="W844" s="81"/>
      <c r="X844" s="81"/>
      <c r="Y844" s="81"/>
    </row>
    <row r="845" spans="1:25" ht="12" customHeight="1">
      <c r="A845" s="81"/>
      <c r="B845" s="107" t="s">
        <v>4146</v>
      </c>
      <c r="C845" s="481">
        <v>5</v>
      </c>
      <c r="D845" s="474" t="s">
        <v>4147</v>
      </c>
      <c r="E845" s="426">
        <v>1200</v>
      </c>
      <c r="F845" s="426">
        <v>600</v>
      </c>
      <c r="G845" s="467">
        <v>2045</v>
      </c>
      <c r="H845" s="15">
        <v>19502.021000000001</v>
      </c>
      <c r="I845" s="215"/>
      <c r="J845" s="4"/>
      <c r="K845" s="76"/>
      <c r="L845" s="81"/>
      <c r="M845" s="81"/>
      <c r="N845" s="81"/>
      <c r="O845" s="81"/>
      <c r="P845" s="81"/>
      <c r="Q845" s="81"/>
      <c r="R845" s="81"/>
      <c r="S845" s="81"/>
      <c r="T845" s="81"/>
      <c r="U845" s="81"/>
      <c r="V845" s="81"/>
      <c r="W845" s="81"/>
      <c r="X845" s="81"/>
      <c r="Y845" s="81"/>
    </row>
    <row r="846" spans="1:25" ht="12" customHeight="1">
      <c r="A846" s="81"/>
      <c r="B846" s="107" t="s">
        <v>4148</v>
      </c>
      <c r="C846" s="481">
        <v>5</v>
      </c>
      <c r="D846" s="474" t="s">
        <v>4149</v>
      </c>
      <c r="E846" s="426">
        <v>1200</v>
      </c>
      <c r="F846" s="426">
        <v>600</v>
      </c>
      <c r="G846" s="467">
        <v>2045</v>
      </c>
      <c r="H846" s="15">
        <v>24436.115000000002</v>
      </c>
      <c r="I846" s="215"/>
      <c r="J846" s="4"/>
      <c r="K846" s="76"/>
      <c r="L846" s="81"/>
      <c r="M846" s="81"/>
      <c r="N846" s="81"/>
      <c r="O846" s="81"/>
      <c r="P846" s="81"/>
      <c r="Q846" s="81"/>
      <c r="R846" s="81"/>
      <c r="S846" s="81"/>
      <c r="T846" s="81"/>
      <c r="U846" s="81"/>
      <c r="V846" s="81"/>
      <c r="W846" s="81"/>
      <c r="X846" s="81"/>
      <c r="Y846" s="81"/>
    </row>
    <row r="847" spans="1:25" ht="12" customHeight="1">
      <c r="A847" s="81"/>
      <c r="B847" s="107" t="s">
        <v>4150</v>
      </c>
      <c r="C847" s="481">
        <v>5</v>
      </c>
      <c r="D847" s="474" t="s">
        <v>4151</v>
      </c>
      <c r="E847" s="426">
        <v>1400</v>
      </c>
      <c r="F847" s="426">
        <v>600</v>
      </c>
      <c r="G847" s="467">
        <v>1845</v>
      </c>
      <c r="H847" s="15">
        <v>25292</v>
      </c>
      <c r="I847" s="215"/>
      <c r="J847" s="4"/>
      <c r="K847" s="76"/>
      <c r="L847" s="81"/>
      <c r="M847" s="81"/>
      <c r="N847" s="81"/>
      <c r="O847" s="81"/>
      <c r="P847" s="81"/>
      <c r="Q847" s="81"/>
      <c r="R847" s="81"/>
      <c r="S847" s="81"/>
      <c r="T847" s="81"/>
      <c r="U847" s="81"/>
      <c r="V847" s="81"/>
      <c r="W847" s="81"/>
      <c r="X847" s="81"/>
      <c r="Y847" s="81"/>
    </row>
    <row r="848" spans="1:25" ht="12" customHeight="1">
      <c r="A848" s="81"/>
      <c r="B848" s="107" t="s">
        <v>4152</v>
      </c>
      <c r="C848" s="481">
        <v>5</v>
      </c>
      <c r="D848" s="474" t="s">
        <v>4153</v>
      </c>
      <c r="E848" s="426">
        <v>1400</v>
      </c>
      <c r="F848" s="426">
        <v>600</v>
      </c>
      <c r="G848" s="467">
        <v>2045</v>
      </c>
      <c r="H848" s="15">
        <v>19348.054</v>
      </c>
      <c r="I848" s="215"/>
      <c r="J848" s="4"/>
      <c r="K848" s="76"/>
      <c r="L848" s="81"/>
      <c r="M848" s="81"/>
      <c r="N848" s="81"/>
      <c r="O848" s="81"/>
      <c r="P848" s="81"/>
      <c r="Q848" s="81"/>
      <c r="R848" s="81"/>
      <c r="S848" s="81"/>
      <c r="T848" s="81"/>
      <c r="U848" s="81"/>
      <c r="V848" s="81"/>
      <c r="W848" s="81"/>
      <c r="X848" s="81"/>
      <c r="Y848" s="81"/>
    </row>
    <row r="849" spans="1:25" ht="12" customHeight="1">
      <c r="A849" s="81"/>
      <c r="B849" s="107" t="s">
        <v>4154</v>
      </c>
      <c r="C849" s="481">
        <v>5</v>
      </c>
      <c r="D849" s="474" t="s">
        <v>4155</v>
      </c>
      <c r="E849" s="426">
        <v>1500</v>
      </c>
      <c r="F849" s="426">
        <v>600</v>
      </c>
      <c r="G849" s="467">
        <v>1645</v>
      </c>
      <c r="H849" s="15">
        <v>21192.897000000001</v>
      </c>
      <c r="I849" s="215"/>
      <c r="J849" s="4"/>
      <c r="K849" s="76"/>
      <c r="L849" s="81"/>
      <c r="M849" s="81"/>
      <c r="N849" s="81"/>
      <c r="O849" s="81"/>
      <c r="P849" s="81"/>
      <c r="Q849" s="81"/>
      <c r="R849" s="81"/>
      <c r="S849" s="81"/>
      <c r="T849" s="81"/>
      <c r="U849" s="81"/>
      <c r="V849" s="81"/>
      <c r="W849" s="81"/>
      <c r="X849" s="81"/>
      <c r="Y849" s="81"/>
    </row>
    <row r="850" spans="1:25" ht="12" customHeight="1">
      <c r="A850" s="81"/>
      <c r="B850" s="107" t="s">
        <v>4156</v>
      </c>
      <c r="C850" s="481">
        <v>5</v>
      </c>
      <c r="D850" s="474" t="s">
        <v>4157</v>
      </c>
      <c r="E850" s="426">
        <v>1500</v>
      </c>
      <c r="F850" s="426">
        <v>600</v>
      </c>
      <c r="G850" s="467">
        <v>1845</v>
      </c>
      <c r="H850" s="15">
        <v>21359.690000000002</v>
      </c>
      <c r="I850" s="215"/>
      <c r="J850" s="4"/>
      <c r="K850" s="76"/>
      <c r="L850" s="81"/>
      <c r="M850" s="81"/>
      <c r="N850" s="81"/>
      <c r="O850" s="81"/>
      <c r="P850" s="81"/>
      <c r="Q850" s="81"/>
      <c r="R850" s="81"/>
      <c r="S850" s="81"/>
      <c r="T850" s="81"/>
      <c r="U850" s="81"/>
      <c r="V850" s="81"/>
      <c r="W850" s="81"/>
      <c r="X850" s="81"/>
      <c r="Y850" s="81"/>
    </row>
    <row r="851" spans="1:25" ht="12" customHeight="1">
      <c r="A851" s="81"/>
      <c r="B851" s="107" t="s">
        <v>4158</v>
      </c>
      <c r="C851" s="481">
        <v>5</v>
      </c>
      <c r="D851" s="474" t="s">
        <v>4159</v>
      </c>
      <c r="E851" s="426">
        <v>1500</v>
      </c>
      <c r="F851" s="426">
        <v>600</v>
      </c>
      <c r="G851" s="467">
        <v>1845</v>
      </c>
      <c r="H851" s="15">
        <v>25808.838000000003</v>
      </c>
      <c r="I851" s="215"/>
      <c r="J851" s="4"/>
      <c r="K851" s="76"/>
      <c r="L851" s="81"/>
      <c r="M851" s="81"/>
      <c r="N851" s="81"/>
      <c r="O851" s="81"/>
      <c r="P851" s="81"/>
      <c r="Q851" s="81"/>
      <c r="R851" s="81"/>
      <c r="S851" s="81"/>
      <c r="T851" s="81"/>
      <c r="U851" s="81"/>
      <c r="V851" s="81"/>
      <c r="W851" s="81"/>
      <c r="X851" s="81"/>
      <c r="Y851" s="81"/>
    </row>
    <row r="852" spans="1:25" ht="12" customHeight="1">
      <c r="A852" s="81"/>
      <c r="B852" s="107" t="s">
        <v>4160</v>
      </c>
      <c r="C852" s="481">
        <v>5</v>
      </c>
      <c r="D852" s="474" t="s">
        <v>4161</v>
      </c>
      <c r="E852" s="426">
        <v>1500</v>
      </c>
      <c r="F852" s="426">
        <v>600</v>
      </c>
      <c r="G852" s="467">
        <v>2045</v>
      </c>
      <c r="H852" s="15">
        <v>23033.868000000002</v>
      </c>
      <c r="I852" s="215"/>
      <c r="J852" s="4"/>
      <c r="K852" s="76"/>
      <c r="L852" s="81"/>
      <c r="M852" s="81"/>
      <c r="N852" s="81"/>
      <c r="O852" s="81"/>
      <c r="P852" s="81"/>
      <c r="Q852" s="81"/>
      <c r="R852" s="81"/>
      <c r="S852" s="81"/>
      <c r="T852" s="81"/>
      <c r="U852" s="81"/>
      <c r="V852" s="81"/>
      <c r="W852" s="81"/>
      <c r="X852" s="81"/>
      <c r="Y852" s="81"/>
    </row>
    <row r="853" spans="1:25" ht="12" customHeight="1">
      <c r="A853" s="81"/>
      <c r="B853" s="107" t="s">
        <v>4162</v>
      </c>
      <c r="C853" s="481">
        <v>5</v>
      </c>
      <c r="D853" s="474" t="s">
        <v>4163</v>
      </c>
      <c r="E853" s="426">
        <v>1500</v>
      </c>
      <c r="F853" s="426">
        <v>600</v>
      </c>
      <c r="G853" s="467">
        <v>2045</v>
      </c>
      <c r="H853" s="15">
        <v>26942.453999999998</v>
      </c>
      <c r="I853" s="215"/>
      <c r="J853" s="4"/>
      <c r="K853" s="76"/>
      <c r="L853" s="81"/>
      <c r="M853" s="81"/>
      <c r="N853" s="81"/>
      <c r="O853" s="81"/>
      <c r="P853" s="81"/>
      <c r="Q853" s="81"/>
      <c r="R853" s="81"/>
      <c r="S853" s="81"/>
      <c r="T853" s="81"/>
      <c r="U853" s="81"/>
      <c r="V853" s="81"/>
      <c r="W853" s="81"/>
      <c r="X853" s="81"/>
      <c r="Y853" s="81"/>
    </row>
    <row r="854" spans="1:25" ht="12" customHeight="1">
      <c r="A854" s="81"/>
      <c r="B854" s="107" t="s">
        <v>4164</v>
      </c>
      <c r="C854" s="481">
        <v>5</v>
      </c>
      <c r="D854" s="474" t="s">
        <v>4165</v>
      </c>
      <c r="E854" s="426">
        <v>1500</v>
      </c>
      <c r="F854" s="426">
        <v>600</v>
      </c>
      <c r="G854" s="467">
        <v>2245</v>
      </c>
      <c r="H854" s="15">
        <v>23442.485000000001</v>
      </c>
      <c r="I854" s="215"/>
      <c r="J854" s="4"/>
      <c r="K854" s="76"/>
      <c r="L854" s="81"/>
      <c r="M854" s="81"/>
      <c r="N854" s="81"/>
      <c r="O854" s="81"/>
      <c r="P854" s="81"/>
      <c r="Q854" s="81"/>
      <c r="R854" s="81"/>
      <c r="S854" s="81"/>
      <c r="T854" s="81"/>
      <c r="U854" s="81"/>
      <c r="V854" s="81"/>
      <c r="W854" s="81"/>
      <c r="X854" s="81"/>
      <c r="Y854" s="81"/>
    </row>
    <row r="855" spans="1:25" ht="12" customHeight="1">
      <c r="A855" s="81"/>
      <c r="B855" s="107" t="s">
        <v>4166</v>
      </c>
      <c r="C855" s="481">
        <v>5</v>
      </c>
      <c r="D855" s="474" t="s">
        <v>4167</v>
      </c>
      <c r="E855" s="426">
        <v>900</v>
      </c>
      <c r="F855" s="426">
        <v>650</v>
      </c>
      <c r="G855" s="467">
        <v>2045</v>
      </c>
      <c r="H855" s="15">
        <v>17548.432000000001</v>
      </c>
      <c r="I855" s="215"/>
      <c r="J855" s="4"/>
      <c r="K855" s="76"/>
      <c r="L855" s="81"/>
      <c r="M855" s="81"/>
      <c r="N855" s="81"/>
      <c r="O855" s="81"/>
      <c r="P855" s="81"/>
      <c r="Q855" s="81"/>
      <c r="R855" s="81"/>
      <c r="S855" s="81"/>
      <c r="T855" s="81"/>
      <c r="U855" s="81"/>
      <c r="V855" s="81"/>
      <c r="W855" s="81"/>
      <c r="X855" s="81"/>
      <c r="Y855" s="81"/>
    </row>
    <row r="856" spans="1:25" ht="12" customHeight="1">
      <c r="A856" s="81"/>
      <c r="B856" s="107" t="s">
        <v>4168</v>
      </c>
      <c r="C856" s="481">
        <v>5</v>
      </c>
      <c r="D856" s="474" t="s">
        <v>4169</v>
      </c>
      <c r="E856" s="426">
        <v>1000</v>
      </c>
      <c r="F856" s="426">
        <v>650</v>
      </c>
      <c r="G856" s="467">
        <v>2545</v>
      </c>
      <c r="H856" s="15">
        <v>23017.467000000001</v>
      </c>
      <c r="I856" s="215"/>
      <c r="J856" s="4"/>
      <c r="K856" s="76"/>
      <c r="L856" s="81"/>
      <c r="M856" s="81"/>
      <c r="N856" s="81"/>
      <c r="O856" s="81"/>
      <c r="P856" s="81"/>
      <c r="Q856" s="81"/>
      <c r="R856" s="81"/>
      <c r="S856" s="81"/>
      <c r="T856" s="81"/>
      <c r="U856" s="81"/>
      <c r="V856" s="81"/>
      <c r="W856" s="81"/>
      <c r="X856" s="81"/>
      <c r="Y856" s="81"/>
    </row>
    <row r="857" spans="1:25" ht="12" customHeight="1">
      <c r="A857" s="81"/>
      <c r="B857" s="107" t="s">
        <v>4170</v>
      </c>
      <c r="C857" s="488">
        <v>5</v>
      </c>
      <c r="D857" s="474" t="s">
        <v>4171</v>
      </c>
      <c r="E857" s="426">
        <v>1200</v>
      </c>
      <c r="F857" s="426">
        <v>650</v>
      </c>
      <c r="G857" s="467">
        <v>2045</v>
      </c>
      <c r="H857" s="15">
        <v>20586.489000000001</v>
      </c>
      <c r="I857" s="215"/>
      <c r="J857" s="4"/>
      <c r="K857" s="76"/>
      <c r="L857" s="81"/>
      <c r="M857" s="81"/>
      <c r="N857" s="81"/>
      <c r="O857" s="81"/>
      <c r="P857" s="81"/>
      <c r="Q857" s="81"/>
      <c r="R857" s="81"/>
      <c r="S857" s="81"/>
      <c r="T857" s="81"/>
      <c r="U857" s="81"/>
      <c r="V857" s="81"/>
      <c r="W857" s="81"/>
      <c r="X857" s="81"/>
      <c r="Y857" s="81"/>
    </row>
    <row r="858" spans="1:25" ht="12" customHeight="1">
      <c r="A858" s="81"/>
      <c r="B858" s="107" t="s">
        <v>4172</v>
      </c>
      <c r="C858" s="429">
        <v>5</v>
      </c>
      <c r="D858" s="474" t="s">
        <v>4173</v>
      </c>
      <c r="E858" s="426">
        <v>900</v>
      </c>
      <c r="F858" s="426">
        <v>700</v>
      </c>
      <c r="G858" s="467">
        <v>2245</v>
      </c>
      <c r="H858" s="15">
        <v>18703.399000000001</v>
      </c>
      <c r="I858" s="215"/>
      <c r="J858" s="4"/>
      <c r="K858" s="76"/>
      <c r="L858" s="81"/>
      <c r="M858" s="81"/>
      <c r="N858" s="81"/>
      <c r="O858" s="81"/>
      <c r="P858" s="81"/>
      <c r="Q858" s="81"/>
      <c r="R858" s="81"/>
      <c r="S858" s="81"/>
      <c r="T858" s="81"/>
      <c r="U858" s="81"/>
      <c r="V858" s="81"/>
      <c r="W858" s="81"/>
      <c r="X858" s="81"/>
      <c r="Y858" s="81"/>
    </row>
    <row r="859" spans="1:25" ht="12" customHeight="1">
      <c r="A859" s="81"/>
      <c r="B859" s="107" t="s">
        <v>4174</v>
      </c>
      <c r="C859" s="429">
        <v>5</v>
      </c>
      <c r="D859" s="474" t="s">
        <v>4175</v>
      </c>
      <c r="E859" s="426">
        <v>900</v>
      </c>
      <c r="F859" s="426">
        <v>800</v>
      </c>
      <c r="G859" s="467">
        <v>2245</v>
      </c>
      <c r="H859" s="15">
        <v>19930.867000000002</v>
      </c>
      <c r="I859" s="215"/>
      <c r="J859" s="4"/>
      <c r="K859" s="76"/>
      <c r="L859" s="81"/>
      <c r="M859" s="81"/>
      <c r="N859" s="81"/>
      <c r="O859" s="81"/>
      <c r="P859" s="81"/>
      <c r="Q859" s="81"/>
      <c r="R859" s="81"/>
      <c r="S859" s="81"/>
      <c r="T859" s="81"/>
      <c r="U859" s="81"/>
      <c r="V859" s="81"/>
      <c r="W859" s="81"/>
      <c r="X859" s="81"/>
      <c r="Y859" s="81"/>
    </row>
    <row r="860" spans="1:25" ht="12" customHeight="1">
      <c r="A860" s="81"/>
      <c r="B860" s="107" t="s">
        <v>4176</v>
      </c>
      <c r="C860" s="481">
        <v>6</v>
      </c>
      <c r="D860" s="474" t="s">
        <v>4177</v>
      </c>
      <c r="E860" s="426">
        <v>600</v>
      </c>
      <c r="F860" s="426">
        <v>400</v>
      </c>
      <c r="G860" s="467">
        <v>1845</v>
      </c>
      <c r="H860" s="15">
        <v>12081.277999999998</v>
      </c>
      <c r="I860" s="215"/>
      <c r="J860" s="4"/>
      <c r="K860" s="76"/>
      <c r="L860" s="81"/>
      <c r="M860" s="81"/>
      <c r="N860" s="81"/>
      <c r="O860" s="81"/>
      <c r="P860" s="81"/>
      <c r="Q860" s="81"/>
      <c r="R860" s="81"/>
      <c r="S860" s="81"/>
      <c r="T860" s="81"/>
      <c r="U860" s="81"/>
      <c r="V860" s="81"/>
      <c r="W860" s="81"/>
      <c r="X860" s="81"/>
      <c r="Y860" s="81"/>
    </row>
    <row r="861" spans="1:25" ht="12" customHeight="1">
      <c r="A861" s="81"/>
      <c r="B861" s="107" t="s">
        <v>4178</v>
      </c>
      <c r="C861" s="481">
        <v>6</v>
      </c>
      <c r="D861" s="474" t="s">
        <v>4179</v>
      </c>
      <c r="E861" s="426">
        <v>950</v>
      </c>
      <c r="F861" s="426">
        <v>400</v>
      </c>
      <c r="G861" s="467">
        <v>1845</v>
      </c>
      <c r="H861" s="15">
        <v>15540.998</v>
      </c>
      <c r="I861" s="215"/>
      <c r="J861" s="4"/>
      <c r="K861" s="76"/>
      <c r="L861" s="81"/>
      <c r="M861" s="81"/>
      <c r="N861" s="81"/>
      <c r="O861" s="81"/>
      <c r="P861" s="81"/>
      <c r="Q861" s="81"/>
      <c r="R861" s="81"/>
      <c r="S861" s="81"/>
      <c r="T861" s="81"/>
      <c r="U861" s="81"/>
      <c r="V861" s="81"/>
      <c r="W861" s="81"/>
      <c r="X861" s="81"/>
      <c r="Y861" s="81"/>
    </row>
    <row r="862" spans="1:25" ht="12" customHeight="1">
      <c r="A862" s="81"/>
      <c r="B862" s="107" t="s">
        <v>4180</v>
      </c>
      <c r="C862" s="481">
        <v>6</v>
      </c>
      <c r="D862" s="474" t="s">
        <v>4181</v>
      </c>
      <c r="E862" s="426">
        <v>950</v>
      </c>
      <c r="F862" s="426">
        <v>400</v>
      </c>
      <c r="G862" s="467">
        <v>2045</v>
      </c>
      <c r="H862" s="15">
        <v>15762.021000000001</v>
      </c>
      <c r="I862" s="215"/>
      <c r="J862" s="4"/>
      <c r="K862" s="76"/>
      <c r="L862" s="81"/>
      <c r="M862" s="81"/>
      <c r="N862" s="81"/>
      <c r="O862" s="81"/>
      <c r="P862" s="81"/>
      <c r="Q862" s="81"/>
      <c r="R862" s="81"/>
      <c r="S862" s="81"/>
      <c r="T862" s="81"/>
      <c r="U862" s="81"/>
      <c r="V862" s="81"/>
      <c r="W862" s="81"/>
      <c r="X862" s="81"/>
      <c r="Y862" s="81"/>
    </row>
    <row r="863" spans="1:25" ht="12" customHeight="1">
      <c r="A863" s="81"/>
      <c r="B863" s="107" t="s">
        <v>4182</v>
      </c>
      <c r="C863" s="481">
        <v>6</v>
      </c>
      <c r="D863" s="474" t="s">
        <v>4183</v>
      </c>
      <c r="E863" s="426">
        <v>1200</v>
      </c>
      <c r="F863" s="426">
        <v>400</v>
      </c>
      <c r="G863" s="467">
        <v>1845</v>
      </c>
      <c r="H863" s="15">
        <v>18068.654999999999</v>
      </c>
      <c r="I863" s="215"/>
      <c r="J863" s="4"/>
      <c r="K863" s="76"/>
      <c r="L863" s="81"/>
      <c r="M863" s="81"/>
      <c r="N863" s="81"/>
      <c r="O863" s="81"/>
      <c r="P863" s="81"/>
      <c r="Q863" s="81"/>
      <c r="R863" s="81"/>
      <c r="S863" s="81"/>
      <c r="T863" s="81"/>
      <c r="U863" s="81"/>
      <c r="V863" s="81"/>
      <c r="W863" s="81"/>
      <c r="X863" s="81"/>
      <c r="Y863" s="81"/>
    </row>
    <row r="864" spans="1:25" ht="12" customHeight="1">
      <c r="A864" s="81"/>
      <c r="B864" s="107" t="s">
        <v>4184</v>
      </c>
      <c r="C864" s="481">
        <v>6</v>
      </c>
      <c r="D864" s="474" t="s">
        <v>4185</v>
      </c>
      <c r="E864" s="426">
        <v>1200</v>
      </c>
      <c r="F864" s="426">
        <v>400</v>
      </c>
      <c r="G864" s="467">
        <v>2045</v>
      </c>
      <c r="H864" s="15">
        <v>18205.649000000001</v>
      </c>
      <c r="I864" s="215"/>
      <c r="J864" s="4"/>
      <c r="K864" s="76"/>
      <c r="L864" s="81"/>
      <c r="M864" s="81"/>
      <c r="N864" s="81"/>
      <c r="O864" s="81"/>
      <c r="P864" s="81"/>
      <c r="Q864" s="81"/>
      <c r="R864" s="81"/>
      <c r="S864" s="81"/>
      <c r="T864" s="81"/>
      <c r="U864" s="81"/>
      <c r="V864" s="81"/>
      <c r="W864" s="81"/>
      <c r="X864" s="81"/>
      <c r="Y864" s="81"/>
    </row>
    <row r="865" spans="1:25" ht="12" customHeight="1">
      <c r="A865" s="81"/>
      <c r="B865" s="107" t="s">
        <v>4186</v>
      </c>
      <c r="C865" s="481">
        <v>6</v>
      </c>
      <c r="D865" s="474" t="s">
        <v>4187</v>
      </c>
      <c r="E865" s="426">
        <v>1500</v>
      </c>
      <c r="F865" s="426">
        <v>400</v>
      </c>
      <c r="G865" s="467">
        <v>1845</v>
      </c>
      <c r="H865" s="15">
        <v>20761.763000000003</v>
      </c>
      <c r="I865" s="215"/>
      <c r="J865" s="4"/>
      <c r="K865" s="76"/>
      <c r="L865" s="81"/>
      <c r="M865" s="81"/>
      <c r="N865" s="81"/>
      <c r="O865" s="81"/>
      <c r="P865" s="81"/>
      <c r="Q865" s="81"/>
      <c r="R865" s="81"/>
      <c r="S865" s="81"/>
      <c r="T865" s="81"/>
      <c r="U865" s="81"/>
      <c r="V865" s="81"/>
      <c r="W865" s="81"/>
      <c r="X865" s="81"/>
      <c r="Y865" s="81"/>
    </row>
    <row r="866" spans="1:25" ht="12" customHeight="1">
      <c r="A866" s="81"/>
      <c r="B866" s="107" t="s">
        <v>4188</v>
      </c>
      <c r="C866" s="481">
        <v>6</v>
      </c>
      <c r="D866" s="474" t="s">
        <v>4189</v>
      </c>
      <c r="E866" s="426">
        <v>1500</v>
      </c>
      <c r="F866" s="426">
        <v>400</v>
      </c>
      <c r="G866" s="467">
        <v>1845</v>
      </c>
      <c r="H866" s="15">
        <v>26528.006999999998</v>
      </c>
      <c r="I866" s="215"/>
      <c r="J866" s="4"/>
      <c r="K866" s="76"/>
      <c r="L866" s="81"/>
      <c r="M866" s="81"/>
      <c r="N866" s="81"/>
      <c r="O866" s="81"/>
      <c r="P866" s="81"/>
      <c r="Q866" s="81"/>
      <c r="R866" s="81"/>
      <c r="S866" s="81"/>
      <c r="T866" s="81"/>
      <c r="U866" s="81"/>
      <c r="V866" s="81"/>
      <c r="W866" s="81"/>
      <c r="X866" s="81"/>
      <c r="Y866" s="81"/>
    </row>
    <row r="867" spans="1:25" ht="12" customHeight="1">
      <c r="A867" s="81"/>
      <c r="B867" s="107" t="s">
        <v>4190</v>
      </c>
      <c r="C867" s="481">
        <v>6</v>
      </c>
      <c r="D867" s="474" t="s">
        <v>4191</v>
      </c>
      <c r="E867" s="426">
        <v>600</v>
      </c>
      <c r="F867" s="426">
        <v>500</v>
      </c>
      <c r="G867" s="467">
        <v>1845</v>
      </c>
      <c r="H867" s="15">
        <v>13028.433000000001</v>
      </c>
      <c r="I867" s="215"/>
      <c r="J867" s="4"/>
      <c r="K867" s="76"/>
      <c r="L867" s="81"/>
      <c r="M867" s="81"/>
      <c r="N867" s="81"/>
      <c r="O867" s="81"/>
      <c r="P867" s="81"/>
      <c r="Q867" s="81"/>
      <c r="R867" s="81"/>
      <c r="S867" s="81"/>
      <c r="T867" s="81"/>
      <c r="U867" s="81"/>
      <c r="V867" s="81"/>
      <c r="W867" s="81"/>
      <c r="X867" s="81"/>
      <c r="Y867" s="81"/>
    </row>
    <row r="868" spans="1:25" ht="12" customHeight="1">
      <c r="A868" s="81"/>
      <c r="B868" s="107" t="s">
        <v>4192</v>
      </c>
      <c r="C868" s="481">
        <v>6</v>
      </c>
      <c r="D868" s="474" t="s">
        <v>4193</v>
      </c>
      <c r="E868" s="426">
        <v>950</v>
      </c>
      <c r="F868" s="426">
        <v>500</v>
      </c>
      <c r="G868" s="467">
        <v>1845</v>
      </c>
      <c r="H868" s="15">
        <v>16834.400000000001</v>
      </c>
      <c r="I868" s="215"/>
      <c r="J868" s="4"/>
      <c r="K868" s="76"/>
      <c r="L868" s="81"/>
      <c r="M868" s="81"/>
      <c r="N868" s="81"/>
      <c r="O868" s="81"/>
      <c r="P868" s="81"/>
      <c r="Q868" s="81"/>
      <c r="R868" s="81"/>
      <c r="S868" s="81"/>
      <c r="T868" s="81"/>
      <c r="U868" s="81"/>
      <c r="V868" s="81"/>
      <c r="W868" s="81"/>
      <c r="X868" s="81"/>
      <c r="Y868" s="81"/>
    </row>
    <row r="869" spans="1:25" ht="12" customHeight="1">
      <c r="A869" s="81"/>
      <c r="B869" s="107" t="s">
        <v>4194</v>
      </c>
      <c r="C869" s="481">
        <v>6</v>
      </c>
      <c r="D869" s="474" t="s">
        <v>4195</v>
      </c>
      <c r="E869" s="426">
        <v>1000</v>
      </c>
      <c r="F869" s="426">
        <v>500</v>
      </c>
      <c r="G869" s="467">
        <v>1845</v>
      </c>
      <c r="H869" s="15">
        <v>24281.741000000002</v>
      </c>
      <c r="I869" s="215"/>
      <c r="J869" s="4"/>
      <c r="K869" s="76"/>
      <c r="L869" s="81"/>
      <c r="M869" s="81"/>
      <c r="N869" s="81"/>
      <c r="O869" s="81"/>
      <c r="P869" s="81"/>
      <c r="Q869" s="81"/>
      <c r="R869" s="81"/>
      <c r="S869" s="81"/>
      <c r="T869" s="81"/>
      <c r="U869" s="81"/>
      <c r="V869" s="81"/>
      <c r="W869" s="81"/>
      <c r="X869" s="81"/>
      <c r="Y869" s="81"/>
    </row>
    <row r="870" spans="1:25" ht="12" customHeight="1">
      <c r="A870" s="81"/>
      <c r="B870" s="107" t="s">
        <v>4196</v>
      </c>
      <c r="C870" s="481">
        <v>6</v>
      </c>
      <c r="D870" s="474" t="s">
        <v>4197</v>
      </c>
      <c r="E870" s="426">
        <v>1200</v>
      </c>
      <c r="F870" s="426">
        <v>500</v>
      </c>
      <c r="G870" s="467">
        <v>1845</v>
      </c>
      <c r="H870" s="15">
        <v>20522.259999999998</v>
      </c>
      <c r="I870" s="215"/>
      <c r="J870" s="4"/>
      <c r="K870" s="76"/>
      <c r="L870" s="81"/>
      <c r="M870" s="81"/>
      <c r="N870" s="81"/>
      <c r="O870" s="81"/>
      <c r="P870" s="81"/>
      <c r="Q870" s="81"/>
      <c r="R870" s="81"/>
      <c r="S870" s="81"/>
      <c r="T870" s="81"/>
      <c r="U870" s="81"/>
      <c r="V870" s="81"/>
      <c r="W870" s="81"/>
      <c r="X870" s="81"/>
      <c r="Y870" s="81"/>
    </row>
    <row r="871" spans="1:25" ht="12" customHeight="1">
      <c r="A871" s="81"/>
      <c r="B871" s="107" t="s">
        <v>4198</v>
      </c>
      <c r="C871" s="481">
        <v>6</v>
      </c>
      <c r="D871" s="474" t="s">
        <v>4199</v>
      </c>
      <c r="E871" s="426">
        <v>1500</v>
      </c>
      <c r="F871" s="426">
        <v>500</v>
      </c>
      <c r="G871" s="467">
        <v>1845</v>
      </c>
      <c r="H871" s="15">
        <v>23566.268</v>
      </c>
      <c r="I871" s="215"/>
      <c r="J871" s="4"/>
      <c r="K871" s="76"/>
      <c r="L871" s="81"/>
      <c r="M871" s="81"/>
      <c r="N871" s="81"/>
      <c r="O871" s="81"/>
      <c r="P871" s="81"/>
      <c r="Q871" s="81"/>
      <c r="R871" s="81"/>
      <c r="S871" s="81"/>
      <c r="T871" s="81"/>
      <c r="U871" s="81"/>
      <c r="V871" s="81"/>
      <c r="W871" s="81"/>
      <c r="X871" s="81"/>
      <c r="Y871" s="81"/>
    </row>
    <row r="872" spans="1:25" ht="12" customHeight="1">
      <c r="A872" s="81"/>
      <c r="B872" s="107" t="s">
        <v>4200</v>
      </c>
      <c r="C872" s="481">
        <v>6</v>
      </c>
      <c r="D872" s="474" t="s">
        <v>4201</v>
      </c>
      <c r="E872" s="426">
        <v>1500</v>
      </c>
      <c r="F872" s="426">
        <v>500</v>
      </c>
      <c r="G872" s="467">
        <v>1845</v>
      </c>
      <c r="H872" s="15">
        <v>33719.421999999999</v>
      </c>
      <c r="I872" s="215"/>
      <c r="J872" s="4"/>
      <c r="K872" s="76"/>
      <c r="L872" s="81"/>
      <c r="M872" s="81"/>
      <c r="N872" s="81"/>
      <c r="O872" s="81"/>
      <c r="P872" s="81"/>
      <c r="Q872" s="81"/>
      <c r="R872" s="81"/>
      <c r="S872" s="81"/>
      <c r="T872" s="81"/>
      <c r="U872" s="81"/>
      <c r="V872" s="81"/>
      <c r="W872" s="81"/>
      <c r="X872" s="81"/>
      <c r="Y872" s="81"/>
    </row>
    <row r="873" spans="1:25" ht="12" customHeight="1">
      <c r="A873" s="81"/>
      <c r="B873" s="107" t="s">
        <v>4202</v>
      </c>
      <c r="C873" s="481">
        <v>6</v>
      </c>
      <c r="D873" s="474" t="s">
        <v>4203</v>
      </c>
      <c r="E873" s="426">
        <v>950</v>
      </c>
      <c r="F873" s="426">
        <v>600</v>
      </c>
      <c r="G873" s="467">
        <v>2045</v>
      </c>
      <c r="H873" s="15">
        <v>18262.035</v>
      </c>
      <c r="I873" s="215"/>
      <c r="J873" s="4"/>
      <c r="K873" s="76"/>
      <c r="L873" s="81"/>
      <c r="M873" s="81"/>
      <c r="N873" s="81"/>
      <c r="O873" s="81"/>
      <c r="P873" s="81"/>
      <c r="Q873" s="81"/>
      <c r="R873" s="81"/>
      <c r="S873" s="81"/>
      <c r="T873" s="81"/>
      <c r="U873" s="81"/>
      <c r="V873" s="81"/>
      <c r="W873" s="81"/>
      <c r="X873" s="81"/>
      <c r="Y873" s="81"/>
    </row>
    <row r="874" spans="1:25" ht="12" customHeight="1">
      <c r="A874" s="81"/>
      <c r="B874" s="107" t="s">
        <v>4204</v>
      </c>
      <c r="C874" s="488">
        <v>6</v>
      </c>
      <c r="D874" s="474" t="s">
        <v>4205</v>
      </c>
      <c r="E874" s="426">
        <v>1000</v>
      </c>
      <c r="F874" s="426">
        <v>600</v>
      </c>
      <c r="G874" s="467">
        <v>2045</v>
      </c>
      <c r="H874" s="15">
        <v>20137.623</v>
      </c>
      <c r="I874" s="215"/>
      <c r="J874" s="4"/>
      <c r="K874" s="76"/>
      <c r="L874" s="81"/>
      <c r="M874" s="81"/>
      <c r="N874" s="81"/>
      <c r="O874" s="81"/>
      <c r="P874" s="81"/>
      <c r="Q874" s="81"/>
      <c r="R874" s="81"/>
      <c r="S874" s="81"/>
      <c r="T874" s="81"/>
      <c r="U874" s="81"/>
      <c r="V874" s="81"/>
      <c r="W874" s="81"/>
      <c r="X874" s="81"/>
      <c r="Y874" s="81"/>
    </row>
    <row r="875" spans="1:25" ht="12" customHeight="1">
      <c r="A875" s="81"/>
      <c r="B875" s="107" t="s">
        <v>4206</v>
      </c>
      <c r="C875" s="481">
        <v>6</v>
      </c>
      <c r="D875" s="474" t="s">
        <v>4207</v>
      </c>
      <c r="E875" s="426">
        <v>1200</v>
      </c>
      <c r="F875" s="426">
        <v>600</v>
      </c>
      <c r="G875" s="467">
        <v>1845</v>
      </c>
      <c r="H875" s="15">
        <v>23100.978999999999</v>
      </c>
      <c r="I875" s="215"/>
      <c r="J875" s="4"/>
      <c r="K875" s="76"/>
      <c r="L875" s="81"/>
      <c r="M875" s="81"/>
      <c r="N875" s="81"/>
      <c r="O875" s="81"/>
      <c r="P875" s="81"/>
      <c r="Q875" s="81"/>
      <c r="R875" s="81"/>
      <c r="S875" s="81"/>
      <c r="T875" s="81"/>
      <c r="U875" s="81"/>
      <c r="V875" s="81"/>
      <c r="W875" s="81"/>
      <c r="X875" s="81"/>
      <c r="Y875" s="81"/>
    </row>
    <row r="876" spans="1:25" ht="12" customHeight="1">
      <c r="A876" s="81"/>
      <c r="B876" s="107" t="s">
        <v>4208</v>
      </c>
      <c r="C876" s="481">
        <v>6</v>
      </c>
      <c r="D876" s="474" t="s">
        <v>4209</v>
      </c>
      <c r="E876" s="426">
        <v>1500</v>
      </c>
      <c r="F876" s="426">
        <v>600</v>
      </c>
      <c r="G876" s="467">
        <v>2045</v>
      </c>
      <c r="H876" s="15">
        <v>24694.120000000003</v>
      </c>
      <c r="I876" s="215"/>
      <c r="J876" s="4"/>
      <c r="K876" s="76"/>
      <c r="L876" s="81"/>
      <c r="M876" s="81"/>
      <c r="N876" s="81"/>
      <c r="O876" s="81"/>
      <c r="P876" s="81"/>
      <c r="Q876" s="81"/>
      <c r="R876" s="81"/>
      <c r="S876" s="81"/>
      <c r="T876" s="81"/>
      <c r="U876" s="81"/>
      <c r="V876" s="81"/>
      <c r="W876" s="81"/>
      <c r="X876" s="81"/>
      <c r="Y876" s="81"/>
    </row>
    <row r="877" spans="1:25" ht="12" customHeight="1">
      <c r="A877" s="81"/>
      <c r="B877" s="107" t="s">
        <v>4210</v>
      </c>
      <c r="C877" s="481">
        <v>7</v>
      </c>
      <c r="D877" s="474" t="s">
        <v>4211</v>
      </c>
      <c r="E877" s="426">
        <v>600</v>
      </c>
      <c r="F877" s="426">
        <v>400</v>
      </c>
      <c r="G877" s="467">
        <v>1845</v>
      </c>
      <c r="H877" s="15">
        <v>14884.111000000001</v>
      </c>
      <c r="I877" s="215"/>
      <c r="J877" s="4"/>
      <c r="K877" s="76"/>
      <c r="L877" s="81"/>
      <c r="M877" s="81"/>
      <c r="N877" s="81"/>
      <c r="O877" s="81"/>
      <c r="P877" s="81"/>
      <c r="Q877" s="81"/>
      <c r="R877" s="81"/>
      <c r="S877" s="81"/>
      <c r="T877" s="81"/>
      <c r="U877" s="81"/>
      <c r="V877" s="81"/>
      <c r="W877" s="81"/>
      <c r="X877" s="81"/>
      <c r="Y877" s="81"/>
    </row>
    <row r="878" spans="1:25" ht="12" customHeight="1">
      <c r="A878" s="81"/>
      <c r="B878" s="107" t="s">
        <v>4212</v>
      </c>
      <c r="C878" s="481">
        <v>7</v>
      </c>
      <c r="D878" s="474" t="s">
        <v>4213</v>
      </c>
      <c r="E878" s="426">
        <v>950</v>
      </c>
      <c r="F878" s="426">
        <v>400</v>
      </c>
      <c r="G878" s="467">
        <v>1845</v>
      </c>
      <c r="H878" s="15">
        <v>18131.201000000001</v>
      </c>
      <c r="I878" s="215"/>
      <c r="J878" s="4"/>
      <c r="K878" s="76"/>
      <c r="L878" s="81"/>
      <c r="M878" s="81"/>
      <c r="N878" s="81"/>
      <c r="O878" s="81"/>
      <c r="P878" s="81"/>
      <c r="Q878" s="81"/>
      <c r="R878" s="81"/>
      <c r="S878" s="81"/>
      <c r="T878" s="81"/>
      <c r="U878" s="81"/>
      <c r="V878" s="81"/>
      <c r="W878" s="81"/>
      <c r="X878" s="81"/>
      <c r="Y878" s="81"/>
    </row>
    <row r="879" spans="1:25" ht="12" customHeight="1">
      <c r="A879" s="81"/>
      <c r="B879" s="107" t="s">
        <v>4214</v>
      </c>
      <c r="C879" s="481">
        <v>7</v>
      </c>
      <c r="D879" s="474" t="s">
        <v>4215</v>
      </c>
      <c r="E879" s="426">
        <v>1200</v>
      </c>
      <c r="F879" s="426">
        <v>400</v>
      </c>
      <c r="G879" s="467">
        <v>1845</v>
      </c>
      <c r="H879" s="15">
        <v>20180.534</v>
      </c>
      <c r="I879" s="215"/>
      <c r="J879" s="4"/>
      <c r="K879" s="76"/>
      <c r="L879" s="81"/>
      <c r="M879" s="81"/>
      <c r="N879" s="81"/>
      <c r="O879" s="81"/>
      <c r="P879" s="81"/>
      <c r="Q879" s="81"/>
      <c r="R879" s="81"/>
      <c r="S879" s="81"/>
      <c r="T879" s="81"/>
      <c r="U879" s="81"/>
      <c r="V879" s="81"/>
      <c r="W879" s="81"/>
      <c r="X879" s="81"/>
      <c r="Y879" s="81"/>
    </row>
    <row r="880" spans="1:25" ht="12" customHeight="1">
      <c r="A880" s="81"/>
      <c r="B880" s="107" t="s">
        <v>4216</v>
      </c>
      <c r="C880" s="481">
        <v>7</v>
      </c>
      <c r="D880" s="474" t="s">
        <v>4217</v>
      </c>
      <c r="E880" s="426">
        <v>1200</v>
      </c>
      <c r="F880" s="426">
        <v>600</v>
      </c>
      <c r="G880" s="467">
        <v>1845</v>
      </c>
      <c r="H880" s="15">
        <v>24798.114000000001</v>
      </c>
      <c r="I880" s="215"/>
      <c r="J880" s="4"/>
      <c r="K880" s="76"/>
      <c r="L880" s="81"/>
      <c r="M880" s="81"/>
      <c r="N880" s="81"/>
      <c r="O880" s="81"/>
      <c r="P880" s="81"/>
      <c r="Q880" s="81"/>
      <c r="R880" s="81"/>
      <c r="S880" s="81"/>
      <c r="T880" s="81"/>
      <c r="U880" s="81"/>
      <c r="V880" s="81"/>
      <c r="W880" s="81"/>
      <c r="X880" s="81"/>
      <c r="Y880" s="81"/>
    </row>
    <row r="881" spans="1:25" ht="12" customHeight="1">
      <c r="A881" s="81"/>
      <c r="B881" s="107" t="s">
        <v>4218</v>
      </c>
      <c r="C881" s="481">
        <v>7</v>
      </c>
      <c r="D881" s="474" t="s">
        <v>4219</v>
      </c>
      <c r="E881" s="426">
        <v>1200</v>
      </c>
      <c r="F881" s="426">
        <v>600</v>
      </c>
      <c r="G881" s="467">
        <v>1845</v>
      </c>
      <c r="H881" s="15">
        <v>35936.120000000003</v>
      </c>
      <c r="I881" s="215"/>
      <c r="J881" s="4"/>
      <c r="K881" s="76"/>
      <c r="L881" s="81"/>
      <c r="M881" s="81"/>
      <c r="N881" s="81"/>
      <c r="O881" s="81"/>
      <c r="P881" s="81"/>
      <c r="Q881" s="81"/>
      <c r="R881" s="81"/>
      <c r="S881" s="81"/>
      <c r="T881" s="81"/>
      <c r="U881" s="81"/>
      <c r="V881" s="81"/>
      <c r="W881" s="81"/>
      <c r="X881" s="81"/>
      <c r="Y881" s="81"/>
    </row>
    <row r="882" spans="1:25" ht="12" customHeight="1">
      <c r="A882" s="81"/>
      <c r="B882" s="107" t="s">
        <v>4220</v>
      </c>
      <c r="C882" s="488">
        <v>7</v>
      </c>
      <c r="D882" s="474" t="s">
        <v>4221</v>
      </c>
      <c r="E882" s="426">
        <v>1400</v>
      </c>
      <c r="F882" s="426">
        <v>600</v>
      </c>
      <c r="G882" s="467">
        <v>1845</v>
      </c>
      <c r="H882" s="15">
        <v>28021.972000000002</v>
      </c>
      <c r="I882" s="215"/>
      <c r="J882" s="4"/>
      <c r="K882" s="76"/>
      <c r="L882" s="81"/>
      <c r="M882" s="81"/>
      <c r="N882" s="81"/>
      <c r="O882" s="81"/>
      <c r="P882" s="81"/>
      <c r="Q882" s="81"/>
      <c r="R882" s="81"/>
      <c r="S882" s="81"/>
      <c r="T882" s="81"/>
      <c r="U882" s="81"/>
      <c r="V882" s="81"/>
      <c r="W882" s="81"/>
      <c r="X882" s="81"/>
      <c r="Y882" s="81"/>
    </row>
    <row r="883" spans="1:25" ht="12" customHeight="1">
      <c r="A883" s="81"/>
      <c r="B883" s="107" t="s">
        <v>4222</v>
      </c>
      <c r="C883" s="488">
        <v>8</v>
      </c>
      <c r="D883" s="474" t="s">
        <v>4223</v>
      </c>
      <c r="E883" s="426">
        <v>950</v>
      </c>
      <c r="F883" s="426">
        <v>400</v>
      </c>
      <c r="G883" s="467">
        <v>1845</v>
      </c>
      <c r="H883" s="15">
        <v>18246.932000000001</v>
      </c>
      <c r="I883" s="215"/>
      <c r="J883" s="4"/>
      <c r="K883" s="76"/>
      <c r="L883" s="81"/>
      <c r="M883" s="81"/>
      <c r="N883" s="81"/>
      <c r="O883" s="81"/>
      <c r="P883" s="81"/>
      <c r="Q883" s="81"/>
      <c r="R883" s="81"/>
      <c r="S883" s="81"/>
      <c r="T883" s="81"/>
      <c r="U883" s="81"/>
      <c r="V883" s="81"/>
      <c r="W883" s="81"/>
      <c r="X883" s="81"/>
      <c r="Y883" s="81"/>
    </row>
    <row r="884" spans="1:25" ht="12" customHeight="1">
      <c r="A884" s="81"/>
      <c r="B884" s="107" t="s">
        <v>4224</v>
      </c>
      <c r="C884" s="488">
        <v>8</v>
      </c>
      <c r="D884" s="474" t="s">
        <v>4225</v>
      </c>
      <c r="E884" s="426">
        <v>1000</v>
      </c>
      <c r="F884" s="426">
        <v>600</v>
      </c>
      <c r="G884" s="467">
        <v>2045</v>
      </c>
      <c r="H884" s="14">
        <v>35136</v>
      </c>
      <c r="I884" s="215"/>
      <c r="J884" s="4"/>
      <c r="K884" s="76"/>
      <c r="L884" s="81"/>
      <c r="M884" s="81"/>
      <c r="N884" s="81"/>
      <c r="O884" s="81"/>
      <c r="P884" s="81"/>
      <c r="Q884" s="81"/>
      <c r="R884" s="81"/>
      <c r="S884" s="81"/>
      <c r="T884" s="81"/>
      <c r="U884" s="81"/>
      <c r="V884" s="81"/>
      <c r="W884" s="81"/>
      <c r="X884" s="81"/>
      <c r="Y884" s="81"/>
    </row>
    <row r="885" spans="1:25" ht="12" customHeight="1">
      <c r="A885" s="81"/>
      <c r="B885" s="44"/>
      <c r="C885" s="44"/>
      <c r="D885" s="44"/>
      <c r="E885" s="44"/>
      <c r="F885" s="44"/>
      <c r="G885" s="47"/>
      <c r="H885" s="490"/>
      <c r="I885" s="215"/>
      <c r="J885" s="4"/>
      <c r="K885" s="76"/>
      <c r="L885" s="81"/>
      <c r="M885" s="81"/>
      <c r="N885" s="81"/>
      <c r="O885" s="81"/>
      <c r="P885" s="81"/>
      <c r="Q885" s="81"/>
      <c r="R885" s="81"/>
      <c r="S885" s="81"/>
      <c r="T885" s="81"/>
      <c r="U885" s="81"/>
      <c r="V885" s="81"/>
      <c r="W885" s="81"/>
      <c r="X885" s="81"/>
      <c r="Y885" s="81"/>
    </row>
    <row r="886" spans="1:25" ht="12" customHeight="1">
      <c r="A886" s="81"/>
      <c r="B886" s="44"/>
      <c r="C886" s="44"/>
      <c r="D886" s="44"/>
      <c r="E886" s="44"/>
      <c r="F886" s="44"/>
      <c r="G886" s="47"/>
      <c r="H886" s="490"/>
      <c r="I886" s="215"/>
      <c r="J886" s="4"/>
      <c r="K886" s="76"/>
      <c r="L886" s="81"/>
      <c r="M886" s="81"/>
      <c r="N886" s="81"/>
      <c r="O886" s="81"/>
      <c r="P886" s="81"/>
      <c r="Q886" s="81"/>
      <c r="R886" s="81"/>
      <c r="S886" s="81"/>
      <c r="T886" s="81"/>
      <c r="U886" s="81"/>
      <c r="V886" s="81"/>
      <c r="W886" s="81"/>
      <c r="X886" s="81"/>
      <c r="Y886" s="81"/>
    </row>
    <row r="887" spans="1:25" ht="39" customHeight="1">
      <c r="A887" s="81"/>
      <c r="B887" s="1028" t="s">
        <v>4226</v>
      </c>
      <c r="C887" s="888"/>
      <c r="D887" s="889"/>
      <c r="E887" s="412" t="s">
        <v>213</v>
      </c>
      <c r="F887" s="412" t="s">
        <v>2554</v>
      </c>
      <c r="G887" s="462" t="s">
        <v>2555</v>
      </c>
      <c r="H887" s="463" t="s">
        <v>7783</v>
      </c>
      <c r="I887" s="215"/>
      <c r="J887" s="4"/>
      <c r="K887" s="76"/>
      <c r="L887" s="81"/>
      <c r="M887" s="81"/>
      <c r="N887" s="81"/>
      <c r="O887" s="81"/>
      <c r="P887" s="81"/>
      <c r="Q887" s="81"/>
      <c r="R887" s="81"/>
      <c r="S887" s="81"/>
      <c r="T887" s="81"/>
      <c r="U887" s="81"/>
      <c r="V887" s="81"/>
      <c r="W887" s="81"/>
      <c r="X887" s="81"/>
      <c r="Y887" s="81"/>
    </row>
    <row r="888" spans="1:25" ht="12" customHeight="1">
      <c r="A888" s="81"/>
      <c r="B888" s="1031" t="s">
        <v>4227</v>
      </c>
      <c r="C888" s="1068"/>
      <c r="D888" s="888"/>
      <c r="E888" s="888"/>
      <c r="F888" s="888"/>
      <c r="G888" s="888"/>
      <c r="H888" s="1070"/>
      <c r="I888" s="215"/>
      <c r="J888" s="4"/>
      <c r="K888" s="76"/>
      <c r="L888" s="81"/>
      <c r="M888" s="81"/>
      <c r="N888" s="81"/>
      <c r="O888" s="81"/>
      <c r="P888" s="81"/>
      <c r="Q888" s="81"/>
      <c r="R888" s="81"/>
      <c r="S888" s="81"/>
      <c r="T888" s="81"/>
      <c r="U888" s="81"/>
      <c r="V888" s="81"/>
      <c r="W888" s="81"/>
      <c r="X888" s="81"/>
      <c r="Y888" s="81"/>
    </row>
    <row r="889" spans="1:25" ht="12" customHeight="1">
      <c r="A889" s="81"/>
      <c r="B889" s="884"/>
      <c r="C889" s="415" t="s">
        <v>901</v>
      </c>
      <c r="D889" s="464" t="s">
        <v>4228</v>
      </c>
      <c r="E889" s="440"/>
      <c r="F889" s="440"/>
      <c r="G889" s="464"/>
      <c r="H889" s="1026"/>
      <c r="I889" s="215"/>
      <c r="J889" s="4"/>
      <c r="K889" s="76"/>
      <c r="L889" s="81"/>
      <c r="M889" s="81"/>
      <c r="N889" s="81"/>
      <c r="O889" s="81"/>
      <c r="P889" s="81"/>
      <c r="Q889" s="81"/>
      <c r="R889" s="81"/>
      <c r="S889" s="81"/>
      <c r="T889" s="81"/>
      <c r="U889" s="81"/>
      <c r="V889" s="81"/>
      <c r="W889" s="81"/>
      <c r="X889" s="81"/>
      <c r="Y889" s="81"/>
    </row>
    <row r="890" spans="1:25" ht="12" customHeight="1">
      <c r="A890" s="81"/>
      <c r="B890" s="491" t="s">
        <v>4229</v>
      </c>
      <c r="C890" s="492">
        <v>3</v>
      </c>
      <c r="D890" s="493" t="s">
        <v>4230</v>
      </c>
      <c r="E890" s="494">
        <v>1500</v>
      </c>
      <c r="F890" s="494">
        <v>600</v>
      </c>
      <c r="G890" s="495">
        <v>1845</v>
      </c>
      <c r="H890" s="15">
        <v>18107.110999999997</v>
      </c>
      <c r="I890" s="215"/>
      <c r="J890" s="4"/>
      <c r="K890" s="76"/>
      <c r="L890" s="81"/>
      <c r="M890" s="81"/>
      <c r="N890" s="81"/>
      <c r="O890" s="81"/>
      <c r="P890" s="81"/>
      <c r="Q890" s="81"/>
      <c r="R890" s="81"/>
      <c r="S890" s="81"/>
      <c r="T890" s="81"/>
      <c r="U890" s="81"/>
      <c r="V890" s="81"/>
      <c r="W890" s="81"/>
      <c r="X890" s="81"/>
      <c r="Y890" s="81"/>
    </row>
    <row r="891" spans="1:25" ht="12" customHeight="1">
      <c r="A891" s="81"/>
      <c r="B891" s="107" t="s">
        <v>4231</v>
      </c>
      <c r="C891" s="496">
        <v>4</v>
      </c>
      <c r="D891" s="430" t="s">
        <v>4232</v>
      </c>
      <c r="E891" s="426">
        <v>600</v>
      </c>
      <c r="F891" s="426">
        <v>400</v>
      </c>
      <c r="G891" s="467">
        <v>1645</v>
      </c>
      <c r="H891" s="15">
        <v>10518.497000000001</v>
      </c>
      <c r="I891" s="215"/>
      <c r="J891" s="4"/>
      <c r="K891" s="76"/>
      <c r="L891" s="81"/>
      <c r="M891" s="81"/>
      <c r="N891" s="81"/>
      <c r="O891" s="81"/>
      <c r="P891" s="81"/>
      <c r="Q891" s="81"/>
      <c r="R891" s="81"/>
      <c r="S891" s="81"/>
      <c r="T891" s="81"/>
      <c r="U891" s="81"/>
      <c r="V891" s="81"/>
      <c r="W891" s="81"/>
      <c r="X891" s="81"/>
      <c r="Y891" s="81"/>
    </row>
    <row r="892" spans="1:25" ht="12" customHeight="1">
      <c r="A892" s="81"/>
      <c r="B892" s="107" t="s">
        <v>4233</v>
      </c>
      <c r="C892" s="473">
        <v>4</v>
      </c>
      <c r="D892" s="430" t="s">
        <v>4234</v>
      </c>
      <c r="E892" s="426">
        <v>600</v>
      </c>
      <c r="F892" s="426">
        <v>400</v>
      </c>
      <c r="G892" s="467">
        <v>1645</v>
      </c>
      <c r="H892" s="15">
        <v>14446.751</v>
      </c>
      <c r="I892" s="215"/>
      <c r="J892" s="4"/>
      <c r="K892" s="76"/>
      <c r="L892" s="81"/>
      <c r="M892" s="81"/>
      <c r="N892" s="81"/>
      <c r="O892" s="81"/>
      <c r="P892" s="81"/>
      <c r="Q892" s="81"/>
      <c r="R892" s="81"/>
      <c r="S892" s="81"/>
      <c r="T892" s="81"/>
      <c r="U892" s="81"/>
      <c r="V892" s="81"/>
      <c r="W892" s="81"/>
      <c r="X892" s="81"/>
      <c r="Y892" s="81"/>
    </row>
    <row r="893" spans="1:25" ht="12" customHeight="1">
      <c r="A893" s="81"/>
      <c r="B893" s="107" t="s">
        <v>4235</v>
      </c>
      <c r="C893" s="473">
        <v>4</v>
      </c>
      <c r="D893" s="430" t="s">
        <v>4236</v>
      </c>
      <c r="E893" s="426">
        <v>600</v>
      </c>
      <c r="F893" s="426">
        <v>400</v>
      </c>
      <c r="G893" s="467">
        <v>1845</v>
      </c>
      <c r="H893" s="15">
        <v>12970.76</v>
      </c>
      <c r="I893" s="215"/>
      <c r="J893" s="4"/>
      <c r="K893" s="76"/>
      <c r="L893" s="81"/>
      <c r="M893" s="81"/>
      <c r="N893" s="81"/>
      <c r="O893" s="81"/>
      <c r="P893" s="81"/>
      <c r="Q893" s="81"/>
      <c r="R893" s="81"/>
      <c r="S893" s="81"/>
      <c r="T893" s="81"/>
      <c r="U893" s="81"/>
      <c r="V893" s="81"/>
      <c r="W893" s="81"/>
      <c r="X893" s="81"/>
      <c r="Y893" s="81"/>
    </row>
    <row r="894" spans="1:25" ht="12" customHeight="1">
      <c r="A894" s="81"/>
      <c r="B894" s="107" t="s">
        <v>4237</v>
      </c>
      <c r="C894" s="473">
        <v>4</v>
      </c>
      <c r="D894" s="430" t="s">
        <v>4238</v>
      </c>
      <c r="E894" s="426">
        <v>600</v>
      </c>
      <c r="F894" s="426">
        <v>400</v>
      </c>
      <c r="G894" s="467">
        <v>1845</v>
      </c>
      <c r="H894" s="15">
        <v>16466.548999999999</v>
      </c>
      <c r="I894" s="215"/>
      <c r="J894" s="4"/>
      <c r="K894" s="76"/>
      <c r="L894" s="81"/>
      <c r="M894" s="81"/>
      <c r="N894" s="81"/>
      <c r="O894" s="81"/>
      <c r="P894" s="81"/>
      <c r="Q894" s="81"/>
      <c r="R894" s="81"/>
      <c r="S894" s="81"/>
      <c r="T894" s="81"/>
      <c r="U894" s="81"/>
      <c r="V894" s="81"/>
      <c r="W894" s="81"/>
      <c r="X894" s="81"/>
      <c r="Y894" s="81"/>
    </row>
    <row r="895" spans="1:25" ht="12" customHeight="1">
      <c r="A895" s="81"/>
      <c r="B895" s="419" t="s">
        <v>4239</v>
      </c>
      <c r="C895" s="476">
        <v>4</v>
      </c>
      <c r="D895" s="432" t="s">
        <v>4240</v>
      </c>
      <c r="E895" s="433">
        <v>950</v>
      </c>
      <c r="F895" s="433">
        <v>400</v>
      </c>
      <c r="G895" s="478">
        <v>1645</v>
      </c>
      <c r="H895" s="15">
        <v>13105.091999999999</v>
      </c>
      <c r="I895" s="215"/>
      <c r="J895" s="4"/>
      <c r="K895" s="76"/>
      <c r="L895" s="81"/>
      <c r="M895" s="81"/>
      <c r="N895" s="81"/>
      <c r="O895" s="81"/>
      <c r="P895" s="81"/>
      <c r="Q895" s="81"/>
      <c r="R895" s="81"/>
      <c r="S895" s="81"/>
      <c r="T895" s="81"/>
      <c r="U895" s="81"/>
      <c r="V895" s="81"/>
      <c r="W895" s="81"/>
      <c r="X895" s="81"/>
      <c r="Y895" s="81"/>
    </row>
    <row r="896" spans="1:25" ht="12" customHeight="1">
      <c r="A896" s="81"/>
      <c r="B896" s="101" t="s">
        <v>4241</v>
      </c>
      <c r="C896" s="497">
        <v>4</v>
      </c>
      <c r="D896" s="436" t="s">
        <v>4242</v>
      </c>
      <c r="E896" s="437">
        <v>950</v>
      </c>
      <c r="F896" s="437">
        <v>400</v>
      </c>
      <c r="G896" s="467">
        <v>1645</v>
      </c>
      <c r="H896" s="15">
        <v>17015.02</v>
      </c>
      <c r="I896" s="215"/>
      <c r="J896" s="4"/>
      <c r="K896" s="76"/>
      <c r="L896" s="81"/>
      <c r="M896" s="81"/>
      <c r="N896" s="81"/>
      <c r="O896" s="81"/>
      <c r="P896" s="81"/>
      <c r="Q896" s="81"/>
      <c r="R896" s="81"/>
      <c r="S896" s="81"/>
      <c r="T896" s="81"/>
      <c r="U896" s="81"/>
      <c r="V896" s="81"/>
      <c r="W896" s="81"/>
      <c r="X896" s="81"/>
      <c r="Y896" s="81"/>
    </row>
    <row r="897" spans="1:25" ht="12" customHeight="1">
      <c r="A897" s="81"/>
      <c r="B897" s="107" t="s">
        <v>4243</v>
      </c>
      <c r="C897" s="473">
        <v>4</v>
      </c>
      <c r="D897" s="430" t="s">
        <v>4244</v>
      </c>
      <c r="E897" s="438">
        <v>950</v>
      </c>
      <c r="F897" s="438">
        <v>400</v>
      </c>
      <c r="G897" s="498">
        <v>1845</v>
      </c>
      <c r="H897" s="15">
        <v>14887.377999999999</v>
      </c>
      <c r="I897" s="215"/>
      <c r="J897" s="4"/>
      <c r="K897" s="76"/>
      <c r="L897" s="81"/>
      <c r="M897" s="81"/>
      <c r="N897" s="81"/>
      <c r="O897" s="81"/>
      <c r="P897" s="81"/>
      <c r="Q897" s="81"/>
      <c r="R897" s="81"/>
      <c r="S897" s="81"/>
      <c r="T897" s="81"/>
      <c r="U897" s="81"/>
      <c r="V897" s="81"/>
      <c r="W897" s="81"/>
      <c r="X897" s="81"/>
      <c r="Y897" s="81"/>
    </row>
    <row r="898" spans="1:25" ht="12" customHeight="1">
      <c r="A898" s="81"/>
      <c r="B898" s="107" t="s">
        <v>4245</v>
      </c>
      <c r="C898" s="473">
        <v>4</v>
      </c>
      <c r="D898" s="430" t="s">
        <v>4246</v>
      </c>
      <c r="E898" s="438">
        <v>950</v>
      </c>
      <c r="F898" s="438">
        <v>400</v>
      </c>
      <c r="G898" s="498">
        <v>1845</v>
      </c>
      <c r="H898" s="15">
        <v>18342.224999999999</v>
      </c>
      <c r="I898" s="215"/>
      <c r="J898" s="4"/>
      <c r="K898" s="76"/>
      <c r="L898" s="81"/>
      <c r="M898" s="81"/>
      <c r="N898" s="81"/>
      <c r="O898" s="81"/>
      <c r="P898" s="81"/>
      <c r="Q898" s="81"/>
      <c r="R898" s="81"/>
      <c r="S898" s="81"/>
      <c r="T898" s="81"/>
      <c r="U898" s="81"/>
      <c r="V898" s="81"/>
      <c r="W898" s="81"/>
      <c r="X898" s="81"/>
      <c r="Y898" s="81"/>
    </row>
    <row r="899" spans="1:25" ht="12" customHeight="1">
      <c r="A899" s="81"/>
      <c r="B899" s="419" t="s">
        <v>4247</v>
      </c>
      <c r="C899" s="476">
        <v>4</v>
      </c>
      <c r="D899" s="432" t="s">
        <v>4248</v>
      </c>
      <c r="E899" s="433">
        <v>1200</v>
      </c>
      <c r="F899" s="433">
        <v>400</v>
      </c>
      <c r="G899" s="478">
        <v>1645</v>
      </c>
      <c r="H899" s="15">
        <v>15108.555</v>
      </c>
      <c r="I899" s="215"/>
      <c r="J899" s="4"/>
      <c r="K899" s="76"/>
      <c r="L899" s="81"/>
      <c r="M899" s="81"/>
      <c r="N899" s="81"/>
      <c r="O899" s="81"/>
      <c r="P899" s="81"/>
      <c r="Q899" s="81"/>
      <c r="R899" s="81"/>
      <c r="S899" s="81"/>
      <c r="T899" s="81"/>
      <c r="U899" s="81"/>
      <c r="V899" s="81"/>
      <c r="W899" s="81"/>
      <c r="X899" s="81"/>
      <c r="Y899" s="81"/>
    </row>
    <row r="900" spans="1:25" ht="12" customHeight="1">
      <c r="A900" s="81"/>
      <c r="B900" s="107" t="s">
        <v>4249</v>
      </c>
      <c r="C900" s="473">
        <v>4</v>
      </c>
      <c r="D900" s="417" t="s">
        <v>4250</v>
      </c>
      <c r="E900" s="426">
        <v>1200</v>
      </c>
      <c r="F900" s="426">
        <v>400</v>
      </c>
      <c r="G900" s="467">
        <v>1645</v>
      </c>
      <c r="H900" s="15">
        <v>19423.415000000001</v>
      </c>
      <c r="I900" s="215"/>
      <c r="J900" s="4"/>
      <c r="K900" s="76"/>
      <c r="L900" s="81"/>
      <c r="M900" s="81"/>
      <c r="N900" s="81"/>
      <c r="O900" s="81"/>
      <c r="P900" s="81"/>
      <c r="Q900" s="81"/>
      <c r="R900" s="81"/>
      <c r="S900" s="81"/>
      <c r="T900" s="81"/>
      <c r="U900" s="81"/>
      <c r="V900" s="81"/>
      <c r="W900" s="81"/>
      <c r="X900" s="81"/>
      <c r="Y900" s="81"/>
    </row>
    <row r="901" spans="1:25" ht="12" customHeight="1">
      <c r="A901" s="81"/>
      <c r="B901" s="107" t="s">
        <v>4251</v>
      </c>
      <c r="C901" s="473">
        <v>4</v>
      </c>
      <c r="D901" s="430" t="s">
        <v>4252</v>
      </c>
      <c r="E901" s="426">
        <v>1200</v>
      </c>
      <c r="F901" s="426">
        <v>400</v>
      </c>
      <c r="G901" s="467">
        <v>1845</v>
      </c>
      <c r="H901" s="15">
        <v>16482.95</v>
      </c>
      <c r="I901" s="215"/>
      <c r="J901" s="4"/>
      <c r="K901" s="76"/>
      <c r="L901" s="81"/>
      <c r="M901" s="81"/>
      <c r="N901" s="81"/>
      <c r="O901" s="81"/>
      <c r="P901" s="81"/>
      <c r="Q901" s="81"/>
      <c r="R901" s="81"/>
      <c r="S901" s="81"/>
      <c r="T901" s="81"/>
      <c r="U901" s="81"/>
      <c r="V901" s="81"/>
      <c r="W901" s="81"/>
      <c r="X901" s="81"/>
      <c r="Y901" s="81"/>
    </row>
    <row r="902" spans="1:25" ht="12" customHeight="1">
      <c r="A902" s="81"/>
      <c r="B902" s="107" t="s">
        <v>4253</v>
      </c>
      <c r="C902" s="473">
        <v>4</v>
      </c>
      <c r="D902" s="417" t="s">
        <v>4254</v>
      </c>
      <c r="E902" s="426">
        <v>1200</v>
      </c>
      <c r="F902" s="426">
        <v>400</v>
      </c>
      <c r="G902" s="467">
        <v>1845</v>
      </c>
      <c r="H902" s="15">
        <v>20013.125</v>
      </c>
      <c r="I902" s="215"/>
      <c r="J902" s="4"/>
      <c r="K902" s="76"/>
      <c r="L902" s="81"/>
      <c r="M902" s="81"/>
      <c r="N902" s="81"/>
      <c r="O902" s="81"/>
      <c r="P902" s="81"/>
      <c r="Q902" s="81"/>
      <c r="R902" s="81"/>
      <c r="S902" s="81"/>
      <c r="T902" s="81"/>
      <c r="U902" s="81"/>
      <c r="V902" s="81"/>
      <c r="W902" s="81"/>
      <c r="X902" s="81"/>
      <c r="Y902" s="81"/>
    </row>
    <row r="903" spans="1:25" ht="12" customHeight="1">
      <c r="A903" s="81"/>
      <c r="B903" s="419" t="s">
        <v>4255</v>
      </c>
      <c r="C903" s="476">
        <v>4</v>
      </c>
      <c r="D903" s="432" t="s">
        <v>4256</v>
      </c>
      <c r="E903" s="433">
        <v>1500</v>
      </c>
      <c r="F903" s="433">
        <v>400</v>
      </c>
      <c r="G903" s="478">
        <v>1645</v>
      </c>
      <c r="H903" s="15">
        <v>17367.559000000001</v>
      </c>
      <c r="I903" s="215"/>
      <c r="J903" s="4"/>
      <c r="K903" s="76"/>
      <c r="L903" s="81"/>
      <c r="M903" s="81"/>
      <c r="N903" s="81"/>
      <c r="O903" s="81"/>
      <c r="P903" s="81"/>
      <c r="Q903" s="81"/>
      <c r="R903" s="81"/>
      <c r="S903" s="81"/>
      <c r="T903" s="81"/>
      <c r="U903" s="81"/>
      <c r="V903" s="81"/>
      <c r="W903" s="81"/>
      <c r="X903" s="81"/>
      <c r="Y903" s="81"/>
    </row>
    <row r="904" spans="1:25" ht="12" customHeight="1">
      <c r="A904" s="81"/>
      <c r="B904" s="101" t="s">
        <v>4257</v>
      </c>
      <c r="C904" s="497">
        <v>4</v>
      </c>
      <c r="D904" s="499" t="s">
        <v>4258</v>
      </c>
      <c r="E904" s="437">
        <v>1500</v>
      </c>
      <c r="F904" s="437">
        <v>400</v>
      </c>
      <c r="G904" s="487">
        <v>1645</v>
      </c>
      <c r="H904" s="15">
        <v>20668.383999999998</v>
      </c>
      <c r="I904" s="215"/>
      <c r="J904" s="4"/>
      <c r="K904" s="76"/>
      <c r="L904" s="81"/>
      <c r="M904" s="81"/>
      <c r="N904" s="81"/>
      <c r="O904" s="81"/>
      <c r="P904" s="81"/>
      <c r="Q904" s="81"/>
      <c r="R904" s="81"/>
      <c r="S904" s="81"/>
      <c r="T904" s="81"/>
      <c r="U904" s="81"/>
      <c r="V904" s="81"/>
      <c r="W904" s="81"/>
      <c r="X904" s="81"/>
      <c r="Y904" s="81"/>
    </row>
    <row r="905" spans="1:25" ht="12" customHeight="1">
      <c r="A905" s="81"/>
      <c r="B905" s="107" t="s">
        <v>4259</v>
      </c>
      <c r="C905" s="473">
        <v>4</v>
      </c>
      <c r="D905" s="500" t="s">
        <v>4260</v>
      </c>
      <c r="E905" s="426">
        <v>1500</v>
      </c>
      <c r="F905" s="426">
        <v>400</v>
      </c>
      <c r="G905" s="467">
        <v>1845</v>
      </c>
      <c r="H905" s="15">
        <v>18063.759999999998</v>
      </c>
      <c r="I905" s="215"/>
      <c r="J905" s="4"/>
      <c r="K905" s="76"/>
      <c r="L905" s="81"/>
      <c r="M905" s="81"/>
      <c r="N905" s="81"/>
      <c r="O905" s="81"/>
      <c r="P905" s="81"/>
      <c r="Q905" s="81"/>
      <c r="R905" s="81"/>
      <c r="S905" s="81"/>
      <c r="T905" s="81"/>
      <c r="U905" s="81"/>
      <c r="V905" s="81"/>
      <c r="W905" s="81"/>
      <c r="X905" s="81"/>
      <c r="Y905" s="81"/>
    </row>
    <row r="906" spans="1:25" ht="12" customHeight="1">
      <c r="A906" s="81"/>
      <c r="B906" s="107" t="s">
        <v>4261</v>
      </c>
      <c r="C906" s="473">
        <v>4</v>
      </c>
      <c r="D906" s="500" t="s">
        <v>4262</v>
      </c>
      <c r="E906" s="426">
        <v>1500</v>
      </c>
      <c r="F906" s="426">
        <v>400</v>
      </c>
      <c r="G906" s="467">
        <v>1845</v>
      </c>
      <c r="H906" s="15">
        <v>22519.496999999999</v>
      </c>
      <c r="I906" s="215"/>
      <c r="J906" s="4"/>
      <c r="K906" s="76"/>
      <c r="L906" s="81"/>
      <c r="M906" s="81"/>
      <c r="N906" s="81"/>
      <c r="O906" s="81"/>
      <c r="P906" s="81"/>
      <c r="Q906" s="81"/>
      <c r="R906" s="81"/>
      <c r="S906" s="81"/>
      <c r="T906" s="81"/>
      <c r="U906" s="81"/>
      <c r="V906" s="81"/>
      <c r="W906" s="81"/>
      <c r="X906" s="81"/>
      <c r="Y906" s="81"/>
    </row>
    <row r="907" spans="1:25" ht="12" customHeight="1">
      <c r="A907" s="81"/>
      <c r="B907" s="107" t="s">
        <v>4263</v>
      </c>
      <c r="C907" s="473">
        <v>4</v>
      </c>
      <c r="D907" s="500" t="s">
        <v>4264</v>
      </c>
      <c r="E907" s="426">
        <v>1200</v>
      </c>
      <c r="F907" s="426">
        <v>450</v>
      </c>
      <c r="G907" s="467">
        <v>1845</v>
      </c>
      <c r="H907" s="15">
        <v>17190</v>
      </c>
      <c r="I907" s="215"/>
      <c r="J907" s="4"/>
      <c r="K907" s="76"/>
      <c r="L907" s="81"/>
      <c r="M907" s="81"/>
      <c r="N907" s="81"/>
      <c r="O907" s="81"/>
      <c r="P907" s="81"/>
      <c r="Q907" s="81"/>
      <c r="R907" s="81"/>
      <c r="S907" s="81"/>
      <c r="T907" s="81"/>
      <c r="U907" s="81"/>
      <c r="V907" s="81"/>
      <c r="W907" s="81"/>
      <c r="X907" s="81"/>
      <c r="Y907" s="81"/>
    </row>
    <row r="908" spans="1:25" ht="12" customHeight="1">
      <c r="A908" s="81"/>
      <c r="B908" s="107" t="s">
        <v>4265</v>
      </c>
      <c r="C908" s="473">
        <v>4</v>
      </c>
      <c r="D908" s="430" t="s">
        <v>4266</v>
      </c>
      <c r="E908" s="426">
        <v>600</v>
      </c>
      <c r="F908" s="426">
        <v>500</v>
      </c>
      <c r="G908" s="467">
        <v>1645</v>
      </c>
      <c r="H908" s="15">
        <v>11470.261</v>
      </c>
      <c r="I908" s="215"/>
      <c r="J908" s="4"/>
      <c r="K908" s="76"/>
      <c r="L908" s="81"/>
      <c r="M908" s="81"/>
      <c r="N908" s="81"/>
      <c r="O908" s="81"/>
      <c r="P908" s="81"/>
      <c r="Q908" s="81"/>
      <c r="R908" s="81"/>
      <c r="S908" s="81"/>
      <c r="T908" s="81"/>
      <c r="U908" s="81"/>
      <c r="V908" s="81"/>
      <c r="W908" s="81"/>
      <c r="X908" s="81"/>
      <c r="Y908" s="81"/>
    </row>
    <row r="909" spans="1:25" ht="12" customHeight="1">
      <c r="A909" s="81"/>
      <c r="B909" s="107" t="s">
        <v>4267</v>
      </c>
      <c r="C909" s="473">
        <v>4</v>
      </c>
      <c r="D909" s="430" t="s">
        <v>4268</v>
      </c>
      <c r="E909" s="426">
        <v>600</v>
      </c>
      <c r="F909" s="426">
        <v>500</v>
      </c>
      <c r="G909" s="467">
        <v>1645</v>
      </c>
      <c r="H909" s="15">
        <v>15488.594000000001</v>
      </c>
      <c r="I909" s="215"/>
      <c r="J909" s="4"/>
      <c r="K909" s="76"/>
      <c r="L909" s="81"/>
      <c r="M909" s="81"/>
      <c r="N909" s="81"/>
      <c r="O909" s="81"/>
      <c r="P909" s="81"/>
      <c r="Q909" s="81"/>
      <c r="R909" s="81"/>
      <c r="S909" s="81"/>
      <c r="T909" s="81"/>
      <c r="U909" s="81"/>
      <c r="V909" s="81"/>
      <c r="W909" s="81"/>
      <c r="X909" s="81"/>
      <c r="Y909" s="81"/>
    </row>
    <row r="910" spans="1:25" ht="12" customHeight="1">
      <c r="A910" s="81"/>
      <c r="B910" s="107" t="s">
        <v>4269</v>
      </c>
      <c r="C910" s="473">
        <v>4</v>
      </c>
      <c r="D910" s="430" t="s">
        <v>4270</v>
      </c>
      <c r="E910" s="426">
        <v>600</v>
      </c>
      <c r="F910" s="426">
        <v>500</v>
      </c>
      <c r="G910" s="467">
        <v>1845</v>
      </c>
      <c r="H910" s="15">
        <v>17393.760999999999</v>
      </c>
      <c r="I910" s="215"/>
      <c r="J910" s="4"/>
      <c r="K910" s="76"/>
      <c r="L910" s="81"/>
      <c r="M910" s="81"/>
      <c r="N910" s="81"/>
      <c r="O910" s="81"/>
      <c r="P910" s="81"/>
      <c r="Q910" s="81"/>
      <c r="R910" s="81"/>
      <c r="S910" s="81"/>
      <c r="T910" s="81"/>
      <c r="U910" s="81"/>
      <c r="V910" s="81"/>
      <c r="W910" s="81"/>
      <c r="X910" s="81"/>
      <c r="Y910" s="81"/>
    </row>
    <row r="911" spans="1:25" ht="12" customHeight="1">
      <c r="A911" s="81"/>
      <c r="B911" s="419" t="s">
        <v>4271</v>
      </c>
      <c r="C911" s="476">
        <v>3</v>
      </c>
      <c r="D911" s="432" t="s">
        <v>4272</v>
      </c>
      <c r="E911" s="433">
        <v>950</v>
      </c>
      <c r="F911" s="433">
        <v>500</v>
      </c>
      <c r="G911" s="478">
        <v>1645</v>
      </c>
      <c r="H911" s="15">
        <v>14099.448</v>
      </c>
      <c r="I911" s="215"/>
      <c r="J911" s="4"/>
      <c r="K911" s="76"/>
      <c r="L911" s="81"/>
      <c r="M911" s="81"/>
      <c r="N911" s="81"/>
      <c r="O911" s="81"/>
      <c r="P911" s="81"/>
      <c r="Q911" s="81"/>
      <c r="R911" s="81"/>
      <c r="S911" s="81"/>
      <c r="T911" s="81"/>
      <c r="U911" s="81"/>
      <c r="V911" s="81"/>
      <c r="W911" s="81"/>
      <c r="X911" s="81"/>
      <c r="Y911" s="81"/>
    </row>
    <row r="912" spans="1:25" ht="12" customHeight="1">
      <c r="A912" s="81"/>
      <c r="B912" s="419" t="s">
        <v>4273</v>
      </c>
      <c r="C912" s="476">
        <v>3</v>
      </c>
      <c r="D912" s="432" t="s">
        <v>4274</v>
      </c>
      <c r="E912" s="433">
        <v>950</v>
      </c>
      <c r="F912" s="433">
        <v>500</v>
      </c>
      <c r="G912" s="478">
        <v>1845</v>
      </c>
      <c r="H912" s="15">
        <v>15246.143</v>
      </c>
      <c r="I912" s="215"/>
      <c r="J912" s="4"/>
      <c r="K912" s="76"/>
      <c r="L912" s="81"/>
      <c r="M912" s="81"/>
      <c r="N912" s="81"/>
      <c r="O912" s="81"/>
      <c r="P912" s="81"/>
      <c r="Q912" s="81"/>
      <c r="R912" s="81"/>
      <c r="S912" s="81"/>
      <c r="T912" s="81"/>
      <c r="U912" s="81"/>
      <c r="V912" s="81"/>
      <c r="W912" s="81"/>
      <c r="X912" s="81"/>
      <c r="Y912" s="81"/>
    </row>
    <row r="913" spans="1:25" ht="12" customHeight="1">
      <c r="A913" s="81"/>
      <c r="B913" s="419" t="s">
        <v>4275</v>
      </c>
      <c r="C913" s="476">
        <v>4</v>
      </c>
      <c r="D913" s="432" t="s">
        <v>4276</v>
      </c>
      <c r="E913" s="433">
        <v>950</v>
      </c>
      <c r="F913" s="433">
        <v>500</v>
      </c>
      <c r="G913" s="478">
        <v>1645</v>
      </c>
      <c r="H913" s="15">
        <v>14448.39</v>
      </c>
      <c r="I913" s="215"/>
      <c r="J913" s="4"/>
      <c r="K913" s="76"/>
      <c r="L913" s="81"/>
      <c r="M913" s="81"/>
      <c r="N913" s="81"/>
      <c r="O913" s="81"/>
      <c r="P913" s="81"/>
      <c r="Q913" s="81"/>
      <c r="R913" s="81"/>
      <c r="S913" s="81"/>
      <c r="T913" s="81"/>
      <c r="U913" s="81"/>
      <c r="V913" s="81"/>
      <c r="W913" s="81"/>
      <c r="X913" s="81"/>
      <c r="Y913" s="81"/>
    </row>
    <row r="914" spans="1:25" ht="12" customHeight="1">
      <c r="A914" s="81"/>
      <c r="B914" s="101" t="s">
        <v>4277</v>
      </c>
      <c r="C914" s="497">
        <v>4</v>
      </c>
      <c r="D914" s="436" t="s">
        <v>4278</v>
      </c>
      <c r="E914" s="437">
        <v>950</v>
      </c>
      <c r="F914" s="437">
        <v>500</v>
      </c>
      <c r="G914" s="467">
        <v>1645</v>
      </c>
      <c r="H914" s="15">
        <v>17714.828999999998</v>
      </c>
      <c r="I914" s="215"/>
      <c r="J914" s="4"/>
      <c r="K914" s="76"/>
      <c r="L914" s="81"/>
      <c r="M914" s="81"/>
      <c r="N914" s="81"/>
      <c r="O914" s="81"/>
      <c r="P914" s="81"/>
      <c r="Q914" s="81"/>
      <c r="R914" s="81"/>
      <c r="S914" s="81"/>
      <c r="T914" s="81"/>
      <c r="U914" s="81"/>
      <c r="V914" s="81"/>
      <c r="W914" s="81"/>
      <c r="X914" s="81"/>
      <c r="Y914" s="81"/>
    </row>
    <row r="915" spans="1:25" ht="12" customHeight="1">
      <c r="A915" s="81"/>
      <c r="B915" s="107" t="s">
        <v>4279</v>
      </c>
      <c r="C915" s="473">
        <v>4</v>
      </c>
      <c r="D915" s="430" t="s">
        <v>4280</v>
      </c>
      <c r="E915" s="426">
        <v>950</v>
      </c>
      <c r="F915" s="426">
        <v>500</v>
      </c>
      <c r="G915" s="467">
        <v>1845</v>
      </c>
      <c r="H915" s="15">
        <v>15665.496000000001</v>
      </c>
      <c r="I915" s="215"/>
      <c r="J915" s="4"/>
      <c r="K915" s="76"/>
      <c r="L915" s="81"/>
      <c r="M915" s="81"/>
      <c r="N915" s="81"/>
      <c r="O915" s="81"/>
      <c r="P915" s="81"/>
      <c r="Q915" s="81"/>
      <c r="R915" s="81"/>
      <c r="S915" s="81"/>
      <c r="T915" s="81"/>
      <c r="U915" s="81"/>
      <c r="V915" s="81"/>
      <c r="W915" s="81"/>
      <c r="X915" s="81"/>
      <c r="Y915" s="81"/>
    </row>
    <row r="916" spans="1:25" ht="12" customHeight="1">
      <c r="A916" s="81"/>
      <c r="B916" s="107" t="s">
        <v>4281</v>
      </c>
      <c r="C916" s="473">
        <v>4</v>
      </c>
      <c r="D916" s="430" t="s">
        <v>4282</v>
      </c>
      <c r="E916" s="426">
        <v>950</v>
      </c>
      <c r="F916" s="426">
        <v>500</v>
      </c>
      <c r="G916" s="467">
        <v>1845</v>
      </c>
      <c r="H916" s="15">
        <v>19279.249</v>
      </c>
      <c r="I916" s="215"/>
      <c r="J916" s="4"/>
      <c r="K916" s="76"/>
      <c r="L916" s="81"/>
      <c r="M916" s="81"/>
      <c r="N916" s="81"/>
      <c r="O916" s="81"/>
      <c r="P916" s="81"/>
      <c r="Q916" s="81"/>
      <c r="R916" s="81"/>
      <c r="S916" s="81"/>
      <c r="T916" s="81"/>
      <c r="U916" s="81"/>
      <c r="V916" s="81"/>
      <c r="W916" s="81"/>
      <c r="X916" s="81"/>
      <c r="Y916" s="81"/>
    </row>
    <row r="917" spans="1:25" ht="12" customHeight="1">
      <c r="A917" s="81"/>
      <c r="B917" s="419" t="s">
        <v>4283</v>
      </c>
      <c r="C917" s="476">
        <v>4</v>
      </c>
      <c r="D917" s="432" t="s">
        <v>4284</v>
      </c>
      <c r="E917" s="433">
        <v>1200</v>
      </c>
      <c r="F917" s="433">
        <v>500</v>
      </c>
      <c r="G917" s="478">
        <v>1645</v>
      </c>
      <c r="H917" s="15">
        <v>16900.664000000001</v>
      </c>
      <c r="I917" s="215"/>
      <c r="J917" s="4"/>
      <c r="K917" s="76"/>
      <c r="L917" s="81"/>
      <c r="M917" s="81"/>
      <c r="N917" s="81"/>
      <c r="O917" s="81"/>
      <c r="P917" s="81"/>
      <c r="Q917" s="81"/>
      <c r="R917" s="81"/>
      <c r="S917" s="81"/>
      <c r="T917" s="81"/>
      <c r="U917" s="81"/>
      <c r="V917" s="81"/>
      <c r="W917" s="81"/>
      <c r="X917" s="81"/>
      <c r="Y917" s="81"/>
    </row>
    <row r="918" spans="1:25" ht="12" customHeight="1">
      <c r="A918" s="81"/>
      <c r="B918" s="101" t="s">
        <v>4285</v>
      </c>
      <c r="C918" s="497"/>
      <c r="D918" s="436" t="s">
        <v>4286</v>
      </c>
      <c r="E918" s="437">
        <v>1200</v>
      </c>
      <c r="F918" s="437">
        <v>500</v>
      </c>
      <c r="G918" s="487">
        <v>1645</v>
      </c>
      <c r="H918" s="15">
        <v>20489.821</v>
      </c>
      <c r="I918" s="215"/>
      <c r="J918" s="4"/>
      <c r="K918" s="76"/>
      <c r="L918" s="81"/>
      <c r="M918" s="81"/>
      <c r="N918" s="81"/>
      <c r="O918" s="81"/>
      <c r="P918" s="81"/>
      <c r="Q918" s="81"/>
      <c r="R918" s="81"/>
      <c r="S918" s="81"/>
      <c r="T918" s="81"/>
      <c r="U918" s="81"/>
      <c r="V918" s="81"/>
      <c r="W918" s="81"/>
      <c r="X918" s="81"/>
      <c r="Y918" s="81"/>
    </row>
    <row r="919" spans="1:25" ht="12" customHeight="1">
      <c r="A919" s="81"/>
      <c r="B919" s="107" t="s">
        <v>4287</v>
      </c>
      <c r="C919" s="473">
        <v>4</v>
      </c>
      <c r="D919" s="500" t="s">
        <v>4288</v>
      </c>
      <c r="E919" s="426">
        <v>1200</v>
      </c>
      <c r="F919" s="426">
        <v>500</v>
      </c>
      <c r="G919" s="467">
        <v>1845</v>
      </c>
      <c r="H919" s="15">
        <v>17580.496999999999</v>
      </c>
      <c r="I919" s="215"/>
      <c r="J919" s="4"/>
      <c r="K919" s="76"/>
      <c r="L919" s="81"/>
      <c r="M919" s="81"/>
      <c r="N919" s="81"/>
      <c r="O919" s="81"/>
      <c r="P919" s="81"/>
      <c r="Q919" s="81"/>
      <c r="R919" s="81"/>
      <c r="S919" s="81"/>
      <c r="T919" s="81"/>
      <c r="U919" s="81"/>
      <c r="V919" s="81"/>
      <c r="W919" s="81"/>
      <c r="X919" s="81"/>
      <c r="Y919" s="81"/>
    </row>
    <row r="920" spans="1:25" ht="12" customHeight="1">
      <c r="A920" s="81"/>
      <c r="B920" s="107" t="s">
        <v>4289</v>
      </c>
      <c r="C920" s="473">
        <v>4</v>
      </c>
      <c r="D920" s="436" t="s">
        <v>4290</v>
      </c>
      <c r="E920" s="426">
        <v>1200</v>
      </c>
      <c r="F920" s="426">
        <v>500</v>
      </c>
      <c r="G920" s="467">
        <v>1845</v>
      </c>
      <c r="H920" s="15">
        <v>21692.22</v>
      </c>
      <c r="I920" s="215"/>
      <c r="J920" s="4"/>
      <c r="K920" s="76"/>
      <c r="L920" s="81"/>
      <c r="M920" s="81"/>
      <c r="N920" s="81"/>
      <c r="O920" s="81"/>
      <c r="P920" s="81"/>
      <c r="Q920" s="81"/>
      <c r="R920" s="81"/>
      <c r="S920" s="81"/>
      <c r="T920" s="81"/>
      <c r="U920" s="81"/>
      <c r="V920" s="81"/>
      <c r="W920" s="81"/>
      <c r="X920" s="81"/>
      <c r="Y920" s="81"/>
    </row>
    <row r="921" spans="1:25" ht="12" customHeight="1">
      <c r="A921" s="81"/>
      <c r="B921" s="107" t="s">
        <v>4291</v>
      </c>
      <c r="C921" s="473">
        <v>4</v>
      </c>
      <c r="D921" s="436" t="s">
        <v>4292</v>
      </c>
      <c r="E921" s="426">
        <v>1200</v>
      </c>
      <c r="F921" s="426">
        <v>500</v>
      </c>
      <c r="G921" s="467">
        <v>1645</v>
      </c>
      <c r="H921" s="15">
        <v>17239.145</v>
      </c>
      <c r="I921" s="215"/>
      <c r="J921" s="4"/>
      <c r="K921" s="76"/>
      <c r="L921" s="81"/>
      <c r="M921" s="81"/>
      <c r="N921" s="81"/>
      <c r="O921" s="81"/>
      <c r="P921" s="81"/>
      <c r="Q921" s="81"/>
      <c r="R921" s="81"/>
      <c r="S921" s="81"/>
      <c r="T921" s="81"/>
      <c r="U921" s="81"/>
      <c r="V921" s="81"/>
      <c r="W921" s="81"/>
      <c r="X921" s="81"/>
      <c r="Y921" s="81"/>
    </row>
    <row r="922" spans="1:25" ht="12" customHeight="1">
      <c r="A922" s="81"/>
      <c r="B922" s="419" t="s">
        <v>4293</v>
      </c>
      <c r="C922" s="476">
        <v>4</v>
      </c>
      <c r="D922" s="432" t="s">
        <v>4294</v>
      </c>
      <c r="E922" s="433">
        <v>1400</v>
      </c>
      <c r="F922" s="433">
        <v>500</v>
      </c>
      <c r="G922" s="478">
        <v>1645</v>
      </c>
      <c r="H922" s="15">
        <v>19338.208999999999</v>
      </c>
      <c r="I922" s="215"/>
      <c r="J922" s="4"/>
      <c r="K922" s="76"/>
      <c r="L922" s="81"/>
      <c r="M922" s="81"/>
      <c r="N922" s="81"/>
      <c r="O922" s="81"/>
      <c r="P922" s="81"/>
      <c r="Q922" s="81"/>
      <c r="R922" s="81"/>
      <c r="S922" s="81"/>
      <c r="T922" s="81"/>
      <c r="U922" s="81"/>
      <c r="V922" s="81"/>
      <c r="W922" s="81"/>
      <c r="X922" s="81"/>
      <c r="Y922" s="81"/>
    </row>
    <row r="923" spans="1:25" ht="12" customHeight="1">
      <c r="A923" s="81"/>
      <c r="B923" s="107" t="s">
        <v>4295</v>
      </c>
      <c r="C923" s="473">
        <v>4</v>
      </c>
      <c r="D923" s="417" t="s">
        <v>4296</v>
      </c>
      <c r="E923" s="426">
        <v>1500</v>
      </c>
      <c r="F923" s="426">
        <v>500</v>
      </c>
      <c r="G923" s="467">
        <v>1645</v>
      </c>
      <c r="H923" s="15">
        <v>21965.811999999998</v>
      </c>
      <c r="I923" s="215"/>
      <c r="J923" s="4"/>
      <c r="K923" s="76"/>
      <c r="L923" s="81"/>
      <c r="M923" s="81"/>
      <c r="N923" s="81"/>
      <c r="O923" s="81"/>
      <c r="P923" s="81"/>
      <c r="Q923" s="81"/>
      <c r="R923" s="81"/>
      <c r="S923" s="81"/>
      <c r="T923" s="81"/>
      <c r="U923" s="81"/>
      <c r="V923" s="81"/>
      <c r="W923" s="81"/>
      <c r="X923" s="81"/>
      <c r="Y923" s="81"/>
    </row>
    <row r="924" spans="1:25" ht="12" customHeight="1">
      <c r="A924" s="81"/>
      <c r="B924" s="107" t="s">
        <v>4297</v>
      </c>
      <c r="C924" s="473">
        <v>4</v>
      </c>
      <c r="D924" s="500" t="s">
        <v>4298</v>
      </c>
      <c r="E924" s="426">
        <v>1500</v>
      </c>
      <c r="F924" s="426">
        <v>500</v>
      </c>
      <c r="G924" s="467">
        <v>1845</v>
      </c>
      <c r="H924" s="15">
        <v>19641.27</v>
      </c>
      <c r="I924" s="215"/>
      <c r="J924" s="4"/>
      <c r="K924" s="76"/>
      <c r="L924" s="81"/>
      <c r="M924" s="81"/>
      <c r="N924" s="81"/>
      <c r="O924" s="81"/>
      <c r="P924" s="81"/>
      <c r="Q924" s="81"/>
      <c r="R924" s="81"/>
      <c r="S924" s="81"/>
      <c r="T924" s="81"/>
      <c r="U924" s="81"/>
      <c r="V924" s="81"/>
      <c r="W924" s="81"/>
      <c r="X924" s="81"/>
      <c r="Y924" s="81"/>
    </row>
    <row r="925" spans="1:25" ht="12" customHeight="1">
      <c r="A925" s="81"/>
      <c r="B925" s="107" t="s">
        <v>4299</v>
      </c>
      <c r="C925" s="473">
        <v>4</v>
      </c>
      <c r="D925" s="501" t="s">
        <v>4300</v>
      </c>
      <c r="E925" s="426">
        <v>1500</v>
      </c>
      <c r="F925" s="426">
        <v>500</v>
      </c>
      <c r="G925" s="467">
        <v>1645</v>
      </c>
      <c r="H925" s="15">
        <v>23191.014000000003</v>
      </c>
      <c r="I925" s="215"/>
      <c r="J925" s="4"/>
      <c r="K925" s="76"/>
      <c r="L925" s="81"/>
      <c r="M925" s="81"/>
      <c r="N925" s="81"/>
      <c r="O925" s="81"/>
      <c r="P925" s="81"/>
      <c r="Q925" s="81"/>
      <c r="R925" s="81"/>
      <c r="S925" s="81"/>
      <c r="T925" s="81"/>
      <c r="U925" s="81"/>
      <c r="V925" s="81"/>
      <c r="W925" s="81"/>
      <c r="X925" s="81"/>
      <c r="Y925" s="81"/>
    </row>
    <row r="926" spans="1:25" ht="12" customHeight="1">
      <c r="A926" s="81"/>
      <c r="B926" s="107" t="s">
        <v>4301</v>
      </c>
      <c r="C926" s="473">
        <v>4</v>
      </c>
      <c r="D926" s="430" t="s">
        <v>4302</v>
      </c>
      <c r="E926" s="426">
        <v>600</v>
      </c>
      <c r="F926" s="426">
        <v>600</v>
      </c>
      <c r="G926" s="467">
        <v>1645</v>
      </c>
      <c r="H926" s="15">
        <v>12426.898000000001</v>
      </c>
      <c r="I926" s="215"/>
      <c r="J926" s="4"/>
      <c r="K926" s="76"/>
      <c r="L926" s="81"/>
      <c r="M926" s="81"/>
      <c r="N926" s="81"/>
      <c r="O926" s="81"/>
      <c r="P926" s="81"/>
      <c r="Q926" s="81"/>
      <c r="R926" s="81"/>
      <c r="S926" s="81"/>
      <c r="T926" s="81"/>
      <c r="U926" s="81"/>
      <c r="V926" s="81"/>
      <c r="W926" s="81"/>
      <c r="X926" s="81"/>
      <c r="Y926" s="81"/>
    </row>
    <row r="927" spans="1:25" ht="12" customHeight="1">
      <c r="A927" s="81"/>
      <c r="B927" s="107" t="s">
        <v>4303</v>
      </c>
      <c r="C927" s="473">
        <v>4</v>
      </c>
      <c r="D927" s="417" t="s">
        <v>4304</v>
      </c>
      <c r="E927" s="426">
        <v>600</v>
      </c>
      <c r="F927" s="426">
        <v>600</v>
      </c>
      <c r="G927" s="467">
        <v>1645</v>
      </c>
      <c r="H927" s="15">
        <v>16835.159</v>
      </c>
      <c r="I927" s="215"/>
      <c r="J927" s="4"/>
      <c r="K927" s="76"/>
      <c r="L927" s="81"/>
      <c r="M927" s="81"/>
      <c r="N927" s="81"/>
      <c r="O927" s="81"/>
      <c r="P927" s="81"/>
      <c r="Q927" s="81"/>
      <c r="R927" s="81"/>
      <c r="S927" s="81"/>
      <c r="T927" s="81"/>
      <c r="U927" s="81"/>
      <c r="V927" s="81"/>
      <c r="W927" s="81"/>
      <c r="X927" s="81"/>
      <c r="Y927" s="81"/>
    </row>
    <row r="928" spans="1:25" ht="12" customHeight="1">
      <c r="A928" s="81"/>
      <c r="B928" s="419" t="s">
        <v>4305</v>
      </c>
      <c r="C928" s="476">
        <v>4</v>
      </c>
      <c r="D928" s="432" t="s">
        <v>4306</v>
      </c>
      <c r="E928" s="433">
        <v>950</v>
      </c>
      <c r="F928" s="433">
        <v>600</v>
      </c>
      <c r="G928" s="478">
        <v>1645</v>
      </c>
      <c r="H928" s="15">
        <v>15809.662</v>
      </c>
      <c r="I928" s="215"/>
      <c r="J928" s="4"/>
      <c r="K928" s="76"/>
      <c r="L928" s="81"/>
      <c r="M928" s="81"/>
      <c r="N928" s="81"/>
      <c r="O928" s="81"/>
      <c r="P928" s="81"/>
      <c r="Q928" s="81"/>
      <c r="R928" s="81"/>
      <c r="S928" s="81"/>
      <c r="T928" s="81"/>
      <c r="U928" s="81"/>
      <c r="V928" s="81"/>
      <c r="W928" s="81"/>
      <c r="X928" s="81"/>
      <c r="Y928" s="81"/>
    </row>
    <row r="929" spans="1:25" ht="12" customHeight="1">
      <c r="A929" s="81"/>
      <c r="B929" s="450" t="s">
        <v>4307</v>
      </c>
      <c r="C929" s="502">
        <v>4</v>
      </c>
      <c r="D929" s="455" t="s">
        <v>4308</v>
      </c>
      <c r="E929" s="482">
        <v>950</v>
      </c>
      <c r="F929" s="482">
        <v>600</v>
      </c>
      <c r="G929" s="483">
        <v>1645</v>
      </c>
      <c r="H929" s="15">
        <v>19302.161999999997</v>
      </c>
      <c r="I929" s="215"/>
      <c r="J929" s="4"/>
      <c r="K929" s="76"/>
      <c r="L929" s="81"/>
      <c r="M929" s="81"/>
      <c r="N929" s="81"/>
      <c r="O929" s="81"/>
      <c r="P929" s="81"/>
      <c r="Q929" s="81"/>
      <c r="R929" s="81"/>
      <c r="S929" s="81"/>
      <c r="T929" s="81"/>
      <c r="U929" s="81"/>
      <c r="V929" s="81"/>
      <c r="W929" s="81"/>
      <c r="X929" s="81"/>
      <c r="Y929" s="81"/>
    </row>
    <row r="930" spans="1:25" ht="12" customHeight="1">
      <c r="A930" s="81"/>
      <c r="B930" s="107" t="s">
        <v>4309</v>
      </c>
      <c r="C930" s="473">
        <v>4</v>
      </c>
      <c r="D930" s="430" t="s">
        <v>4310</v>
      </c>
      <c r="E930" s="438">
        <v>950</v>
      </c>
      <c r="F930" s="438">
        <v>600</v>
      </c>
      <c r="G930" s="498">
        <v>1845</v>
      </c>
      <c r="H930" s="15">
        <v>16802.379000000001</v>
      </c>
      <c r="I930" s="215"/>
      <c r="J930" s="4"/>
      <c r="K930" s="76"/>
      <c r="L930" s="81"/>
      <c r="M930" s="81"/>
      <c r="N930" s="81"/>
      <c r="O930" s="81"/>
      <c r="P930" s="81"/>
      <c r="Q930" s="81"/>
      <c r="R930" s="81"/>
      <c r="S930" s="81"/>
      <c r="T930" s="81"/>
      <c r="U930" s="81"/>
      <c r="V930" s="81"/>
      <c r="W930" s="81"/>
      <c r="X930" s="81"/>
      <c r="Y930" s="81"/>
    </row>
    <row r="931" spans="1:25" ht="12" customHeight="1">
      <c r="A931" s="81"/>
      <c r="B931" s="107" t="s">
        <v>4311</v>
      </c>
      <c r="C931" s="473">
        <v>4</v>
      </c>
      <c r="D931" s="430" t="s">
        <v>4312</v>
      </c>
      <c r="E931" s="438">
        <v>950</v>
      </c>
      <c r="F931" s="438">
        <v>600</v>
      </c>
      <c r="G931" s="498">
        <v>1845</v>
      </c>
      <c r="H931" s="15">
        <v>20833.824000000001</v>
      </c>
      <c r="I931" s="215"/>
      <c r="J931" s="4"/>
      <c r="K931" s="76"/>
      <c r="L931" s="81"/>
      <c r="M931" s="81"/>
      <c r="N931" s="81"/>
      <c r="O931" s="81"/>
      <c r="P931" s="81"/>
      <c r="Q931" s="81"/>
      <c r="R931" s="81"/>
      <c r="S931" s="81"/>
      <c r="T931" s="81"/>
      <c r="U931" s="81"/>
      <c r="V931" s="81"/>
      <c r="W931" s="81"/>
      <c r="X931" s="81"/>
      <c r="Y931" s="81"/>
    </row>
    <row r="932" spans="1:25" ht="12" customHeight="1">
      <c r="A932" s="81"/>
      <c r="B932" s="419" t="s">
        <v>4313</v>
      </c>
      <c r="C932" s="476">
        <v>4</v>
      </c>
      <c r="D932" s="432" t="s">
        <v>4314</v>
      </c>
      <c r="E932" s="433">
        <v>1200</v>
      </c>
      <c r="F932" s="433">
        <v>600</v>
      </c>
      <c r="G932" s="478">
        <v>1645</v>
      </c>
      <c r="H932" s="15">
        <v>18381.55</v>
      </c>
      <c r="I932" s="215"/>
      <c r="J932" s="4"/>
      <c r="K932" s="76"/>
      <c r="L932" s="81"/>
      <c r="M932" s="81"/>
      <c r="N932" s="81"/>
      <c r="O932" s="81"/>
      <c r="P932" s="81"/>
      <c r="Q932" s="81"/>
      <c r="R932" s="81"/>
      <c r="S932" s="81"/>
      <c r="T932" s="81"/>
      <c r="U932" s="81"/>
      <c r="V932" s="81"/>
      <c r="W932" s="81"/>
      <c r="X932" s="81"/>
      <c r="Y932" s="81"/>
    </row>
    <row r="933" spans="1:25" ht="12" customHeight="1">
      <c r="A933" s="81"/>
      <c r="B933" s="107" t="s">
        <v>4315</v>
      </c>
      <c r="C933" s="473">
        <v>4</v>
      </c>
      <c r="D933" s="417" t="s">
        <v>4316</v>
      </c>
      <c r="E933" s="426">
        <v>1200</v>
      </c>
      <c r="F933" s="426">
        <v>600</v>
      </c>
      <c r="G933" s="467">
        <v>1645</v>
      </c>
      <c r="H933" s="15">
        <v>21528.407999999999</v>
      </c>
      <c r="I933" s="215"/>
      <c r="J933" s="4"/>
      <c r="K933" s="76"/>
      <c r="L933" s="81"/>
      <c r="M933" s="81"/>
      <c r="N933" s="81"/>
      <c r="O933" s="81"/>
      <c r="P933" s="81"/>
      <c r="Q933" s="81"/>
      <c r="R933" s="81"/>
      <c r="S933" s="81"/>
      <c r="T933" s="81"/>
      <c r="U933" s="81"/>
      <c r="V933" s="81"/>
      <c r="W933" s="81"/>
      <c r="X933" s="81"/>
      <c r="Y933" s="81"/>
    </row>
    <row r="934" spans="1:25" ht="12" customHeight="1">
      <c r="A934" s="81"/>
      <c r="B934" s="107" t="s">
        <v>4317</v>
      </c>
      <c r="C934" s="473">
        <v>4</v>
      </c>
      <c r="D934" s="417" t="s">
        <v>4318</v>
      </c>
      <c r="E934" s="426">
        <v>1200</v>
      </c>
      <c r="F934" s="426">
        <v>600</v>
      </c>
      <c r="G934" s="467">
        <v>1845</v>
      </c>
      <c r="H934" s="15">
        <v>19498.754000000001</v>
      </c>
      <c r="I934" s="215"/>
      <c r="J934" s="4"/>
      <c r="K934" s="76"/>
      <c r="L934" s="81"/>
      <c r="M934" s="81"/>
      <c r="N934" s="81"/>
      <c r="O934" s="81"/>
      <c r="P934" s="81"/>
      <c r="Q934" s="81"/>
      <c r="R934" s="81"/>
      <c r="S934" s="81"/>
      <c r="T934" s="81"/>
      <c r="U934" s="81"/>
      <c r="V934" s="81"/>
      <c r="W934" s="81"/>
      <c r="X934" s="81"/>
      <c r="Y934" s="81"/>
    </row>
    <row r="935" spans="1:25" ht="12" customHeight="1">
      <c r="A935" s="81"/>
      <c r="B935" s="107" t="s">
        <v>4319</v>
      </c>
      <c r="C935" s="473">
        <v>4</v>
      </c>
      <c r="D935" s="417" t="s">
        <v>4320</v>
      </c>
      <c r="E935" s="426">
        <v>1200</v>
      </c>
      <c r="F935" s="426">
        <v>600</v>
      </c>
      <c r="G935" s="467">
        <v>1845</v>
      </c>
      <c r="H935" s="15">
        <v>23020.755999999998</v>
      </c>
      <c r="I935" s="215"/>
      <c r="J935" s="4"/>
      <c r="K935" s="76"/>
      <c r="L935" s="81"/>
      <c r="M935" s="81"/>
      <c r="N935" s="81"/>
      <c r="O935" s="81"/>
      <c r="P935" s="81"/>
      <c r="Q935" s="81"/>
      <c r="R935" s="81"/>
      <c r="S935" s="81"/>
      <c r="T935" s="81"/>
      <c r="U935" s="81"/>
      <c r="V935" s="81"/>
      <c r="W935" s="81"/>
      <c r="X935" s="81"/>
      <c r="Y935" s="81"/>
    </row>
    <row r="936" spans="1:25" ht="12" customHeight="1">
      <c r="A936" s="81"/>
      <c r="B936" s="419" t="s">
        <v>4321</v>
      </c>
      <c r="C936" s="476">
        <v>4</v>
      </c>
      <c r="D936" s="432" t="s">
        <v>4322</v>
      </c>
      <c r="E936" s="433">
        <v>1500</v>
      </c>
      <c r="F936" s="433">
        <v>600</v>
      </c>
      <c r="G936" s="478">
        <v>1645</v>
      </c>
      <c r="H936" s="15">
        <v>21490.710999999999</v>
      </c>
      <c r="I936" s="215"/>
      <c r="J936" s="4"/>
      <c r="K936" s="76"/>
      <c r="L936" s="81"/>
      <c r="M936" s="81"/>
      <c r="N936" s="81"/>
      <c r="O936" s="81"/>
      <c r="P936" s="81"/>
      <c r="Q936" s="81"/>
      <c r="R936" s="81"/>
      <c r="S936" s="81"/>
      <c r="T936" s="81"/>
      <c r="U936" s="81"/>
      <c r="V936" s="81"/>
      <c r="W936" s="81"/>
      <c r="X936" s="81"/>
      <c r="Y936" s="81"/>
    </row>
    <row r="937" spans="1:25" ht="12" customHeight="1">
      <c r="A937" s="81"/>
      <c r="B937" s="101" t="s">
        <v>4323</v>
      </c>
      <c r="C937" s="497"/>
      <c r="D937" s="436" t="s">
        <v>4324</v>
      </c>
      <c r="E937" s="437">
        <v>1500</v>
      </c>
      <c r="F937" s="437">
        <v>600</v>
      </c>
      <c r="G937" s="487">
        <v>1645</v>
      </c>
      <c r="H937" s="15">
        <v>23813.602999999999</v>
      </c>
      <c r="I937" s="215"/>
      <c r="J937" s="4"/>
      <c r="K937" s="76"/>
      <c r="L937" s="81"/>
      <c r="M937" s="81"/>
      <c r="N937" s="81"/>
      <c r="O937" s="81"/>
      <c r="P937" s="81"/>
      <c r="Q937" s="81"/>
      <c r="R937" s="81"/>
      <c r="S937" s="81"/>
      <c r="T937" s="81"/>
      <c r="U937" s="81"/>
      <c r="V937" s="81"/>
      <c r="W937" s="81"/>
      <c r="X937" s="81"/>
      <c r="Y937" s="81"/>
    </row>
    <row r="938" spans="1:25" ht="12" customHeight="1">
      <c r="A938" s="81"/>
      <c r="B938" s="101" t="s">
        <v>4325</v>
      </c>
      <c r="C938" s="497">
        <v>4</v>
      </c>
      <c r="D938" s="417" t="s">
        <v>4326</v>
      </c>
      <c r="E938" s="437">
        <v>1500</v>
      </c>
      <c r="F938" s="437">
        <v>600</v>
      </c>
      <c r="G938" s="487">
        <v>1845</v>
      </c>
      <c r="H938" s="15">
        <v>22137.796999999999</v>
      </c>
      <c r="I938" s="215"/>
      <c r="J938" s="4"/>
      <c r="K938" s="76"/>
      <c r="L938" s="81"/>
      <c r="M938" s="81"/>
      <c r="N938" s="81"/>
      <c r="O938" s="81"/>
      <c r="P938" s="81"/>
      <c r="Q938" s="81"/>
      <c r="R938" s="81"/>
      <c r="S938" s="81"/>
      <c r="T938" s="81"/>
      <c r="U938" s="81"/>
      <c r="V938" s="81"/>
      <c r="W938" s="81"/>
      <c r="X938" s="81"/>
      <c r="Y938" s="81"/>
    </row>
    <row r="939" spans="1:25" ht="12" customHeight="1">
      <c r="A939" s="81"/>
      <c r="B939" s="101" t="s">
        <v>4327</v>
      </c>
      <c r="C939" s="497">
        <v>4</v>
      </c>
      <c r="D939" s="417" t="s">
        <v>4328</v>
      </c>
      <c r="E939" s="437">
        <v>1500</v>
      </c>
      <c r="F939" s="437">
        <v>600</v>
      </c>
      <c r="G939" s="487">
        <v>1845</v>
      </c>
      <c r="H939" s="15">
        <v>24842.345000000001</v>
      </c>
      <c r="I939" s="215"/>
      <c r="J939" s="4"/>
      <c r="K939" s="76"/>
      <c r="L939" s="81"/>
      <c r="M939" s="81"/>
      <c r="N939" s="81"/>
      <c r="O939" s="81"/>
      <c r="P939" s="81"/>
      <c r="Q939" s="81"/>
      <c r="R939" s="81"/>
      <c r="S939" s="81"/>
      <c r="T939" s="81"/>
      <c r="U939" s="81"/>
      <c r="V939" s="81"/>
      <c r="W939" s="81"/>
      <c r="X939" s="81"/>
      <c r="Y939" s="81"/>
    </row>
    <row r="940" spans="1:25" ht="12" customHeight="1">
      <c r="A940" s="81"/>
      <c r="B940" s="107" t="s">
        <v>4329</v>
      </c>
      <c r="C940" s="473">
        <v>4</v>
      </c>
      <c r="D940" s="430" t="s">
        <v>4330</v>
      </c>
      <c r="E940" s="426">
        <v>1200</v>
      </c>
      <c r="F940" s="426">
        <v>650</v>
      </c>
      <c r="G940" s="467">
        <v>1645</v>
      </c>
      <c r="H940" s="15">
        <v>19456.161999999997</v>
      </c>
      <c r="I940" s="215"/>
      <c r="J940" s="4"/>
      <c r="K940" s="76"/>
      <c r="L940" s="81"/>
      <c r="M940" s="81"/>
      <c r="N940" s="81"/>
      <c r="O940" s="81"/>
      <c r="P940" s="81"/>
      <c r="Q940" s="81"/>
      <c r="R940" s="81"/>
      <c r="S940" s="81"/>
      <c r="T940" s="81"/>
      <c r="U940" s="81"/>
      <c r="V940" s="81"/>
      <c r="W940" s="81"/>
      <c r="X940" s="81"/>
      <c r="Y940" s="81"/>
    </row>
    <row r="941" spans="1:25" ht="12" customHeight="1">
      <c r="A941" s="81"/>
      <c r="B941" s="107" t="s">
        <v>4331</v>
      </c>
      <c r="C941" s="473">
        <v>4</v>
      </c>
      <c r="D941" s="430" t="s">
        <v>4332</v>
      </c>
      <c r="E941" s="426">
        <v>1200</v>
      </c>
      <c r="F941" s="426">
        <v>650</v>
      </c>
      <c r="G941" s="467">
        <v>1645</v>
      </c>
      <c r="H941" s="15">
        <v>21657.800999999999</v>
      </c>
      <c r="I941" s="215"/>
      <c r="J941" s="4"/>
      <c r="K941" s="76"/>
      <c r="L941" s="81"/>
      <c r="M941" s="81"/>
      <c r="N941" s="81"/>
      <c r="O941" s="81"/>
      <c r="P941" s="81"/>
      <c r="Q941" s="81"/>
      <c r="R941" s="81"/>
      <c r="S941" s="81"/>
      <c r="T941" s="81"/>
      <c r="U941" s="81"/>
      <c r="V941" s="81"/>
      <c r="W941" s="81"/>
      <c r="X941" s="81"/>
      <c r="Y941" s="81"/>
    </row>
    <row r="942" spans="1:25" ht="12" customHeight="1">
      <c r="A942" s="81"/>
      <c r="B942" s="107" t="s">
        <v>4333</v>
      </c>
      <c r="C942" s="473">
        <v>4</v>
      </c>
      <c r="D942" s="430" t="s">
        <v>4334</v>
      </c>
      <c r="E942" s="426">
        <v>1200</v>
      </c>
      <c r="F942" s="426">
        <v>650</v>
      </c>
      <c r="G942" s="467">
        <v>1845</v>
      </c>
      <c r="H942" s="15">
        <v>20565.182000000001</v>
      </c>
      <c r="I942" s="215"/>
      <c r="J942" s="4"/>
      <c r="K942" s="76"/>
      <c r="L942" s="81"/>
      <c r="M942" s="81"/>
      <c r="N942" s="81"/>
      <c r="O942" s="81"/>
      <c r="P942" s="81"/>
      <c r="Q942" s="81"/>
      <c r="R942" s="81"/>
      <c r="S942" s="81"/>
      <c r="T942" s="81"/>
      <c r="U942" s="81"/>
      <c r="V942" s="81"/>
      <c r="W942" s="81"/>
      <c r="X942" s="81"/>
      <c r="Y942" s="81"/>
    </row>
    <row r="943" spans="1:25" ht="12" customHeight="1">
      <c r="A943" s="81"/>
      <c r="B943" s="107" t="s">
        <v>4335</v>
      </c>
      <c r="C943" s="503">
        <v>4</v>
      </c>
      <c r="D943" s="417" t="s">
        <v>4336</v>
      </c>
      <c r="E943" s="426">
        <v>1200</v>
      </c>
      <c r="F943" s="426">
        <v>650</v>
      </c>
      <c r="G943" s="467">
        <v>1845</v>
      </c>
      <c r="H943" s="15">
        <v>23286.130999999998</v>
      </c>
      <c r="I943" s="215"/>
      <c r="J943" s="4"/>
      <c r="K943" s="76"/>
      <c r="L943" s="81"/>
      <c r="M943" s="81"/>
      <c r="N943" s="81"/>
      <c r="O943" s="81"/>
      <c r="P943" s="81"/>
      <c r="Q943" s="81"/>
      <c r="R943" s="81"/>
      <c r="S943" s="81"/>
      <c r="T943" s="81"/>
      <c r="U943" s="81"/>
      <c r="V943" s="81"/>
      <c r="W943" s="81"/>
      <c r="X943" s="81"/>
      <c r="Y943" s="81"/>
    </row>
    <row r="944" spans="1:25" ht="12" customHeight="1">
      <c r="A944" s="81"/>
      <c r="B944" s="107" t="s">
        <v>4337</v>
      </c>
      <c r="C944" s="473">
        <v>5</v>
      </c>
      <c r="D944" s="417" t="s">
        <v>4338</v>
      </c>
      <c r="E944" s="426">
        <v>1200</v>
      </c>
      <c r="F944" s="426">
        <v>300</v>
      </c>
      <c r="G944" s="467">
        <v>1645</v>
      </c>
      <c r="H944" s="15">
        <v>13572</v>
      </c>
      <c r="I944" s="215"/>
      <c r="J944" s="4"/>
      <c r="K944" s="76"/>
      <c r="L944" s="81"/>
      <c r="M944" s="81"/>
      <c r="N944" s="81"/>
      <c r="O944" s="81"/>
      <c r="P944" s="81"/>
      <c r="Q944" s="81"/>
      <c r="R944" s="81"/>
      <c r="S944" s="81"/>
      <c r="T944" s="81"/>
      <c r="U944" s="81"/>
      <c r="V944" s="81"/>
      <c r="W944" s="81"/>
      <c r="X944" s="81"/>
      <c r="Y944" s="81"/>
    </row>
    <row r="945" spans="1:25" ht="12" customHeight="1">
      <c r="A945" s="81"/>
      <c r="B945" s="107" t="s">
        <v>4339</v>
      </c>
      <c r="C945" s="473">
        <v>5</v>
      </c>
      <c r="D945" s="436" t="s">
        <v>4340</v>
      </c>
      <c r="E945" s="426">
        <v>1200</v>
      </c>
      <c r="F945" s="426">
        <v>300</v>
      </c>
      <c r="G945" s="467">
        <v>1645</v>
      </c>
      <c r="H945" s="15">
        <v>13791.822</v>
      </c>
      <c r="I945" s="215"/>
      <c r="J945" s="4"/>
      <c r="K945" s="76"/>
      <c r="L945" s="81"/>
      <c r="M945" s="81"/>
      <c r="N945" s="81"/>
      <c r="O945" s="81"/>
      <c r="P945" s="81"/>
      <c r="Q945" s="81"/>
      <c r="R945" s="81"/>
      <c r="S945" s="81"/>
      <c r="T945" s="81"/>
      <c r="U945" s="81"/>
      <c r="V945" s="81"/>
      <c r="W945" s="81"/>
      <c r="X945" s="81"/>
      <c r="Y945" s="81"/>
    </row>
    <row r="946" spans="1:25" ht="12" customHeight="1">
      <c r="A946" s="81"/>
      <c r="B946" s="107" t="s">
        <v>4341</v>
      </c>
      <c r="C946" s="496">
        <v>5</v>
      </c>
      <c r="D946" s="436" t="s">
        <v>4342</v>
      </c>
      <c r="E946" s="426">
        <v>600</v>
      </c>
      <c r="F946" s="426">
        <v>400</v>
      </c>
      <c r="G946" s="467">
        <v>2045</v>
      </c>
      <c r="H946" s="15">
        <v>12220.504999999999</v>
      </c>
      <c r="I946" s="215"/>
      <c r="J946" s="4"/>
      <c r="K946" s="76"/>
      <c r="L946" s="81"/>
      <c r="M946" s="81"/>
      <c r="N946" s="81"/>
      <c r="O946" s="81"/>
      <c r="P946" s="81"/>
      <c r="Q946" s="81"/>
      <c r="R946" s="81"/>
      <c r="S946" s="81"/>
      <c r="T946" s="81"/>
      <c r="U946" s="81"/>
      <c r="V946" s="81"/>
      <c r="W946" s="81"/>
      <c r="X946" s="81"/>
      <c r="Y946" s="81"/>
    </row>
    <row r="947" spans="1:25" ht="12" customHeight="1">
      <c r="A947" s="81"/>
      <c r="B947" s="107" t="s">
        <v>4343</v>
      </c>
      <c r="C947" s="473">
        <v>5</v>
      </c>
      <c r="D947" s="436" t="s">
        <v>4344</v>
      </c>
      <c r="E947" s="426">
        <v>950</v>
      </c>
      <c r="F947" s="426">
        <v>400</v>
      </c>
      <c r="G947" s="467">
        <v>2045</v>
      </c>
      <c r="H947" s="15">
        <v>15444.362999999999</v>
      </c>
      <c r="I947" s="215"/>
      <c r="J947" s="4"/>
      <c r="K947" s="76"/>
      <c r="L947" s="81"/>
      <c r="M947" s="81"/>
      <c r="N947" s="81"/>
      <c r="O947" s="81"/>
      <c r="P947" s="81"/>
      <c r="Q947" s="81"/>
      <c r="R947" s="81"/>
      <c r="S947" s="81"/>
      <c r="T947" s="81"/>
      <c r="U947" s="81"/>
      <c r="V947" s="81"/>
      <c r="W947" s="81"/>
      <c r="X947" s="81"/>
      <c r="Y947" s="81"/>
    </row>
    <row r="948" spans="1:25" ht="12" customHeight="1">
      <c r="A948" s="81"/>
      <c r="B948" s="450" t="s">
        <v>4345</v>
      </c>
      <c r="C948" s="502">
        <v>5</v>
      </c>
      <c r="D948" s="504" t="s">
        <v>4346</v>
      </c>
      <c r="E948" s="482">
        <v>950</v>
      </c>
      <c r="F948" s="482">
        <v>400</v>
      </c>
      <c r="G948" s="483">
        <v>2045</v>
      </c>
      <c r="H948" s="15">
        <v>17783.623</v>
      </c>
      <c r="I948" s="215"/>
      <c r="J948" s="4"/>
      <c r="K948" s="76"/>
      <c r="L948" s="81"/>
      <c r="M948" s="81"/>
      <c r="N948" s="81"/>
      <c r="O948" s="81"/>
      <c r="P948" s="81"/>
      <c r="Q948" s="81"/>
      <c r="R948" s="81"/>
      <c r="S948" s="81"/>
      <c r="T948" s="81"/>
      <c r="U948" s="81"/>
      <c r="V948" s="81"/>
      <c r="W948" s="81"/>
      <c r="X948" s="81"/>
      <c r="Y948" s="81"/>
    </row>
    <row r="949" spans="1:25" ht="12" customHeight="1">
      <c r="A949" s="81"/>
      <c r="B949" s="107" t="s">
        <v>4347</v>
      </c>
      <c r="C949" s="481">
        <v>5</v>
      </c>
      <c r="D949" s="436" t="s">
        <v>4348</v>
      </c>
      <c r="E949" s="426">
        <v>1000</v>
      </c>
      <c r="F949" s="426">
        <v>400</v>
      </c>
      <c r="G949" s="467">
        <v>2245</v>
      </c>
      <c r="H949" s="15">
        <v>17667.309000000001</v>
      </c>
      <c r="I949" s="215"/>
      <c r="J949" s="4"/>
      <c r="K949" s="76"/>
      <c r="L949" s="81"/>
      <c r="M949" s="81"/>
      <c r="N949" s="81"/>
      <c r="O949" s="81"/>
      <c r="P949" s="81"/>
      <c r="Q949" s="81"/>
      <c r="R949" s="81"/>
      <c r="S949" s="81"/>
      <c r="T949" s="81"/>
      <c r="U949" s="81"/>
      <c r="V949" s="81"/>
      <c r="W949" s="81"/>
      <c r="X949" s="81"/>
      <c r="Y949" s="81"/>
    </row>
    <row r="950" spans="1:25" ht="12" customHeight="1">
      <c r="A950" s="81"/>
      <c r="B950" s="450" t="s">
        <v>4349</v>
      </c>
      <c r="C950" s="485">
        <v>5</v>
      </c>
      <c r="D950" s="504" t="s">
        <v>4350</v>
      </c>
      <c r="E950" s="482">
        <v>1000</v>
      </c>
      <c r="F950" s="482">
        <v>400</v>
      </c>
      <c r="G950" s="483">
        <v>2245</v>
      </c>
      <c r="H950" s="15">
        <v>21646.371999999999</v>
      </c>
      <c r="I950" s="215"/>
      <c r="J950" s="4"/>
      <c r="K950" s="76"/>
      <c r="L950" s="81"/>
      <c r="M950" s="81"/>
      <c r="N950" s="81"/>
      <c r="O950" s="81"/>
      <c r="P950" s="81"/>
      <c r="Q950" s="81"/>
      <c r="R950" s="81"/>
      <c r="S950" s="81"/>
      <c r="T950" s="81"/>
      <c r="U950" s="81"/>
      <c r="V950" s="81"/>
      <c r="W950" s="81"/>
      <c r="X950" s="81"/>
      <c r="Y950" s="81"/>
    </row>
    <row r="951" spans="1:25" ht="12" customHeight="1">
      <c r="A951" s="81"/>
      <c r="B951" s="107" t="s">
        <v>4351</v>
      </c>
      <c r="C951" s="473">
        <v>5</v>
      </c>
      <c r="D951" s="436" t="s">
        <v>4352</v>
      </c>
      <c r="E951" s="426">
        <v>1200</v>
      </c>
      <c r="F951" s="426">
        <v>400</v>
      </c>
      <c r="G951" s="467">
        <v>1645</v>
      </c>
      <c r="H951" s="15">
        <v>15593.435000000001</v>
      </c>
      <c r="I951" s="215"/>
      <c r="J951" s="4"/>
      <c r="K951" s="76"/>
      <c r="L951" s="81"/>
      <c r="M951" s="81"/>
      <c r="N951" s="81"/>
      <c r="O951" s="81"/>
      <c r="P951" s="81"/>
      <c r="Q951" s="81"/>
      <c r="R951" s="81"/>
      <c r="S951" s="81"/>
      <c r="T951" s="81"/>
      <c r="U951" s="81"/>
      <c r="V951" s="81"/>
      <c r="W951" s="81"/>
      <c r="X951" s="81"/>
      <c r="Y951" s="81"/>
    </row>
    <row r="952" spans="1:25" ht="12" customHeight="1">
      <c r="A952" s="81"/>
      <c r="B952" s="107" t="s">
        <v>4353</v>
      </c>
      <c r="C952" s="473">
        <v>5</v>
      </c>
      <c r="D952" s="436" t="s">
        <v>4354</v>
      </c>
      <c r="E952" s="426">
        <v>1200</v>
      </c>
      <c r="F952" s="426">
        <v>400</v>
      </c>
      <c r="G952" s="467">
        <v>1645</v>
      </c>
      <c r="H952" s="15">
        <v>21602.9</v>
      </c>
      <c r="I952" s="215"/>
      <c r="J952" s="4"/>
      <c r="K952" s="76"/>
      <c r="L952" s="81"/>
      <c r="M952" s="81"/>
      <c r="N952" s="81"/>
      <c r="O952" s="81"/>
      <c r="P952" s="81"/>
      <c r="Q952" s="81"/>
      <c r="R952" s="81"/>
      <c r="S952" s="81"/>
      <c r="T952" s="81"/>
      <c r="U952" s="81"/>
      <c r="V952" s="81"/>
      <c r="W952" s="81"/>
      <c r="X952" s="81"/>
      <c r="Y952" s="81"/>
    </row>
    <row r="953" spans="1:25" ht="12" customHeight="1">
      <c r="A953" s="81"/>
      <c r="B953" s="107" t="s">
        <v>4355</v>
      </c>
      <c r="C953" s="473">
        <v>5</v>
      </c>
      <c r="D953" s="436" t="s">
        <v>4356</v>
      </c>
      <c r="E953" s="426">
        <v>1200</v>
      </c>
      <c r="F953" s="426">
        <v>400</v>
      </c>
      <c r="G953" s="467">
        <v>2045</v>
      </c>
      <c r="H953" s="15">
        <v>17909.760000000002</v>
      </c>
      <c r="I953" s="215"/>
      <c r="J953" s="4"/>
      <c r="K953" s="76"/>
      <c r="L953" s="81"/>
      <c r="M953" s="81"/>
      <c r="N953" s="81"/>
      <c r="O953" s="81"/>
      <c r="P953" s="81"/>
      <c r="Q953" s="81"/>
      <c r="R953" s="81"/>
      <c r="S953" s="81"/>
      <c r="T953" s="81"/>
      <c r="U953" s="81"/>
      <c r="V953" s="81"/>
      <c r="W953" s="81"/>
      <c r="X953" s="81"/>
      <c r="Y953" s="81"/>
    </row>
    <row r="954" spans="1:25" ht="12" customHeight="1">
      <c r="A954" s="81"/>
      <c r="B954" s="450" t="s">
        <v>4357</v>
      </c>
      <c r="C954" s="505">
        <v>5</v>
      </c>
      <c r="D954" s="504" t="s">
        <v>4358</v>
      </c>
      <c r="E954" s="482">
        <v>1200</v>
      </c>
      <c r="F954" s="482">
        <v>400</v>
      </c>
      <c r="G954" s="483">
        <v>2245</v>
      </c>
      <c r="H954" s="15">
        <v>18930.307000000001</v>
      </c>
      <c r="I954" s="215"/>
      <c r="J954" s="4"/>
      <c r="K954" s="76"/>
      <c r="L954" s="81"/>
      <c r="M954" s="81"/>
      <c r="N954" s="81"/>
      <c r="O954" s="81"/>
      <c r="P954" s="81"/>
      <c r="Q954" s="81"/>
      <c r="R954" s="81"/>
      <c r="S954" s="81"/>
      <c r="T954" s="81"/>
      <c r="U954" s="81"/>
      <c r="V954" s="81"/>
      <c r="W954" s="81"/>
      <c r="X954" s="81"/>
      <c r="Y954" s="81"/>
    </row>
    <row r="955" spans="1:25" ht="12" customHeight="1">
      <c r="A955" s="81"/>
      <c r="B955" s="450" t="s">
        <v>4359</v>
      </c>
      <c r="C955" s="485">
        <v>5</v>
      </c>
      <c r="D955" s="504" t="s">
        <v>4360</v>
      </c>
      <c r="E955" s="482">
        <v>1200</v>
      </c>
      <c r="F955" s="482">
        <v>400</v>
      </c>
      <c r="G955" s="483">
        <v>2245</v>
      </c>
      <c r="H955" s="15">
        <v>22910.998</v>
      </c>
      <c r="I955" s="215"/>
      <c r="J955" s="4"/>
      <c r="K955" s="76"/>
      <c r="L955" s="81"/>
      <c r="M955" s="81"/>
      <c r="N955" s="81"/>
      <c r="O955" s="81"/>
      <c r="P955" s="81"/>
      <c r="Q955" s="81"/>
      <c r="R955" s="81"/>
      <c r="S955" s="81"/>
      <c r="T955" s="81"/>
      <c r="U955" s="81"/>
      <c r="V955" s="81"/>
      <c r="W955" s="81"/>
      <c r="X955" s="81"/>
      <c r="Y955" s="81"/>
    </row>
    <row r="956" spans="1:25" ht="12" customHeight="1">
      <c r="A956" s="81"/>
      <c r="B956" s="107" t="s">
        <v>4361</v>
      </c>
      <c r="C956" s="473">
        <v>5</v>
      </c>
      <c r="D956" s="436" t="s">
        <v>4362</v>
      </c>
      <c r="E956" s="426">
        <v>1500</v>
      </c>
      <c r="F956" s="426">
        <v>400</v>
      </c>
      <c r="G956" s="467">
        <v>2045</v>
      </c>
      <c r="H956" s="15">
        <v>20712.603999999999</v>
      </c>
      <c r="I956" s="215"/>
      <c r="J956" s="4"/>
      <c r="K956" s="76"/>
      <c r="L956" s="81"/>
      <c r="M956" s="81"/>
      <c r="N956" s="81"/>
      <c r="O956" s="81"/>
      <c r="P956" s="81"/>
      <c r="Q956" s="81"/>
      <c r="R956" s="81"/>
      <c r="S956" s="81"/>
      <c r="T956" s="81"/>
      <c r="U956" s="81"/>
      <c r="V956" s="81"/>
      <c r="W956" s="81"/>
      <c r="X956" s="81"/>
      <c r="Y956" s="81"/>
    </row>
    <row r="957" spans="1:25" ht="12" customHeight="1">
      <c r="A957" s="81"/>
      <c r="B957" s="450" t="s">
        <v>4363</v>
      </c>
      <c r="C957" s="505">
        <v>5</v>
      </c>
      <c r="D957" s="504" t="s">
        <v>4364</v>
      </c>
      <c r="E957" s="482">
        <v>1500</v>
      </c>
      <c r="F957" s="482">
        <v>400</v>
      </c>
      <c r="G957" s="483">
        <v>2245</v>
      </c>
      <c r="H957" s="15">
        <v>21109.055</v>
      </c>
      <c r="I957" s="215"/>
      <c r="J957" s="4"/>
      <c r="K957" s="76"/>
      <c r="L957" s="81"/>
      <c r="M957" s="81"/>
      <c r="N957" s="81"/>
      <c r="O957" s="81"/>
      <c r="P957" s="81"/>
      <c r="Q957" s="81"/>
      <c r="R957" s="81"/>
      <c r="S957" s="81"/>
      <c r="T957" s="81"/>
      <c r="U957" s="81"/>
      <c r="V957" s="81"/>
      <c r="W957" s="81"/>
      <c r="X957" s="81"/>
      <c r="Y957" s="81"/>
    </row>
    <row r="958" spans="1:25" ht="12" customHeight="1">
      <c r="A958" s="81"/>
      <c r="B958" s="450" t="s">
        <v>4365</v>
      </c>
      <c r="C958" s="505">
        <v>5</v>
      </c>
      <c r="D958" s="504" t="s">
        <v>4366</v>
      </c>
      <c r="E958" s="482">
        <v>1500</v>
      </c>
      <c r="F958" s="482">
        <v>400</v>
      </c>
      <c r="G958" s="483">
        <v>2245</v>
      </c>
      <c r="H958" s="15">
        <v>25086.434999999998</v>
      </c>
      <c r="I958" s="215"/>
      <c r="J958" s="4"/>
      <c r="K958" s="76"/>
      <c r="L958" s="81"/>
      <c r="M958" s="81"/>
      <c r="N958" s="81"/>
      <c r="O958" s="81"/>
      <c r="P958" s="81"/>
      <c r="Q958" s="81"/>
      <c r="R958" s="81"/>
      <c r="S958" s="81"/>
      <c r="T958" s="81"/>
      <c r="U958" s="81"/>
      <c r="V958" s="81"/>
      <c r="W958" s="81"/>
      <c r="X958" s="81"/>
      <c r="Y958" s="81"/>
    </row>
    <row r="959" spans="1:25" ht="12" customHeight="1">
      <c r="A959" s="81"/>
      <c r="B959" s="107" t="s">
        <v>4367</v>
      </c>
      <c r="C959" s="473">
        <v>5</v>
      </c>
      <c r="D959" s="430" t="s">
        <v>4368</v>
      </c>
      <c r="E959" s="426">
        <v>600</v>
      </c>
      <c r="F959" s="426">
        <v>500</v>
      </c>
      <c r="G959" s="467">
        <v>2045</v>
      </c>
      <c r="H959" s="15">
        <v>12597.288</v>
      </c>
      <c r="I959" s="215"/>
      <c r="J959" s="4"/>
      <c r="K959" s="76"/>
      <c r="L959" s="81"/>
      <c r="M959" s="81"/>
      <c r="N959" s="81"/>
      <c r="O959" s="81"/>
      <c r="P959" s="81"/>
      <c r="Q959" s="81"/>
      <c r="R959" s="81"/>
      <c r="S959" s="81"/>
      <c r="T959" s="81"/>
      <c r="U959" s="81"/>
      <c r="V959" s="81"/>
      <c r="W959" s="81"/>
      <c r="X959" s="81"/>
      <c r="Y959" s="81"/>
    </row>
    <row r="960" spans="1:25" ht="12" customHeight="1">
      <c r="A960" s="81"/>
      <c r="B960" s="107" t="s">
        <v>4369</v>
      </c>
      <c r="C960" s="473">
        <v>5</v>
      </c>
      <c r="D960" s="430" t="s">
        <v>4370</v>
      </c>
      <c r="E960" s="426">
        <v>600</v>
      </c>
      <c r="F960" s="426">
        <v>500</v>
      </c>
      <c r="G960" s="467">
        <v>2045</v>
      </c>
      <c r="H960" s="15">
        <v>18941.791000000001</v>
      </c>
      <c r="I960" s="215"/>
      <c r="J960" s="4"/>
      <c r="K960" s="76"/>
      <c r="L960" s="81"/>
      <c r="M960" s="81"/>
      <c r="N960" s="81"/>
      <c r="O960" s="81"/>
      <c r="P960" s="81"/>
      <c r="Q960" s="81"/>
      <c r="R960" s="81"/>
      <c r="S960" s="81"/>
      <c r="T960" s="81"/>
      <c r="U960" s="81"/>
      <c r="V960" s="81"/>
      <c r="W960" s="81"/>
      <c r="X960" s="81"/>
      <c r="Y960" s="81"/>
    </row>
    <row r="961" spans="1:25" ht="12" customHeight="1">
      <c r="A961" s="81"/>
      <c r="B961" s="107" t="s">
        <v>4371</v>
      </c>
      <c r="C961" s="473">
        <v>5</v>
      </c>
      <c r="D961" s="430" t="s">
        <v>4372</v>
      </c>
      <c r="E961" s="426">
        <v>950</v>
      </c>
      <c r="F961" s="426">
        <v>500</v>
      </c>
      <c r="G961" s="467">
        <v>1845</v>
      </c>
      <c r="H961" s="15">
        <v>16756.475999999999</v>
      </c>
      <c r="I961" s="215"/>
      <c r="J961" s="4"/>
      <c r="K961" s="76"/>
      <c r="L961" s="81"/>
      <c r="M961" s="81"/>
      <c r="N961" s="81"/>
      <c r="O961" s="81"/>
      <c r="P961" s="81"/>
      <c r="Q961" s="81"/>
      <c r="R961" s="81"/>
      <c r="S961" s="81"/>
      <c r="T961" s="81"/>
      <c r="U961" s="81"/>
      <c r="V961" s="81"/>
      <c r="W961" s="81"/>
      <c r="X961" s="81"/>
      <c r="Y961" s="81"/>
    </row>
    <row r="962" spans="1:25" ht="12" customHeight="1">
      <c r="A962" s="81"/>
      <c r="B962" s="107" t="s">
        <v>4373</v>
      </c>
      <c r="C962" s="473">
        <v>5</v>
      </c>
      <c r="D962" s="430" t="s">
        <v>4374</v>
      </c>
      <c r="E962" s="426">
        <v>950</v>
      </c>
      <c r="F962" s="426">
        <v>500</v>
      </c>
      <c r="G962" s="467">
        <v>1845</v>
      </c>
      <c r="H962" s="15">
        <v>22059.135999999999</v>
      </c>
      <c r="I962" s="215"/>
      <c r="J962" s="4"/>
      <c r="K962" s="76"/>
      <c r="L962" s="81"/>
      <c r="M962" s="81"/>
      <c r="N962" s="81"/>
      <c r="O962" s="81"/>
      <c r="P962" s="81"/>
      <c r="Q962" s="81"/>
      <c r="R962" s="81"/>
      <c r="S962" s="81"/>
      <c r="T962" s="81"/>
      <c r="U962" s="81"/>
      <c r="V962" s="81"/>
      <c r="W962" s="81"/>
      <c r="X962" s="81"/>
      <c r="Y962" s="81"/>
    </row>
    <row r="963" spans="1:25" ht="12" customHeight="1">
      <c r="A963" s="81"/>
      <c r="B963" s="107" t="s">
        <v>4375</v>
      </c>
      <c r="C963" s="473">
        <v>5</v>
      </c>
      <c r="D963" s="430" t="s">
        <v>4376</v>
      </c>
      <c r="E963" s="426">
        <v>950</v>
      </c>
      <c r="F963" s="426">
        <v>500</v>
      </c>
      <c r="G963" s="467">
        <v>2045</v>
      </c>
      <c r="H963" s="15">
        <v>17111.985000000001</v>
      </c>
      <c r="I963" s="215"/>
      <c r="J963" s="4"/>
      <c r="K963" s="76"/>
      <c r="L963" s="81"/>
      <c r="M963" s="81"/>
      <c r="N963" s="81"/>
      <c r="O963" s="81"/>
      <c r="P963" s="81"/>
      <c r="Q963" s="81"/>
      <c r="R963" s="81"/>
      <c r="S963" s="81"/>
      <c r="T963" s="81"/>
      <c r="U963" s="81"/>
      <c r="V963" s="81"/>
      <c r="W963" s="81"/>
      <c r="X963" s="81"/>
      <c r="Y963" s="81"/>
    </row>
    <row r="964" spans="1:25" ht="12" customHeight="1">
      <c r="A964" s="81"/>
      <c r="B964" s="107" t="s">
        <v>4377</v>
      </c>
      <c r="C964" s="473">
        <v>5</v>
      </c>
      <c r="D964" s="430" t="s">
        <v>4378</v>
      </c>
      <c r="E964" s="426">
        <v>1200</v>
      </c>
      <c r="F964" s="426">
        <v>500</v>
      </c>
      <c r="G964" s="467">
        <v>1845</v>
      </c>
      <c r="H964" s="15">
        <v>21302.358</v>
      </c>
      <c r="I964" s="215"/>
      <c r="J964" s="4"/>
      <c r="K964" s="76"/>
      <c r="L964" s="81"/>
      <c r="M964" s="81"/>
      <c r="N964" s="81"/>
      <c r="O964" s="81"/>
      <c r="P964" s="81"/>
      <c r="Q964" s="81"/>
      <c r="R964" s="81"/>
      <c r="S964" s="81"/>
      <c r="T964" s="81"/>
      <c r="U964" s="81"/>
      <c r="V964" s="81"/>
      <c r="W964" s="81"/>
      <c r="X964" s="81"/>
      <c r="Y964" s="81"/>
    </row>
    <row r="965" spans="1:25" ht="12" customHeight="1">
      <c r="A965" s="81"/>
      <c r="B965" s="107" t="s">
        <v>4379</v>
      </c>
      <c r="C965" s="473">
        <v>5</v>
      </c>
      <c r="D965" s="430" t="s">
        <v>4380</v>
      </c>
      <c r="E965" s="426">
        <v>1200</v>
      </c>
      <c r="F965" s="426">
        <v>500</v>
      </c>
      <c r="G965" s="467">
        <v>2045</v>
      </c>
      <c r="H965" s="15">
        <v>19941.053</v>
      </c>
      <c r="I965" s="215"/>
      <c r="J965" s="4"/>
      <c r="K965" s="76"/>
      <c r="L965" s="81"/>
      <c r="M965" s="81"/>
      <c r="N965" s="81"/>
      <c r="O965" s="81"/>
      <c r="P965" s="81"/>
      <c r="Q965" s="81"/>
      <c r="R965" s="81"/>
      <c r="S965" s="81"/>
      <c r="T965" s="81"/>
      <c r="U965" s="81"/>
      <c r="V965" s="81"/>
      <c r="W965" s="81"/>
      <c r="X965" s="81"/>
      <c r="Y965" s="81"/>
    </row>
    <row r="966" spans="1:25" ht="12" customHeight="1">
      <c r="A966" s="81"/>
      <c r="B966" s="107" t="s">
        <v>4381</v>
      </c>
      <c r="C966" s="473">
        <v>5</v>
      </c>
      <c r="D966" s="430" t="s">
        <v>4382</v>
      </c>
      <c r="E966" s="426">
        <v>1500</v>
      </c>
      <c r="F966" s="426">
        <v>500</v>
      </c>
      <c r="G966" s="467">
        <v>1845</v>
      </c>
      <c r="H966" s="15">
        <v>25540.206999999999</v>
      </c>
      <c r="I966" s="215"/>
      <c r="J966" s="4"/>
      <c r="K966" s="76"/>
      <c r="L966" s="81"/>
      <c r="M966" s="81"/>
      <c r="N966" s="81"/>
      <c r="O966" s="81"/>
      <c r="P966" s="81"/>
      <c r="Q966" s="81"/>
      <c r="R966" s="81"/>
      <c r="S966" s="81"/>
      <c r="T966" s="81"/>
      <c r="U966" s="81"/>
      <c r="V966" s="81"/>
      <c r="W966" s="81"/>
      <c r="X966" s="81"/>
      <c r="Y966" s="81"/>
    </row>
    <row r="967" spans="1:25" ht="12" customHeight="1">
      <c r="A967" s="81"/>
      <c r="B967" s="107" t="s">
        <v>4383</v>
      </c>
      <c r="C967" s="481">
        <v>5</v>
      </c>
      <c r="D967" s="430" t="s">
        <v>4384</v>
      </c>
      <c r="E967" s="426">
        <v>1500</v>
      </c>
      <c r="F967" s="426">
        <v>500</v>
      </c>
      <c r="G967" s="467">
        <v>2045</v>
      </c>
      <c r="H967" s="15">
        <v>23181.29</v>
      </c>
      <c r="I967" s="215"/>
      <c r="J967" s="4"/>
      <c r="K967" s="76"/>
      <c r="L967" s="81"/>
      <c r="M967" s="81"/>
      <c r="N967" s="81"/>
      <c r="O967" s="81"/>
      <c r="P967" s="81"/>
      <c r="Q967" s="81"/>
      <c r="R967" s="81"/>
      <c r="S967" s="81"/>
      <c r="T967" s="81"/>
      <c r="U967" s="81"/>
      <c r="V967" s="81"/>
      <c r="W967" s="81"/>
      <c r="X967" s="81"/>
      <c r="Y967" s="81"/>
    </row>
    <row r="968" spans="1:25" ht="12" customHeight="1">
      <c r="A968" s="81"/>
      <c r="B968" s="107" t="s">
        <v>4385</v>
      </c>
      <c r="C968" s="481">
        <v>5</v>
      </c>
      <c r="D968" s="417" t="s">
        <v>4386</v>
      </c>
      <c r="E968" s="426">
        <v>1500</v>
      </c>
      <c r="F968" s="426">
        <v>500</v>
      </c>
      <c r="G968" s="467">
        <v>2045</v>
      </c>
      <c r="H968" s="15">
        <v>26667.255999999998</v>
      </c>
      <c r="I968" s="215"/>
      <c r="J968" s="4"/>
      <c r="K968" s="76"/>
      <c r="L968" s="81"/>
      <c r="M968" s="81"/>
      <c r="N968" s="81"/>
      <c r="O968" s="81"/>
      <c r="P968" s="81"/>
      <c r="Q968" s="81"/>
      <c r="R968" s="81"/>
      <c r="S968" s="81"/>
      <c r="T968" s="81"/>
      <c r="U968" s="81"/>
      <c r="V968" s="81"/>
      <c r="W968" s="81"/>
      <c r="X968" s="81"/>
      <c r="Y968" s="81"/>
    </row>
    <row r="969" spans="1:25" ht="12" customHeight="1">
      <c r="A969" s="81"/>
      <c r="B969" s="107" t="s">
        <v>4387</v>
      </c>
      <c r="C969" s="481">
        <v>5</v>
      </c>
      <c r="D969" s="430" t="s">
        <v>4388</v>
      </c>
      <c r="E969" s="426">
        <v>600</v>
      </c>
      <c r="F969" s="426">
        <v>600</v>
      </c>
      <c r="G969" s="467">
        <v>2045</v>
      </c>
      <c r="H969" s="15">
        <v>14599.09</v>
      </c>
      <c r="I969" s="215"/>
      <c r="J969" s="4"/>
      <c r="K969" s="76"/>
      <c r="L969" s="81"/>
      <c r="M969" s="81"/>
      <c r="N969" s="81"/>
      <c r="O969" s="81"/>
      <c r="P969" s="81"/>
      <c r="Q969" s="81"/>
      <c r="R969" s="81"/>
      <c r="S969" s="81"/>
      <c r="T969" s="81"/>
      <c r="U969" s="81"/>
      <c r="V969" s="81"/>
      <c r="W969" s="81"/>
      <c r="X969" s="81"/>
      <c r="Y969" s="81"/>
    </row>
    <row r="970" spans="1:25" ht="12" customHeight="1">
      <c r="A970" s="81"/>
      <c r="B970" s="107" t="s">
        <v>4389</v>
      </c>
      <c r="C970" s="481">
        <v>5</v>
      </c>
      <c r="D970" s="417" t="s">
        <v>4390</v>
      </c>
      <c r="E970" s="426">
        <v>600</v>
      </c>
      <c r="F970" s="426">
        <v>800</v>
      </c>
      <c r="G970" s="467">
        <v>1845</v>
      </c>
      <c r="H970" s="15">
        <v>17041.012999999999</v>
      </c>
      <c r="I970" s="215"/>
      <c r="J970" s="4"/>
      <c r="K970" s="76"/>
      <c r="L970" s="81"/>
      <c r="M970" s="81"/>
      <c r="N970" s="81"/>
      <c r="O970" s="81"/>
      <c r="P970" s="81"/>
      <c r="Q970" s="81"/>
      <c r="R970" s="81"/>
      <c r="S970" s="81"/>
      <c r="T970" s="81"/>
      <c r="U970" s="81"/>
      <c r="V970" s="81"/>
      <c r="W970" s="81"/>
      <c r="X970" s="81"/>
      <c r="Y970" s="81"/>
    </row>
    <row r="971" spans="1:25" ht="12" customHeight="1">
      <c r="A971" s="81"/>
      <c r="B971" s="107" t="s">
        <v>4391</v>
      </c>
      <c r="C971" s="481">
        <v>5</v>
      </c>
      <c r="D971" s="417" t="s">
        <v>4392</v>
      </c>
      <c r="E971" s="426">
        <v>600</v>
      </c>
      <c r="F971" s="426">
        <v>800</v>
      </c>
      <c r="G971" s="467">
        <v>1845</v>
      </c>
      <c r="H971" s="15">
        <v>20340</v>
      </c>
      <c r="I971" s="215"/>
      <c r="J971" s="4"/>
      <c r="K971" s="76"/>
      <c r="L971" s="81"/>
      <c r="M971" s="81"/>
      <c r="N971" s="81"/>
      <c r="O971" s="81"/>
      <c r="P971" s="81"/>
      <c r="Q971" s="81"/>
      <c r="R971" s="81"/>
      <c r="S971" s="81"/>
      <c r="T971" s="81"/>
      <c r="U971" s="81"/>
      <c r="V971" s="81"/>
      <c r="W971" s="81"/>
      <c r="X971" s="81"/>
      <c r="Y971" s="81"/>
    </row>
    <row r="972" spans="1:25" ht="12" customHeight="1">
      <c r="A972" s="81"/>
      <c r="B972" s="107" t="s">
        <v>4393</v>
      </c>
      <c r="C972" s="481">
        <v>5</v>
      </c>
      <c r="D972" s="430" t="s">
        <v>4394</v>
      </c>
      <c r="E972" s="426">
        <v>950</v>
      </c>
      <c r="F972" s="426">
        <v>600</v>
      </c>
      <c r="G972" s="467">
        <v>2045</v>
      </c>
      <c r="H972" s="15">
        <v>18818.921000000002</v>
      </c>
      <c r="I972" s="215"/>
      <c r="J972" s="4"/>
      <c r="K972" s="76"/>
      <c r="L972" s="81"/>
      <c r="M972" s="81"/>
      <c r="N972" s="81"/>
      <c r="O972" s="81"/>
      <c r="P972" s="81"/>
      <c r="Q972" s="81"/>
      <c r="R972" s="81"/>
      <c r="S972" s="81"/>
      <c r="T972" s="81"/>
      <c r="U972" s="81"/>
      <c r="V972" s="81"/>
      <c r="W972" s="81"/>
      <c r="X972" s="81"/>
      <c r="Y972" s="81"/>
    </row>
    <row r="973" spans="1:25" ht="12" customHeight="1">
      <c r="A973" s="81"/>
      <c r="B973" s="107" t="s">
        <v>4395</v>
      </c>
      <c r="C973" s="481">
        <v>5</v>
      </c>
      <c r="D973" s="430" t="s">
        <v>4396</v>
      </c>
      <c r="E973" s="426">
        <v>950</v>
      </c>
      <c r="F973" s="426">
        <v>600</v>
      </c>
      <c r="G973" s="467">
        <v>2045</v>
      </c>
      <c r="H973" s="15">
        <v>24000</v>
      </c>
      <c r="I973" s="215"/>
      <c r="J973" s="4"/>
      <c r="K973" s="76"/>
      <c r="L973" s="81"/>
      <c r="M973" s="81"/>
      <c r="N973" s="81"/>
      <c r="O973" s="81"/>
      <c r="P973" s="81"/>
      <c r="Q973" s="81"/>
      <c r="R973" s="81"/>
      <c r="S973" s="81"/>
      <c r="T973" s="81"/>
      <c r="U973" s="81"/>
      <c r="V973" s="81"/>
      <c r="W973" s="81"/>
      <c r="X973" s="81"/>
      <c r="Y973" s="81"/>
    </row>
    <row r="974" spans="1:25" ht="12" customHeight="1">
      <c r="A974" s="81"/>
      <c r="B974" s="107" t="s">
        <v>4397</v>
      </c>
      <c r="C974" s="481">
        <v>5</v>
      </c>
      <c r="D974" s="430" t="s">
        <v>4398</v>
      </c>
      <c r="E974" s="426">
        <v>1000</v>
      </c>
      <c r="F974" s="426">
        <v>600</v>
      </c>
      <c r="G974" s="467">
        <v>2045</v>
      </c>
      <c r="H974" s="15">
        <v>24554</v>
      </c>
      <c r="I974" s="215"/>
      <c r="J974" s="4"/>
      <c r="K974" s="76"/>
      <c r="L974" s="81"/>
      <c r="M974" s="81"/>
      <c r="N974" s="81"/>
      <c r="O974" s="81"/>
      <c r="P974" s="81"/>
      <c r="Q974" s="81"/>
      <c r="R974" s="81"/>
      <c r="S974" s="81"/>
      <c r="T974" s="81"/>
      <c r="U974" s="81"/>
      <c r="V974" s="81"/>
      <c r="W974" s="81"/>
      <c r="X974" s="81"/>
      <c r="Y974" s="81"/>
    </row>
    <row r="975" spans="1:25" ht="12" customHeight="1">
      <c r="A975" s="81"/>
      <c r="B975" s="107" t="s">
        <v>4399</v>
      </c>
      <c r="C975" s="481">
        <v>5</v>
      </c>
      <c r="D975" s="430" t="s">
        <v>4400</v>
      </c>
      <c r="E975" s="426">
        <v>1200</v>
      </c>
      <c r="F975" s="426">
        <v>600</v>
      </c>
      <c r="G975" s="467">
        <v>1845</v>
      </c>
      <c r="H975" s="15">
        <v>24923.458999999999</v>
      </c>
      <c r="I975" s="215"/>
      <c r="J975" s="4"/>
      <c r="K975" s="76"/>
      <c r="L975" s="81"/>
      <c r="M975" s="81"/>
      <c r="N975" s="81"/>
      <c r="O975" s="81"/>
      <c r="P975" s="81"/>
      <c r="Q975" s="81"/>
      <c r="R975" s="81"/>
      <c r="S975" s="81"/>
      <c r="T975" s="81"/>
      <c r="U975" s="81"/>
      <c r="V975" s="81"/>
      <c r="W975" s="81"/>
      <c r="X975" s="81"/>
      <c r="Y975" s="81"/>
    </row>
    <row r="976" spans="1:25" ht="12" customHeight="1">
      <c r="A976" s="81"/>
      <c r="B976" s="107" t="s">
        <v>4401</v>
      </c>
      <c r="C976" s="481">
        <v>5</v>
      </c>
      <c r="D976" s="430" t="s">
        <v>4402</v>
      </c>
      <c r="E976" s="426">
        <v>1200</v>
      </c>
      <c r="F976" s="426">
        <v>600</v>
      </c>
      <c r="G976" s="467">
        <v>2045</v>
      </c>
      <c r="H976" s="15">
        <v>21988.714</v>
      </c>
      <c r="I976" s="215"/>
      <c r="J976" s="4"/>
      <c r="K976" s="76"/>
      <c r="L976" s="81"/>
      <c r="M976" s="81"/>
      <c r="N976" s="81"/>
      <c r="O976" s="81"/>
      <c r="P976" s="81"/>
      <c r="Q976" s="81"/>
      <c r="R976" s="81"/>
      <c r="S976" s="81"/>
      <c r="T976" s="81"/>
      <c r="U976" s="81"/>
      <c r="V976" s="81"/>
      <c r="W976" s="81"/>
      <c r="X976" s="81"/>
      <c r="Y976" s="81"/>
    </row>
    <row r="977" spans="1:25" ht="12" customHeight="1">
      <c r="A977" s="81"/>
      <c r="B977" s="107" t="s">
        <v>4403</v>
      </c>
      <c r="C977" s="481">
        <v>5</v>
      </c>
      <c r="D977" s="430" t="s">
        <v>4404</v>
      </c>
      <c r="E977" s="426">
        <v>1200</v>
      </c>
      <c r="F977" s="426">
        <v>600</v>
      </c>
      <c r="G977" s="467">
        <v>2045</v>
      </c>
      <c r="H977" s="15">
        <v>25405.842000000001</v>
      </c>
      <c r="I977" s="215"/>
      <c r="J977" s="4"/>
      <c r="K977" s="76"/>
      <c r="L977" s="81"/>
      <c r="M977" s="81"/>
      <c r="N977" s="81"/>
      <c r="O977" s="81"/>
      <c r="P977" s="81"/>
      <c r="Q977" s="81"/>
      <c r="R977" s="81"/>
      <c r="S977" s="81"/>
      <c r="T977" s="81"/>
      <c r="U977" s="81"/>
      <c r="V977" s="81"/>
      <c r="W977" s="81"/>
      <c r="X977" s="81"/>
      <c r="Y977" s="81"/>
    </row>
    <row r="978" spans="1:25" ht="12" customHeight="1">
      <c r="A978" s="81"/>
      <c r="B978" s="107" t="s">
        <v>4405</v>
      </c>
      <c r="C978" s="481">
        <v>5</v>
      </c>
      <c r="D978" s="430" t="s">
        <v>4406</v>
      </c>
      <c r="E978" s="426">
        <v>1500</v>
      </c>
      <c r="F978" s="426">
        <v>600</v>
      </c>
      <c r="G978" s="467">
        <v>1845</v>
      </c>
      <c r="H978" s="15">
        <v>24699.476999999999</v>
      </c>
      <c r="I978" s="215"/>
      <c r="J978" s="4"/>
      <c r="K978" s="76"/>
      <c r="L978" s="81"/>
      <c r="M978" s="81"/>
      <c r="N978" s="81"/>
      <c r="O978" s="81"/>
      <c r="P978" s="81"/>
      <c r="Q978" s="81"/>
      <c r="R978" s="81"/>
      <c r="S978" s="81"/>
      <c r="T978" s="81"/>
      <c r="U978" s="81"/>
      <c r="V978" s="81"/>
      <c r="W978" s="81"/>
      <c r="X978" s="81"/>
      <c r="Y978" s="81"/>
    </row>
    <row r="979" spans="1:25" ht="12" customHeight="1">
      <c r="A979" s="81"/>
      <c r="B979" s="107" t="s">
        <v>4407</v>
      </c>
      <c r="C979" s="481">
        <v>5</v>
      </c>
      <c r="D979" s="430" t="s">
        <v>4408</v>
      </c>
      <c r="E979" s="426">
        <v>1500</v>
      </c>
      <c r="F979" s="426">
        <v>600</v>
      </c>
      <c r="G979" s="467">
        <v>2045</v>
      </c>
      <c r="H979" s="15">
        <v>25653.243000000002</v>
      </c>
      <c r="I979" s="215"/>
      <c r="J979" s="4"/>
      <c r="K979" s="76"/>
      <c r="L979" s="81"/>
      <c r="M979" s="81"/>
      <c r="N979" s="81"/>
      <c r="O979" s="81"/>
      <c r="P979" s="81"/>
      <c r="Q979" s="81"/>
      <c r="R979" s="81"/>
      <c r="S979" s="81"/>
      <c r="T979" s="81"/>
      <c r="U979" s="81"/>
      <c r="V979" s="81"/>
      <c r="W979" s="81"/>
      <c r="X979" s="81"/>
      <c r="Y979" s="81"/>
    </row>
    <row r="980" spans="1:25" ht="12" customHeight="1">
      <c r="A980" s="81"/>
      <c r="B980" s="107" t="s">
        <v>4409</v>
      </c>
      <c r="C980" s="481">
        <v>5</v>
      </c>
      <c r="D980" s="430" t="s">
        <v>4410</v>
      </c>
      <c r="E980" s="426">
        <v>1500</v>
      </c>
      <c r="F980" s="426">
        <v>600</v>
      </c>
      <c r="G980" s="467">
        <v>2045</v>
      </c>
      <c r="H980" s="15">
        <v>29029.429</v>
      </c>
      <c r="I980" s="215"/>
      <c r="J980" s="4"/>
      <c r="K980" s="76"/>
      <c r="L980" s="81"/>
      <c r="M980" s="81"/>
      <c r="N980" s="81"/>
      <c r="O980" s="81"/>
      <c r="P980" s="81"/>
      <c r="Q980" s="81"/>
      <c r="R980" s="81"/>
      <c r="S980" s="81"/>
      <c r="T980" s="81"/>
      <c r="U980" s="81"/>
      <c r="V980" s="81"/>
      <c r="W980" s="81"/>
      <c r="X980" s="81"/>
      <c r="Y980" s="81"/>
    </row>
    <row r="981" spans="1:25" ht="12" customHeight="1">
      <c r="A981" s="81"/>
      <c r="B981" s="107" t="s">
        <v>4411</v>
      </c>
      <c r="C981" s="481">
        <v>5</v>
      </c>
      <c r="D981" s="430" t="s">
        <v>4412</v>
      </c>
      <c r="E981" s="426">
        <v>1200</v>
      </c>
      <c r="F981" s="426">
        <v>650</v>
      </c>
      <c r="G981" s="467">
        <v>2045</v>
      </c>
      <c r="H981" s="15">
        <v>23186.218000000001</v>
      </c>
      <c r="I981" s="215"/>
      <c r="J981" s="4"/>
      <c r="K981" s="76"/>
      <c r="L981" s="81"/>
      <c r="M981" s="81"/>
      <c r="N981" s="81"/>
      <c r="O981" s="81"/>
      <c r="P981" s="81"/>
      <c r="Q981" s="81"/>
      <c r="R981" s="81"/>
      <c r="S981" s="81"/>
      <c r="T981" s="81"/>
      <c r="U981" s="81"/>
      <c r="V981" s="81"/>
      <c r="W981" s="81"/>
      <c r="X981" s="81"/>
      <c r="Y981" s="81"/>
    </row>
    <row r="982" spans="1:25" ht="12" customHeight="1">
      <c r="A982" s="81"/>
      <c r="B982" s="107" t="s">
        <v>4413</v>
      </c>
      <c r="C982" s="481">
        <v>5</v>
      </c>
      <c r="D982" s="430" t="s">
        <v>4414</v>
      </c>
      <c r="E982" s="426">
        <v>1500</v>
      </c>
      <c r="F982" s="426">
        <v>650</v>
      </c>
      <c r="G982" s="467">
        <v>2045</v>
      </c>
      <c r="H982" s="15">
        <v>26498.252</v>
      </c>
      <c r="I982" s="215"/>
      <c r="J982" s="4"/>
      <c r="K982" s="76"/>
      <c r="L982" s="81"/>
      <c r="M982" s="81"/>
      <c r="N982" s="81"/>
      <c r="O982" s="81"/>
      <c r="P982" s="81"/>
      <c r="Q982" s="81"/>
      <c r="R982" s="81"/>
      <c r="S982" s="81"/>
      <c r="T982" s="81"/>
      <c r="U982" s="81"/>
      <c r="V982" s="81"/>
      <c r="W982" s="81"/>
      <c r="X982" s="81"/>
      <c r="Y982" s="81"/>
    </row>
    <row r="983" spans="1:25" ht="12" customHeight="1">
      <c r="A983" s="81"/>
      <c r="B983" s="450" t="s">
        <v>4415</v>
      </c>
      <c r="C983" s="105">
        <v>6</v>
      </c>
      <c r="D983" s="414" t="s">
        <v>4416</v>
      </c>
      <c r="E983" s="482">
        <v>1200</v>
      </c>
      <c r="F983" s="482">
        <v>500</v>
      </c>
      <c r="G983" s="482">
        <v>2045</v>
      </c>
      <c r="H983" s="15">
        <v>24462.284</v>
      </c>
      <c r="I983" s="215"/>
      <c r="J983" s="4"/>
      <c r="K983" s="76"/>
      <c r="L983" s="81"/>
      <c r="M983" s="81"/>
      <c r="N983" s="81"/>
      <c r="O983" s="81"/>
      <c r="P983" s="81"/>
      <c r="Q983" s="81"/>
      <c r="R983" s="81"/>
      <c r="S983" s="81"/>
      <c r="T983" s="81"/>
      <c r="U983" s="81"/>
      <c r="V983" s="81"/>
      <c r="W983" s="81"/>
      <c r="X983" s="81"/>
      <c r="Y983" s="81"/>
    </row>
    <row r="984" spans="1:25" ht="12" customHeight="1">
      <c r="A984" s="81"/>
      <c r="B984" s="450" t="s">
        <v>4417</v>
      </c>
      <c r="C984" s="105">
        <v>6</v>
      </c>
      <c r="D984" s="414" t="s">
        <v>4418</v>
      </c>
      <c r="E984" s="482">
        <v>1500</v>
      </c>
      <c r="F984" s="482">
        <v>600</v>
      </c>
      <c r="G984" s="482">
        <v>1845</v>
      </c>
      <c r="H984" s="15">
        <v>36060</v>
      </c>
      <c r="I984" s="215"/>
      <c r="J984" s="4"/>
      <c r="K984" s="76"/>
      <c r="L984" s="81"/>
      <c r="M984" s="81"/>
      <c r="N984" s="81"/>
      <c r="O984" s="81"/>
      <c r="P984" s="81"/>
      <c r="Q984" s="81"/>
      <c r="R984" s="81"/>
      <c r="S984" s="81"/>
      <c r="T984" s="81"/>
      <c r="U984" s="81"/>
      <c r="V984" s="81"/>
      <c r="W984" s="81"/>
      <c r="X984" s="81"/>
      <c r="Y984" s="81"/>
    </row>
    <row r="985" spans="1:25" ht="12" customHeight="1">
      <c r="A985" s="81"/>
      <c r="B985" s="2"/>
      <c r="C985" s="2"/>
      <c r="D985" s="2"/>
      <c r="E985" s="2"/>
      <c r="F985" s="2"/>
      <c r="G985" s="2"/>
      <c r="H985" s="506"/>
      <c r="I985" s="215"/>
      <c r="J985" s="4"/>
      <c r="K985" s="76"/>
      <c r="L985" s="81"/>
      <c r="M985" s="81"/>
      <c r="N985" s="81"/>
      <c r="O985" s="81"/>
      <c r="P985" s="81"/>
      <c r="Q985" s="81"/>
      <c r="R985" s="81"/>
      <c r="S985" s="81"/>
      <c r="T985" s="81"/>
      <c r="U985" s="81"/>
      <c r="V985" s="81"/>
      <c r="W985" s="81"/>
      <c r="X985" s="81"/>
      <c r="Y985" s="81"/>
    </row>
    <row r="986" spans="1:25" ht="52.5" customHeight="1">
      <c r="A986" s="81"/>
      <c r="B986" s="1028" t="s">
        <v>4419</v>
      </c>
      <c r="C986" s="888"/>
      <c r="D986" s="889"/>
      <c r="E986" s="412" t="s">
        <v>213</v>
      </c>
      <c r="F986" s="412" t="s">
        <v>2554</v>
      </c>
      <c r="G986" s="462" t="s">
        <v>4420</v>
      </c>
      <c r="H986" s="463" t="s">
        <v>7783</v>
      </c>
      <c r="I986" s="215"/>
      <c r="J986" s="4"/>
      <c r="K986" s="76"/>
      <c r="L986" s="81"/>
      <c r="M986" s="81"/>
      <c r="N986" s="81"/>
      <c r="O986" s="81"/>
      <c r="P986" s="81"/>
      <c r="Q986" s="81"/>
      <c r="R986" s="81"/>
      <c r="S986" s="81"/>
      <c r="T986" s="81"/>
      <c r="U986" s="81"/>
      <c r="V986" s="81"/>
      <c r="W986" s="81"/>
      <c r="X986" s="81"/>
      <c r="Y986" s="81"/>
    </row>
    <row r="987" spans="1:25" ht="12" customHeight="1">
      <c r="A987" s="81"/>
      <c r="B987" s="1031" t="s">
        <v>4421</v>
      </c>
      <c r="C987" s="1068"/>
      <c r="D987" s="888"/>
      <c r="E987" s="888"/>
      <c r="F987" s="888"/>
      <c r="G987" s="888"/>
      <c r="H987" s="1070"/>
      <c r="I987" s="215"/>
      <c r="J987" s="4"/>
      <c r="K987" s="76"/>
      <c r="L987" s="81"/>
      <c r="M987" s="81"/>
      <c r="N987" s="81"/>
      <c r="O987" s="81"/>
      <c r="P987" s="81"/>
      <c r="Q987" s="81"/>
      <c r="R987" s="81"/>
      <c r="S987" s="81"/>
      <c r="T987" s="81"/>
      <c r="U987" s="81"/>
      <c r="V987" s="81"/>
      <c r="W987" s="81"/>
      <c r="X987" s="81"/>
      <c r="Y987" s="81"/>
    </row>
    <row r="988" spans="1:25" ht="12" customHeight="1">
      <c r="A988" s="81"/>
      <c r="B988" s="884"/>
      <c r="C988" s="415" t="s">
        <v>4422</v>
      </c>
      <c r="D988" s="507" t="s">
        <v>4423</v>
      </c>
      <c r="E988" s="440"/>
      <c r="F988" s="440"/>
      <c r="G988" s="464"/>
      <c r="H988" s="1026"/>
      <c r="I988" s="215"/>
      <c r="J988" s="4"/>
      <c r="K988" s="76"/>
      <c r="L988" s="81"/>
      <c r="M988" s="81"/>
      <c r="N988" s="81"/>
      <c r="O988" s="81"/>
      <c r="P988" s="81"/>
      <c r="Q988" s="81"/>
      <c r="R988" s="81"/>
      <c r="S988" s="81"/>
      <c r="T988" s="81"/>
      <c r="U988" s="81"/>
      <c r="V988" s="81"/>
      <c r="W988" s="81"/>
      <c r="X988" s="81"/>
      <c r="Y988" s="81"/>
    </row>
    <row r="989" spans="1:25" ht="12" customHeight="1">
      <c r="A989" s="81"/>
      <c r="B989" s="101" t="s">
        <v>4424</v>
      </c>
      <c r="C989" s="508">
        <v>84</v>
      </c>
      <c r="D989" s="436" t="s">
        <v>4425</v>
      </c>
      <c r="E989" s="441">
        <v>600</v>
      </c>
      <c r="F989" s="441">
        <v>300</v>
      </c>
      <c r="G989" s="466">
        <v>1680</v>
      </c>
      <c r="H989" s="15">
        <v>15733.047</v>
      </c>
      <c r="I989" s="215"/>
      <c r="J989" s="4"/>
      <c r="K989" s="76"/>
      <c r="L989" s="81"/>
      <c r="M989" s="81"/>
      <c r="N989" s="81"/>
      <c r="O989" s="81"/>
      <c r="P989" s="81"/>
      <c r="Q989" s="81"/>
      <c r="R989" s="81"/>
      <c r="S989" s="81"/>
      <c r="T989" s="81"/>
      <c r="U989" s="81"/>
      <c r="V989" s="81"/>
      <c r="W989" s="81"/>
      <c r="X989" s="81"/>
      <c r="Y989" s="81"/>
    </row>
    <row r="990" spans="1:25" ht="12" customHeight="1">
      <c r="A990" s="81"/>
      <c r="B990" s="419" t="s">
        <v>4426</v>
      </c>
      <c r="C990" s="435">
        <v>140</v>
      </c>
      <c r="D990" s="432" t="s">
        <v>4427</v>
      </c>
      <c r="E990" s="433">
        <v>950</v>
      </c>
      <c r="F990" s="433">
        <v>300</v>
      </c>
      <c r="G990" s="478">
        <v>1680</v>
      </c>
      <c r="H990" s="15">
        <v>17395.388999999999</v>
      </c>
      <c r="I990" s="215"/>
      <c r="J990" s="4"/>
      <c r="K990" s="76"/>
      <c r="L990" s="81"/>
      <c r="M990" s="81"/>
      <c r="N990" s="81"/>
      <c r="O990" s="81"/>
      <c r="P990" s="81"/>
      <c r="Q990" s="81"/>
      <c r="R990" s="81"/>
      <c r="S990" s="81"/>
      <c r="T990" s="81"/>
      <c r="U990" s="81"/>
      <c r="V990" s="81"/>
      <c r="W990" s="81"/>
      <c r="X990" s="81"/>
      <c r="Y990" s="81"/>
    </row>
    <row r="991" spans="1:25" ht="12" customHeight="1">
      <c r="A991" s="81"/>
      <c r="B991" s="107" t="s">
        <v>4428</v>
      </c>
      <c r="C991" s="435">
        <v>140</v>
      </c>
      <c r="D991" s="430" t="s">
        <v>4429</v>
      </c>
      <c r="E991" s="426">
        <v>950</v>
      </c>
      <c r="F991" s="426">
        <v>300</v>
      </c>
      <c r="G991" s="467">
        <v>1680</v>
      </c>
      <c r="H991" s="15">
        <v>20481.648000000001</v>
      </c>
      <c r="I991" s="215"/>
      <c r="J991" s="4"/>
      <c r="K991" s="76"/>
      <c r="L991" s="81"/>
      <c r="M991" s="81"/>
      <c r="N991" s="81"/>
      <c r="O991" s="81"/>
      <c r="P991" s="81"/>
      <c r="Q991" s="81"/>
      <c r="R991" s="81"/>
      <c r="S991" s="81"/>
      <c r="T991" s="81"/>
      <c r="U991" s="81"/>
      <c r="V991" s="81"/>
      <c r="W991" s="81"/>
      <c r="X991" s="81"/>
      <c r="Y991" s="81"/>
    </row>
    <row r="992" spans="1:25" ht="12" customHeight="1">
      <c r="A992" s="81"/>
      <c r="B992" s="107" t="s">
        <v>4430</v>
      </c>
      <c r="C992" s="435">
        <v>140</v>
      </c>
      <c r="D992" s="430" t="s">
        <v>4431</v>
      </c>
      <c r="E992" s="426">
        <v>950</v>
      </c>
      <c r="F992" s="426">
        <v>300</v>
      </c>
      <c r="G992" s="467">
        <v>1880</v>
      </c>
      <c r="H992" s="15">
        <v>22540.76</v>
      </c>
      <c r="I992" s="215"/>
      <c r="J992" s="4"/>
      <c r="K992" s="76"/>
      <c r="L992" s="81"/>
      <c r="M992" s="81"/>
      <c r="N992" s="81"/>
      <c r="O992" s="81"/>
      <c r="P992" s="81"/>
      <c r="Q992" s="81"/>
      <c r="R992" s="81"/>
      <c r="S992" s="81"/>
      <c r="T992" s="81"/>
      <c r="U992" s="81"/>
      <c r="V992" s="81"/>
      <c r="W992" s="81"/>
      <c r="X992" s="81"/>
      <c r="Y992" s="81"/>
    </row>
    <row r="993" spans="1:25" ht="12" customHeight="1">
      <c r="A993" s="81"/>
      <c r="B993" s="419" t="s">
        <v>4432</v>
      </c>
      <c r="C993" s="435">
        <v>180</v>
      </c>
      <c r="D993" s="432" t="s">
        <v>4433</v>
      </c>
      <c r="E993" s="433">
        <v>1200</v>
      </c>
      <c r="F993" s="433">
        <v>300</v>
      </c>
      <c r="G993" s="478">
        <v>1680</v>
      </c>
      <c r="H993" s="15">
        <v>19000.751</v>
      </c>
      <c r="I993" s="215"/>
      <c r="J993" s="4"/>
      <c r="K993" s="76"/>
      <c r="L993" s="81"/>
      <c r="M993" s="81"/>
      <c r="N993" s="81"/>
      <c r="O993" s="81"/>
      <c r="P993" s="81"/>
      <c r="Q993" s="81"/>
      <c r="R993" s="81"/>
      <c r="S993" s="81"/>
      <c r="T993" s="81"/>
      <c r="U993" s="81"/>
      <c r="V993" s="81"/>
      <c r="W993" s="81"/>
      <c r="X993" s="81"/>
      <c r="Y993" s="81"/>
    </row>
    <row r="994" spans="1:25" ht="12" customHeight="1">
      <c r="A994" s="81"/>
      <c r="B994" s="107" t="s">
        <v>4434</v>
      </c>
      <c r="C994" s="435">
        <v>180</v>
      </c>
      <c r="D994" s="430" t="s">
        <v>4435</v>
      </c>
      <c r="E994" s="426">
        <v>1200</v>
      </c>
      <c r="F994" s="426">
        <v>300</v>
      </c>
      <c r="G994" s="467">
        <v>1680</v>
      </c>
      <c r="H994" s="15">
        <v>25271.554</v>
      </c>
      <c r="I994" s="215"/>
      <c r="J994" s="4"/>
      <c r="K994" s="76"/>
      <c r="L994" s="81"/>
      <c r="M994" s="81"/>
      <c r="N994" s="81"/>
      <c r="O994" s="81"/>
      <c r="P994" s="81"/>
      <c r="Q994" s="81"/>
      <c r="R994" s="81"/>
      <c r="S994" s="81"/>
      <c r="T994" s="81"/>
      <c r="U994" s="81"/>
      <c r="V994" s="81"/>
      <c r="W994" s="81"/>
      <c r="X994" s="81"/>
      <c r="Y994" s="81"/>
    </row>
    <row r="995" spans="1:25" ht="12" customHeight="1">
      <c r="A995" s="81"/>
      <c r="B995" s="107" t="s">
        <v>4436</v>
      </c>
      <c r="C995" s="435">
        <v>180</v>
      </c>
      <c r="D995" s="430" t="s">
        <v>4437</v>
      </c>
      <c r="E995" s="426">
        <v>1200</v>
      </c>
      <c r="F995" s="426">
        <v>300</v>
      </c>
      <c r="G995" s="467">
        <v>1880</v>
      </c>
      <c r="H995" s="15">
        <v>21739.728999999999</v>
      </c>
      <c r="I995" s="215"/>
      <c r="J995" s="4"/>
      <c r="K995" s="76"/>
      <c r="L995" s="81"/>
      <c r="M995" s="81"/>
      <c r="N995" s="81"/>
      <c r="O995" s="81"/>
      <c r="P995" s="81"/>
      <c r="Q995" s="81"/>
      <c r="R995" s="81"/>
      <c r="S995" s="81"/>
      <c r="T995" s="81"/>
      <c r="U995" s="81"/>
      <c r="V995" s="81"/>
      <c r="W995" s="81"/>
      <c r="X995" s="81"/>
      <c r="Y995" s="81"/>
    </row>
    <row r="996" spans="1:25" ht="12" customHeight="1">
      <c r="A996" s="81"/>
      <c r="B996" s="107" t="s">
        <v>4438</v>
      </c>
      <c r="C996" s="435">
        <v>180</v>
      </c>
      <c r="D996" s="430" t="s">
        <v>4439</v>
      </c>
      <c r="E996" s="426">
        <v>1200</v>
      </c>
      <c r="F996" s="426">
        <v>300</v>
      </c>
      <c r="G996" s="467">
        <v>1880</v>
      </c>
      <c r="H996" s="15">
        <v>27137.396000000001</v>
      </c>
      <c r="I996" s="215"/>
      <c r="J996" s="4"/>
      <c r="K996" s="76"/>
      <c r="L996" s="81"/>
      <c r="M996" s="81"/>
      <c r="N996" s="81"/>
      <c r="O996" s="81"/>
      <c r="P996" s="81"/>
      <c r="Q996" s="81"/>
      <c r="R996" s="81"/>
      <c r="S996" s="81"/>
      <c r="T996" s="81"/>
      <c r="U996" s="81"/>
      <c r="V996" s="81"/>
      <c r="W996" s="81"/>
      <c r="X996" s="81"/>
      <c r="Y996" s="81"/>
    </row>
    <row r="997" spans="1:25" ht="12" customHeight="1">
      <c r="A997" s="81"/>
      <c r="B997" s="107" t="s">
        <v>4440</v>
      </c>
      <c r="C997" s="435">
        <v>280</v>
      </c>
      <c r="D997" s="430" t="s">
        <v>4441</v>
      </c>
      <c r="E997" s="426">
        <v>950</v>
      </c>
      <c r="F997" s="426">
        <v>600</v>
      </c>
      <c r="G997" s="467">
        <v>1680</v>
      </c>
      <c r="H997" s="15">
        <v>34541.759999999995</v>
      </c>
      <c r="I997" s="215"/>
      <c r="J997" s="4"/>
      <c r="K997" s="76"/>
      <c r="L997" s="81"/>
      <c r="M997" s="81"/>
      <c r="N997" s="81"/>
      <c r="O997" s="81"/>
      <c r="P997" s="81"/>
      <c r="Q997" s="81"/>
      <c r="R997" s="81"/>
      <c r="S997" s="81"/>
      <c r="T997" s="81"/>
      <c r="U997" s="81"/>
      <c r="V997" s="81"/>
      <c r="W997" s="81"/>
      <c r="X997" s="81"/>
      <c r="Y997" s="81"/>
    </row>
    <row r="998" spans="1:25" ht="12" customHeight="1">
      <c r="A998" s="81"/>
      <c r="B998" s="107" t="s">
        <v>4442</v>
      </c>
      <c r="C998" s="435">
        <v>280</v>
      </c>
      <c r="D998" s="430" t="s">
        <v>4443</v>
      </c>
      <c r="E998" s="426">
        <v>950</v>
      </c>
      <c r="F998" s="426">
        <v>600</v>
      </c>
      <c r="G998" s="467">
        <v>1680</v>
      </c>
      <c r="H998" s="15">
        <v>37606.69</v>
      </c>
      <c r="I998" s="215"/>
      <c r="J998" s="4"/>
      <c r="K998" s="76"/>
      <c r="L998" s="81"/>
      <c r="M998" s="81"/>
      <c r="N998" s="81"/>
      <c r="O998" s="81"/>
      <c r="P998" s="81"/>
      <c r="Q998" s="81"/>
      <c r="R998" s="81"/>
      <c r="S998" s="81"/>
      <c r="T998" s="81"/>
      <c r="U998" s="81"/>
      <c r="V998" s="81"/>
      <c r="W998" s="81"/>
      <c r="X998" s="81"/>
      <c r="Y998" s="81"/>
    </row>
    <row r="999" spans="1:25" ht="12" customHeight="1">
      <c r="A999" s="81"/>
      <c r="B999" s="107" t="s">
        <v>4444</v>
      </c>
      <c r="C999" s="435">
        <v>360</v>
      </c>
      <c r="D999" s="430" t="s">
        <v>4445</v>
      </c>
      <c r="E999" s="426">
        <v>1200</v>
      </c>
      <c r="F999" s="426">
        <v>600</v>
      </c>
      <c r="G999" s="467">
        <v>1680</v>
      </c>
      <c r="H999" s="15">
        <v>40586.490999999995</v>
      </c>
      <c r="I999" s="215"/>
      <c r="J999" s="4"/>
      <c r="K999" s="76"/>
      <c r="L999" s="81"/>
      <c r="M999" s="81"/>
      <c r="N999" s="81"/>
      <c r="O999" s="81"/>
      <c r="P999" s="81"/>
      <c r="Q999" s="81"/>
      <c r="R999" s="81"/>
      <c r="S999" s="81"/>
      <c r="T999" s="81"/>
      <c r="U999" s="81"/>
      <c r="V999" s="81"/>
      <c r="W999" s="81"/>
      <c r="X999" s="81"/>
      <c r="Y999" s="81"/>
    </row>
    <row r="1000" spans="1:25" ht="12" customHeight="1">
      <c r="A1000" s="81"/>
      <c r="B1000" s="107" t="s">
        <v>4446</v>
      </c>
      <c r="C1000" s="435">
        <v>360</v>
      </c>
      <c r="D1000" s="430" t="s">
        <v>4447</v>
      </c>
      <c r="E1000" s="426">
        <v>1200</v>
      </c>
      <c r="F1000" s="426">
        <v>600</v>
      </c>
      <c r="G1000" s="467">
        <v>1680</v>
      </c>
      <c r="H1000" s="15">
        <v>45774.486999999994</v>
      </c>
      <c r="I1000" s="215"/>
      <c r="J1000" s="4"/>
      <c r="K1000" s="76"/>
      <c r="L1000" s="81"/>
      <c r="M1000" s="81"/>
      <c r="N1000" s="81"/>
      <c r="O1000" s="81"/>
      <c r="P1000" s="81"/>
      <c r="Q1000" s="81"/>
      <c r="R1000" s="81"/>
      <c r="S1000" s="81"/>
      <c r="T1000" s="81"/>
      <c r="U1000" s="81"/>
      <c r="V1000" s="81"/>
      <c r="W1000" s="81"/>
      <c r="X1000" s="81"/>
      <c r="Y1000" s="81"/>
    </row>
    <row r="1001" spans="1:25" ht="12" customHeight="1">
      <c r="A1001" s="81"/>
      <c r="B1001" s="107" t="s">
        <v>4448</v>
      </c>
      <c r="C1001" s="435">
        <v>360</v>
      </c>
      <c r="D1001" s="430" t="s">
        <v>4449</v>
      </c>
      <c r="E1001" s="426">
        <v>1200</v>
      </c>
      <c r="F1001" s="426">
        <v>600</v>
      </c>
      <c r="G1001" s="467">
        <v>1880</v>
      </c>
      <c r="H1001" s="15">
        <v>42468.712</v>
      </c>
      <c r="I1001" s="215"/>
      <c r="J1001" s="4"/>
      <c r="K1001" s="76"/>
      <c r="L1001" s="81"/>
      <c r="M1001" s="81"/>
      <c r="N1001" s="81"/>
      <c r="O1001" s="81"/>
      <c r="P1001" s="81"/>
      <c r="Q1001" s="81"/>
      <c r="R1001" s="81"/>
      <c r="S1001" s="81"/>
      <c r="T1001" s="81"/>
      <c r="U1001" s="81"/>
      <c r="V1001" s="81"/>
      <c r="W1001" s="81"/>
      <c r="X1001" s="81"/>
      <c r="Y1001" s="81"/>
    </row>
    <row r="1002" spans="1:25" ht="12" customHeight="1">
      <c r="A1002" s="81"/>
      <c r="B1002" s="107" t="s">
        <v>4450</v>
      </c>
      <c r="C1002" s="435">
        <v>360</v>
      </c>
      <c r="D1002" s="430" t="s">
        <v>4451</v>
      </c>
      <c r="E1002" s="426">
        <v>1200</v>
      </c>
      <c r="F1002" s="426">
        <v>600</v>
      </c>
      <c r="G1002" s="467">
        <v>1880</v>
      </c>
      <c r="H1002" s="15">
        <v>46242.251000000004</v>
      </c>
      <c r="I1002" s="215"/>
      <c r="J1002" s="4"/>
      <c r="K1002" s="76"/>
      <c r="L1002" s="81"/>
      <c r="M1002" s="81"/>
      <c r="N1002" s="81"/>
      <c r="O1002" s="81"/>
      <c r="P1002" s="81"/>
      <c r="Q1002" s="81"/>
      <c r="R1002" s="81"/>
      <c r="S1002" s="81"/>
      <c r="T1002" s="81"/>
      <c r="U1002" s="81"/>
      <c r="V1002" s="81"/>
      <c r="W1002" s="81"/>
      <c r="X1002" s="81"/>
      <c r="Y1002" s="81"/>
    </row>
    <row r="1003" spans="1:25" ht="12" customHeight="1">
      <c r="A1003" s="81"/>
      <c r="B1003" s="107" t="s">
        <v>4452</v>
      </c>
      <c r="C1003" s="509">
        <v>105</v>
      </c>
      <c r="D1003" s="430" t="s">
        <v>4453</v>
      </c>
      <c r="E1003" s="426">
        <v>600</v>
      </c>
      <c r="F1003" s="426">
        <v>300</v>
      </c>
      <c r="G1003" s="467">
        <v>1880</v>
      </c>
      <c r="H1003" s="15">
        <v>18656.692999999999</v>
      </c>
      <c r="I1003" s="215"/>
      <c r="J1003" s="4"/>
      <c r="K1003" s="76"/>
      <c r="L1003" s="81"/>
      <c r="M1003" s="81"/>
      <c r="N1003" s="81"/>
      <c r="O1003" s="81"/>
      <c r="P1003" s="81"/>
      <c r="Q1003" s="81"/>
      <c r="R1003" s="81"/>
      <c r="S1003" s="81"/>
      <c r="T1003" s="81"/>
      <c r="U1003" s="81"/>
      <c r="V1003" s="81"/>
      <c r="W1003" s="81"/>
      <c r="X1003" s="81"/>
      <c r="Y1003" s="81"/>
    </row>
    <row r="1004" spans="1:25" ht="12" customHeight="1">
      <c r="A1004" s="81"/>
      <c r="B1004" s="107" t="s">
        <v>4454</v>
      </c>
      <c r="C1004" s="509">
        <v>165</v>
      </c>
      <c r="D1004" s="430" t="s">
        <v>4455</v>
      </c>
      <c r="E1004" s="438">
        <v>900</v>
      </c>
      <c r="F1004" s="438">
        <v>300</v>
      </c>
      <c r="G1004" s="498">
        <v>1880</v>
      </c>
      <c r="H1004" s="15">
        <v>18954.694</v>
      </c>
      <c r="I1004" s="215"/>
      <c r="J1004" s="4"/>
      <c r="K1004" s="76"/>
      <c r="L1004" s="81"/>
      <c r="M1004" s="81"/>
      <c r="N1004" s="81"/>
      <c r="O1004" s="81"/>
      <c r="P1004" s="81"/>
      <c r="Q1004" s="81"/>
      <c r="R1004" s="81"/>
      <c r="S1004" s="81"/>
      <c r="T1004" s="81"/>
      <c r="U1004" s="81"/>
      <c r="V1004" s="81"/>
      <c r="W1004" s="81"/>
      <c r="X1004" s="81"/>
      <c r="Y1004" s="81"/>
    </row>
    <row r="1005" spans="1:25" ht="12" customHeight="1">
      <c r="A1005" s="81"/>
      <c r="B1005" s="107" t="s">
        <v>4456</v>
      </c>
      <c r="C1005" s="509">
        <v>165</v>
      </c>
      <c r="D1005" s="430" t="s">
        <v>4457</v>
      </c>
      <c r="E1005" s="438">
        <v>900</v>
      </c>
      <c r="F1005" s="438">
        <v>300</v>
      </c>
      <c r="G1005" s="498">
        <v>1880</v>
      </c>
      <c r="H1005" s="15">
        <v>25294.467000000001</v>
      </c>
      <c r="I1005" s="215"/>
      <c r="J1005" s="4"/>
      <c r="K1005" s="76"/>
      <c r="L1005" s="81"/>
      <c r="M1005" s="81"/>
      <c r="N1005" s="81"/>
      <c r="O1005" s="81"/>
      <c r="P1005" s="81"/>
      <c r="Q1005" s="81"/>
      <c r="R1005" s="81"/>
      <c r="S1005" s="81"/>
      <c r="T1005" s="81"/>
      <c r="U1005" s="81"/>
      <c r="V1005" s="81"/>
      <c r="W1005" s="81"/>
      <c r="X1005" s="81"/>
      <c r="Y1005" s="81"/>
    </row>
    <row r="1006" spans="1:25" ht="12" customHeight="1">
      <c r="A1006" s="81"/>
      <c r="B1006" s="107" t="s">
        <v>4458</v>
      </c>
      <c r="C1006" s="509">
        <v>225</v>
      </c>
      <c r="D1006" s="430" t="s">
        <v>4459</v>
      </c>
      <c r="E1006" s="438">
        <v>1200</v>
      </c>
      <c r="F1006" s="438">
        <v>300</v>
      </c>
      <c r="G1006" s="498">
        <v>1680</v>
      </c>
      <c r="H1006" s="15">
        <v>23094.445</v>
      </c>
      <c r="I1006" s="215"/>
      <c r="J1006" s="4"/>
      <c r="K1006" s="76"/>
      <c r="L1006" s="81"/>
      <c r="M1006" s="81"/>
      <c r="N1006" s="81"/>
      <c r="O1006" s="81"/>
      <c r="P1006" s="81"/>
      <c r="Q1006" s="81"/>
      <c r="R1006" s="81"/>
      <c r="S1006" s="81"/>
      <c r="T1006" s="81"/>
      <c r="U1006" s="81"/>
      <c r="V1006" s="81"/>
      <c r="W1006" s="81"/>
      <c r="X1006" s="81"/>
      <c r="Y1006" s="81"/>
    </row>
    <row r="1007" spans="1:25" ht="12" customHeight="1">
      <c r="A1007" s="81"/>
      <c r="B1007" s="107" t="s">
        <v>4460</v>
      </c>
      <c r="C1007" s="509">
        <v>225</v>
      </c>
      <c r="D1007" s="430" t="s">
        <v>4461</v>
      </c>
      <c r="E1007" s="438">
        <v>1200</v>
      </c>
      <c r="F1007" s="438">
        <v>300</v>
      </c>
      <c r="G1007" s="498">
        <v>1680</v>
      </c>
      <c r="H1007" s="15">
        <v>31386</v>
      </c>
      <c r="I1007" s="215"/>
      <c r="J1007" s="4"/>
      <c r="K1007" s="76"/>
      <c r="L1007" s="81"/>
      <c r="M1007" s="81"/>
      <c r="N1007" s="81"/>
      <c r="O1007" s="81"/>
      <c r="P1007" s="81"/>
      <c r="Q1007" s="81"/>
      <c r="R1007" s="81"/>
      <c r="S1007" s="81"/>
      <c r="T1007" s="81"/>
      <c r="U1007" s="81"/>
      <c r="V1007" s="81"/>
      <c r="W1007" s="81"/>
      <c r="X1007" s="81"/>
      <c r="Y1007" s="81"/>
    </row>
    <row r="1008" spans="1:25" ht="12" customHeight="1">
      <c r="A1008" s="81"/>
      <c r="B1008" s="107" t="s">
        <v>4462</v>
      </c>
      <c r="C1008" s="509">
        <v>225</v>
      </c>
      <c r="D1008" s="430" t="s">
        <v>4463</v>
      </c>
      <c r="E1008" s="438">
        <v>1200</v>
      </c>
      <c r="F1008" s="438">
        <v>300</v>
      </c>
      <c r="G1008" s="498">
        <v>1880</v>
      </c>
      <c r="H1008" s="15">
        <v>25667.972000000002</v>
      </c>
      <c r="I1008" s="215"/>
      <c r="J1008" s="4"/>
      <c r="K1008" s="76"/>
      <c r="L1008" s="81"/>
      <c r="M1008" s="81"/>
      <c r="N1008" s="81"/>
      <c r="O1008" s="81"/>
      <c r="P1008" s="81"/>
      <c r="Q1008" s="81"/>
      <c r="R1008" s="81"/>
      <c r="S1008" s="81"/>
      <c r="T1008" s="81"/>
      <c r="U1008" s="81"/>
      <c r="V1008" s="81"/>
      <c r="W1008" s="81"/>
      <c r="X1008" s="81"/>
      <c r="Y1008" s="81"/>
    </row>
    <row r="1009" spans="1:25" ht="12" customHeight="1">
      <c r="A1009" s="81"/>
      <c r="B1009" s="107" t="s">
        <v>4464</v>
      </c>
      <c r="C1009" s="509">
        <v>225</v>
      </c>
      <c r="D1009" s="430" t="s">
        <v>4465</v>
      </c>
      <c r="E1009" s="438">
        <v>1200</v>
      </c>
      <c r="F1009" s="438">
        <v>300</v>
      </c>
      <c r="G1009" s="498">
        <v>1880</v>
      </c>
      <c r="H1009" s="15">
        <v>32094.402999999998</v>
      </c>
      <c r="I1009" s="215"/>
      <c r="J1009" s="4"/>
      <c r="K1009" s="76"/>
      <c r="L1009" s="81"/>
      <c r="M1009" s="81"/>
      <c r="N1009" s="81"/>
      <c r="O1009" s="81"/>
      <c r="P1009" s="81"/>
      <c r="Q1009" s="81"/>
      <c r="R1009" s="81"/>
      <c r="S1009" s="81"/>
      <c r="T1009" s="81"/>
      <c r="U1009" s="81"/>
      <c r="V1009" s="81"/>
      <c r="W1009" s="81"/>
      <c r="X1009" s="81"/>
      <c r="Y1009" s="81"/>
    </row>
    <row r="1010" spans="1:25" ht="12" customHeight="1">
      <c r="A1010" s="81"/>
      <c r="B1010" s="107" t="s">
        <v>4466</v>
      </c>
      <c r="C1010" s="509">
        <v>290</v>
      </c>
      <c r="D1010" s="430" t="s">
        <v>4467</v>
      </c>
      <c r="E1010" s="438">
        <v>800</v>
      </c>
      <c r="F1010" s="438">
        <v>600</v>
      </c>
      <c r="G1010" s="498">
        <v>1800</v>
      </c>
      <c r="H1010" s="15">
        <v>39760.864000000001</v>
      </c>
      <c r="I1010" s="215"/>
      <c r="J1010" s="4"/>
      <c r="K1010" s="76"/>
      <c r="L1010" s="81"/>
      <c r="M1010" s="81"/>
      <c r="N1010" s="81"/>
      <c r="O1010" s="81"/>
      <c r="P1010" s="81"/>
      <c r="Q1010" s="81"/>
      <c r="R1010" s="81"/>
      <c r="S1010" s="81"/>
      <c r="T1010" s="81"/>
      <c r="U1010" s="81"/>
      <c r="V1010" s="81"/>
      <c r="W1010" s="81"/>
      <c r="X1010" s="81"/>
      <c r="Y1010" s="81"/>
    </row>
    <row r="1011" spans="1:25" ht="12" customHeight="1">
      <c r="A1011" s="81"/>
      <c r="B1011" s="107" t="s">
        <v>4468</v>
      </c>
      <c r="C1011" s="435">
        <v>290</v>
      </c>
      <c r="D1011" s="430" t="s">
        <v>4469</v>
      </c>
      <c r="E1011" s="426">
        <v>800</v>
      </c>
      <c r="F1011" s="426">
        <v>600</v>
      </c>
      <c r="G1011" s="426">
        <v>1800</v>
      </c>
      <c r="H1011" s="15">
        <v>45966.117999999995</v>
      </c>
      <c r="I1011" s="215"/>
      <c r="J1011" s="4"/>
      <c r="K1011" s="76"/>
      <c r="L1011" s="81"/>
      <c r="M1011" s="81"/>
      <c r="N1011" s="81"/>
      <c r="O1011" s="81"/>
      <c r="P1011" s="81"/>
      <c r="Q1011" s="81"/>
      <c r="R1011" s="81"/>
      <c r="S1011" s="81"/>
      <c r="T1011" s="81"/>
      <c r="U1011" s="81"/>
      <c r="V1011" s="81"/>
      <c r="W1011" s="81"/>
      <c r="X1011" s="81"/>
      <c r="Y1011" s="81"/>
    </row>
    <row r="1012" spans="1:25" ht="12" customHeight="1">
      <c r="A1012" s="81"/>
      <c r="B1012" s="44"/>
      <c r="C1012" s="44"/>
      <c r="D1012" s="44"/>
      <c r="E1012" s="44"/>
      <c r="F1012" s="44"/>
      <c r="G1012" s="44"/>
      <c r="H1012" s="44">
        <v>0</v>
      </c>
      <c r="I1012" s="215"/>
      <c r="J1012" s="4"/>
      <c r="K1012" s="76"/>
      <c r="L1012" s="81"/>
      <c r="M1012" s="81"/>
      <c r="N1012" s="81"/>
      <c r="O1012" s="81"/>
      <c r="P1012" s="81"/>
      <c r="Q1012" s="81"/>
      <c r="R1012" s="81"/>
      <c r="S1012" s="81"/>
      <c r="T1012" s="81"/>
      <c r="U1012" s="81"/>
      <c r="V1012" s="81"/>
      <c r="W1012" s="81"/>
      <c r="X1012" s="81"/>
      <c r="Y1012" s="81"/>
    </row>
    <row r="1013" spans="1:25" ht="12" customHeight="1">
      <c r="A1013" s="81"/>
      <c r="B1013" s="44"/>
      <c r="C1013" s="44"/>
      <c r="D1013" s="44"/>
      <c r="E1013" s="44"/>
      <c r="F1013" s="44"/>
      <c r="G1013" s="44"/>
      <c r="H1013" s="44">
        <v>0</v>
      </c>
      <c r="I1013" s="215"/>
      <c r="J1013" s="4"/>
      <c r="K1013" s="76"/>
      <c r="L1013" s="81"/>
      <c r="M1013" s="81"/>
      <c r="N1013" s="81"/>
      <c r="O1013" s="81"/>
      <c r="P1013" s="81"/>
      <c r="Q1013" s="81"/>
      <c r="R1013" s="81"/>
      <c r="S1013" s="81"/>
      <c r="T1013" s="81"/>
      <c r="U1013" s="81"/>
      <c r="V1013" s="81"/>
      <c r="W1013" s="81"/>
      <c r="X1013" s="81"/>
      <c r="Y1013" s="81"/>
    </row>
    <row r="1014" spans="1:25" ht="12" customHeight="1">
      <c r="A1014" s="81"/>
      <c r="B1014" s="44"/>
      <c r="C1014" s="44"/>
      <c r="D1014" s="44"/>
      <c r="E1014" s="44"/>
      <c r="F1014" s="44"/>
      <c r="G1014" s="44"/>
      <c r="H1014" s="44">
        <v>0</v>
      </c>
      <c r="I1014" s="215"/>
      <c r="J1014" s="4"/>
      <c r="K1014" s="76"/>
      <c r="L1014" s="81"/>
      <c r="M1014" s="81"/>
      <c r="N1014" s="81"/>
      <c r="O1014" s="81"/>
      <c r="P1014" s="81"/>
      <c r="Q1014" s="81"/>
      <c r="R1014" s="81"/>
      <c r="S1014" s="81"/>
      <c r="T1014" s="81"/>
      <c r="U1014" s="81"/>
      <c r="V1014" s="81"/>
      <c r="W1014" s="81"/>
      <c r="X1014" s="81"/>
      <c r="Y1014" s="81"/>
    </row>
    <row r="1015" spans="1:25" ht="12" customHeight="1">
      <c r="A1015" s="81"/>
      <c r="B1015" s="107" t="s">
        <v>4470</v>
      </c>
      <c r="C1015" s="435">
        <v>350</v>
      </c>
      <c r="D1015" s="430" t="s">
        <v>4471</v>
      </c>
      <c r="E1015" s="44">
        <v>900</v>
      </c>
      <c r="F1015" s="44">
        <v>600</v>
      </c>
      <c r="G1015" s="426">
        <v>2045</v>
      </c>
      <c r="H1015" s="15">
        <v>40620</v>
      </c>
      <c r="I1015" s="215"/>
      <c r="J1015" s="4"/>
      <c r="K1015" s="76"/>
      <c r="L1015" s="81"/>
      <c r="M1015" s="81"/>
      <c r="N1015" s="81"/>
      <c r="O1015" s="81"/>
      <c r="P1015" s="81"/>
      <c r="Q1015" s="81"/>
      <c r="R1015" s="81"/>
      <c r="S1015" s="81"/>
      <c r="T1015" s="81"/>
      <c r="U1015" s="81"/>
      <c r="V1015" s="81"/>
      <c r="W1015" s="81"/>
      <c r="X1015" s="81"/>
      <c r="Y1015" s="81"/>
    </row>
    <row r="1016" spans="1:25" ht="12" customHeight="1">
      <c r="A1016" s="81"/>
      <c r="B1016" s="2"/>
      <c r="C1016" s="2"/>
      <c r="D1016" s="2"/>
      <c r="E1016" s="2"/>
      <c r="F1016" s="2"/>
      <c r="G1016" s="2"/>
      <c r="H1016" s="510"/>
      <c r="I1016" s="215"/>
      <c r="J1016" s="4"/>
      <c r="K1016" s="76"/>
      <c r="L1016" s="81"/>
      <c r="M1016" s="81"/>
      <c r="N1016" s="81"/>
      <c r="O1016" s="81"/>
      <c r="P1016" s="81"/>
      <c r="Q1016" s="81"/>
      <c r="R1016" s="81"/>
      <c r="S1016" s="81"/>
      <c r="T1016" s="81"/>
      <c r="U1016" s="81"/>
      <c r="V1016" s="81"/>
      <c r="W1016" s="81"/>
      <c r="X1016" s="81"/>
      <c r="Y1016" s="81"/>
    </row>
    <row r="1017" spans="1:25" ht="42" customHeight="1">
      <c r="A1017" s="81"/>
      <c r="B1017" s="1028" t="s">
        <v>4472</v>
      </c>
      <c r="C1017" s="888"/>
      <c r="D1017" s="889"/>
      <c r="E1017" s="412" t="s">
        <v>213</v>
      </c>
      <c r="F1017" s="412" t="s">
        <v>2554</v>
      </c>
      <c r="G1017" s="462" t="s">
        <v>2555</v>
      </c>
      <c r="H1017" s="463" t="s">
        <v>7783</v>
      </c>
      <c r="I1017" s="215"/>
      <c r="J1017" s="4"/>
      <c r="K1017" s="76"/>
      <c r="L1017" s="81"/>
      <c r="M1017" s="81"/>
      <c r="N1017" s="81"/>
      <c r="O1017" s="81"/>
      <c r="P1017" s="81"/>
      <c r="Q1017" s="81"/>
      <c r="R1017" s="81"/>
      <c r="S1017" s="81"/>
      <c r="T1017" s="81"/>
      <c r="U1017" s="81"/>
      <c r="V1017" s="81"/>
      <c r="W1017" s="81"/>
      <c r="X1017" s="81"/>
      <c r="Y1017" s="81"/>
    </row>
    <row r="1018" spans="1:25" ht="12" customHeight="1">
      <c r="A1018" s="81"/>
      <c r="B1018" s="1031" t="s">
        <v>4473</v>
      </c>
      <c r="C1018" s="1068"/>
      <c r="D1018" s="888"/>
      <c r="E1018" s="888"/>
      <c r="F1018" s="888"/>
      <c r="G1018" s="888"/>
      <c r="H1018" s="1070"/>
      <c r="I1018" s="215"/>
      <c r="J1018" s="4"/>
      <c r="K1018" s="76"/>
      <c r="L1018" s="81"/>
      <c r="M1018" s="81"/>
      <c r="N1018" s="81"/>
      <c r="O1018" s="81"/>
      <c r="P1018" s="81"/>
      <c r="Q1018" s="81"/>
      <c r="R1018" s="81"/>
      <c r="S1018" s="81"/>
      <c r="T1018" s="81"/>
      <c r="U1018" s="81"/>
      <c r="V1018" s="81"/>
      <c r="W1018" s="81"/>
      <c r="X1018" s="81"/>
      <c r="Y1018" s="81"/>
    </row>
    <row r="1019" spans="1:25" ht="12" customHeight="1">
      <c r="A1019" s="81"/>
      <c r="B1019" s="884"/>
      <c r="C1019" s="415" t="s">
        <v>901</v>
      </c>
      <c r="D1019" s="507" t="s">
        <v>4474</v>
      </c>
      <c r="E1019" s="440"/>
      <c r="F1019" s="440"/>
      <c r="G1019" s="464"/>
      <c r="H1019" s="1026"/>
      <c r="I1019" s="215"/>
      <c r="J1019" s="4"/>
      <c r="K1019" s="76"/>
      <c r="L1019" s="81"/>
      <c r="M1019" s="81"/>
      <c r="N1019" s="81"/>
      <c r="O1019" s="81"/>
      <c r="P1019" s="81"/>
      <c r="Q1019" s="81"/>
      <c r="R1019" s="81"/>
      <c r="S1019" s="81"/>
      <c r="T1019" s="81"/>
      <c r="U1019" s="81"/>
      <c r="V1019" s="81"/>
      <c r="W1019" s="81"/>
      <c r="X1019" s="81"/>
      <c r="Y1019" s="81"/>
    </row>
    <row r="1020" spans="1:25" ht="12" customHeight="1">
      <c r="A1020" s="81"/>
      <c r="B1020" s="107" t="s">
        <v>4475</v>
      </c>
      <c r="C1020" s="440">
        <v>4</v>
      </c>
      <c r="D1020" s="430" t="s">
        <v>4476</v>
      </c>
      <c r="E1020" s="426">
        <v>1900</v>
      </c>
      <c r="F1020" s="426">
        <v>800</v>
      </c>
      <c r="G1020" s="467">
        <v>2045</v>
      </c>
      <c r="H1020" s="15">
        <v>26290.472999999998</v>
      </c>
      <c r="I1020" s="215"/>
      <c r="J1020" s="4"/>
      <c r="K1020" s="76"/>
      <c r="L1020" s="81"/>
      <c r="M1020" s="81"/>
      <c r="N1020" s="81"/>
      <c r="O1020" s="81"/>
      <c r="P1020" s="81"/>
      <c r="Q1020" s="81"/>
      <c r="R1020" s="81"/>
      <c r="S1020" s="81"/>
      <c r="T1020" s="81"/>
      <c r="U1020" s="81"/>
      <c r="V1020" s="81"/>
      <c r="W1020" s="81"/>
      <c r="X1020" s="81"/>
      <c r="Y1020" s="81"/>
    </row>
    <row r="1021" spans="1:25" ht="12" customHeight="1">
      <c r="A1021" s="81"/>
      <c r="B1021" s="107" t="s">
        <v>4477</v>
      </c>
      <c r="C1021" s="511">
        <v>5</v>
      </c>
      <c r="D1021" s="430" t="s">
        <v>4478</v>
      </c>
      <c r="E1021" s="426">
        <v>900</v>
      </c>
      <c r="F1021" s="426">
        <v>300</v>
      </c>
      <c r="G1021" s="467">
        <v>1845</v>
      </c>
      <c r="H1021" s="15">
        <v>14952.915999999999</v>
      </c>
      <c r="I1021" s="215"/>
      <c r="J1021" s="4"/>
      <c r="K1021" s="76"/>
      <c r="L1021" s="81"/>
      <c r="M1021" s="81"/>
      <c r="N1021" s="81"/>
      <c r="O1021" s="81"/>
      <c r="P1021" s="81"/>
      <c r="Q1021" s="81"/>
      <c r="R1021" s="81"/>
      <c r="S1021" s="81"/>
      <c r="T1021" s="81"/>
      <c r="U1021" s="81"/>
      <c r="V1021" s="81"/>
      <c r="W1021" s="81"/>
      <c r="X1021" s="81"/>
      <c r="Y1021" s="81"/>
    </row>
    <row r="1022" spans="1:25" ht="12" customHeight="1">
      <c r="A1022" s="81"/>
      <c r="B1022" s="107" t="s">
        <v>4479</v>
      </c>
      <c r="C1022" s="511">
        <v>5</v>
      </c>
      <c r="D1022" s="430" t="s">
        <v>4480</v>
      </c>
      <c r="E1022" s="426">
        <v>900</v>
      </c>
      <c r="F1022" s="426">
        <v>300</v>
      </c>
      <c r="G1022" s="467">
        <v>1845</v>
      </c>
      <c r="H1022" s="15">
        <v>17739.414000000001</v>
      </c>
      <c r="I1022" s="215"/>
      <c r="J1022" s="4"/>
      <c r="K1022" s="76"/>
      <c r="L1022" s="81"/>
      <c r="M1022" s="81"/>
      <c r="N1022" s="81"/>
      <c r="O1022" s="81"/>
      <c r="P1022" s="81"/>
      <c r="Q1022" s="81"/>
      <c r="R1022" s="81"/>
      <c r="S1022" s="81"/>
      <c r="T1022" s="81"/>
      <c r="U1022" s="81"/>
      <c r="V1022" s="81"/>
      <c r="W1022" s="81"/>
      <c r="X1022" s="81"/>
      <c r="Y1022" s="81"/>
    </row>
    <row r="1023" spans="1:25" ht="12" customHeight="1">
      <c r="A1023" s="81"/>
      <c r="B1023" s="107" t="s">
        <v>4481</v>
      </c>
      <c r="C1023" s="511">
        <v>5</v>
      </c>
      <c r="D1023" s="430" t="s">
        <v>4482</v>
      </c>
      <c r="E1023" s="426">
        <v>950</v>
      </c>
      <c r="F1023" s="426">
        <v>300</v>
      </c>
      <c r="G1023" s="467">
        <v>1845</v>
      </c>
      <c r="H1023" s="15">
        <v>15301.858</v>
      </c>
      <c r="I1023" s="215"/>
      <c r="J1023" s="4"/>
      <c r="K1023" s="76"/>
      <c r="L1023" s="81"/>
      <c r="M1023" s="81"/>
      <c r="N1023" s="81"/>
      <c r="O1023" s="81"/>
      <c r="P1023" s="81"/>
      <c r="Q1023" s="81"/>
      <c r="R1023" s="81"/>
      <c r="S1023" s="81"/>
      <c r="T1023" s="81"/>
      <c r="U1023" s="81"/>
      <c r="V1023" s="81"/>
      <c r="W1023" s="81"/>
      <c r="X1023" s="81"/>
      <c r="Y1023" s="81"/>
    </row>
    <row r="1024" spans="1:25" ht="12" customHeight="1">
      <c r="A1024" s="81"/>
      <c r="B1024" s="107" t="s">
        <v>4483</v>
      </c>
      <c r="C1024" s="511">
        <v>5</v>
      </c>
      <c r="D1024" s="430" t="s">
        <v>4484</v>
      </c>
      <c r="E1024" s="426">
        <v>950</v>
      </c>
      <c r="F1024" s="426">
        <v>300</v>
      </c>
      <c r="G1024" s="467">
        <v>1845</v>
      </c>
      <c r="H1024" s="15">
        <v>16794.569</v>
      </c>
      <c r="I1024" s="215"/>
      <c r="J1024" s="4"/>
      <c r="K1024" s="76"/>
      <c r="L1024" s="81"/>
      <c r="M1024" s="81"/>
      <c r="N1024" s="81"/>
      <c r="O1024" s="81"/>
      <c r="P1024" s="81"/>
      <c r="Q1024" s="81"/>
      <c r="R1024" s="81"/>
      <c r="S1024" s="81"/>
      <c r="T1024" s="81"/>
      <c r="U1024" s="81"/>
      <c r="V1024" s="81"/>
      <c r="W1024" s="81"/>
      <c r="X1024" s="81"/>
      <c r="Y1024" s="81"/>
    </row>
    <row r="1025" spans="1:25" ht="12" customHeight="1">
      <c r="A1025" s="81"/>
      <c r="B1025" s="107" t="s">
        <v>4485</v>
      </c>
      <c r="C1025" s="511">
        <v>5</v>
      </c>
      <c r="D1025" s="430" t="s">
        <v>4486</v>
      </c>
      <c r="E1025" s="426">
        <v>950</v>
      </c>
      <c r="F1025" s="426">
        <v>300</v>
      </c>
      <c r="G1025" s="467">
        <v>2045</v>
      </c>
      <c r="H1025" s="15">
        <v>15557.41</v>
      </c>
      <c r="I1025" s="215"/>
      <c r="J1025" s="4"/>
      <c r="K1025" s="76"/>
      <c r="L1025" s="81"/>
      <c r="M1025" s="81"/>
      <c r="N1025" s="81"/>
      <c r="O1025" s="81"/>
      <c r="P1025" s="81"/>
      <c r="Q1025" s="81"/>
      <c r="R1025" s="81"/>
      <c r="S1025" s="81"/>
      <c r="T1025" s="81"/>
      <c r="U1025" s="81"/>
      <c r="V1025" s="81"/>
      <c r="W1025" s="81"/>
      <c r="X1025" s="81"/>
      <c r="Y1025" s="81"/>
    </row>
    <row r="1026" spans="1:25" ht="12" customHeight="1">
      <c r="A1026" s="81"/>
      <c r="B1026" s="512" t="s">
        <v>4487</v>
      </c>
      <c r="C1026" s="513">
        <v>5</v>
      </c>
      <c r="D1026" s="474" t="s">
        <v>4488</v>
      </c>
      <c r="E1026" s="426">
        <v>950</v>
      </c>
      <c r="F1026" s="426">
        <v>300</v>
      </c>
      <c r="G1026" s="467">
        <v>2045</v>
      </c>
      <c r="H1026" s="15">
        <v>17406.84</v>
      </c>
      <c r="I1026" s="215"/>
      <c r="J1026" s="4"/>
      <c r="K1026" s="76"/>
      <c r="L1026" s="81"/>
      <c r="M1026" s="81"/>
      <c r="N1026" s="81"/>
      <c r="O1026" s="81"/>
      <c r="P1026" s="81"/>
      <c r="Q1026" s="81"/>
      <c r="R1026" s="81"/>
      <c r="S1026" s="81"/>
      <c r="T1026" s="81"/>
      <c r="U1026" s="81"/>
      <c r="V1026" s="81"/>
      <c r="W1026" s="81"/>
      <c r="X1026" s="81"/>
      <c r="Y1026" s="81"/>
    </row>
    <row r="1027" spans="1:25" ht="12" customHeight="1">
      <c r="A1027" s="81"/>
      <c r="B1027" s="512" t="s">
        <v>4489</v>
      </c>
      <c r="C1027" s="513">
        <v>5</v>
      </c>
      <c r="D1027" s="474" t="s">
        <v>4490</v>
      </c>
      <c r="E1027" s="426">
        <v>1200</v>
      </c>
      <c r="F1027" s="426">
        <v>300</v>
      </c>
      <c r="G1027" s="467">
        <v>1845</v>
      </c>
      <c r="H1027" s="15">
        <v>16183.63</v>
      </c>
      <c r="I1027" s="215"/>
      <c r="J1027" s="4"/>
      <c r="K1027" s="76"/>
      <c r="L1027" s="81"/>
      <c r="M1027" s="81"/>
      <c r="N1027" s="81"/>
      <c r="O1027" s="81"/>
      <c r="P1027" s="81"/>
      <c r="Q1027" s="81"/>
      <c r="R1027" s="81"/>
      <c r="S1027" s="81"/>
      <c r="T1027" s="81"/>
      <c r="U1027" s="81"/>
      <c r="V1027" s="81"/>
      <c r="W1027" s="81"/>
      <c r="X1027" s="81"/>
      <c r="Y1027" s="81"/>
    </row>
    <row r="1028" spans="1:25" ht="12" customHeight="1">
      <c r="A1028" s="81"/>
      <c r="B1028" s="512" t="s">
        <v>4491</v>
      </c>
      <c r="C1028" s="513">
        <v>5</v>
      </c>
      <c r="D1028" s="474" t="s">
        <v>4492</v>
      </c>
      <c r="E1028" s="426">
        <v>1200</v>
      </c>
      <c r="F1028" s="426">
        <v>300</v>
      </c>
      <c r="G1028" s="467">
        <v>1845</v>
      </c>
      <c r="H1028" s="15">
        <v>20312.632999999998</v>
      </c>
      <c r="I1028" s="215"/>
      <c r="J1028" s="4"/>
      <c r="K1028" s="76"/>
      <c r="L1028" s="81"/>
      <c r="M1028" s="81"/>
      <c r="N1028" s="81"/>
      <c r="O1028" s="81"/>
      <c r="P1028" s="81"/>
      <c r="Q1028" s="81"/>
      <c r="R1028" s="81"/>
      <c r="S1028" s="81"/>
      <c r="T1028" s="81"/>
      <c r="U1028" s="81"/>
      <c r="V1028" s="81"/>
      <c r="W1028" s="81"/>
      <c r="X1028" s="81"/>
      <c r="Y1028" s="81"/>
    </row>
    <row r="1029" spans="1:25" ht="12" customHeight="1">
      <c r="A1029" s="81"/>
      <c r="B1029" s="512" t="s">
        <v>4493</v>
      </c>
      <c r="C1029" s="513">
        <v>5</v>
      </c>
      <c r="D1029" s="474" t="s">
        <v>4494</v>
      </c>
      <c r="E1029" s="426">
        <v>1200</v>
      </c>
      <c r="F1029" s="426">
        <v>300</v>
      </c>
      <c r="G1029" s="467">
        <v>2045</v>
      </c>
      <c r="H1029" s="15">
        <v>16484.589</v>
      </c>
      <c r="I1029" s="215"/>
      <c r="J1029" s="4"/>
      <c r="K1029" s="76"/>
      <c r="L1029" s="81"/>
      <c r="M1029" s="81"/>
      <c r="N1029" s="81"/>
      <c r="O1029" s="81"/>
      <c r="P1029" s="81"/>
      <c r="Q1029" s="81"/>
      <c r="R1029" s="81"/>
      <c r="S1029" s="81"/>
      <c r="T1029" s="81"/>
      <c r="U1029" s="81"/>
      <c r="V1029" s="81"/>
      <c r="W1029" s="81"/>
      <c r="X1029" s="81"/>
      <c r="Y1029" s="81"/>
    </row>
    <row r="1030" spans="1:25" ht="12" customHeight="1">
      <c r="A1030" s="81"/>
      <c r="B1030" s="512" t="s">
        <v>4495</v>
      </c>
      <c r="C1030" s="513">
        <v>5</v>
      </c>
      <c r="D1030" s="474" t="s">
        <v>4496</v>
      </c>
      <c r="E1030" s="426">
        <v>1200</v>
      </c>
      <c r="F1030" s="426">
        <v>300</v>
      </c>
      <c r="G1030" s="467">
        <v>2045</v>
      </c>
      <c r="H1030" s="15">
        <v>20737.2</v>
      </c>
      <c r="I1030" s="215"/>
      <c r="J1030" s="4"/>
      <c r="K1030" s="76"/>
      <c r="L1030" s="81"/>
      <c r="M1030" s="81"/>
      <c r="N1030" s="81"/>
      <c r="O1030" s="81"/>
      <c r="P1030" s="81"/>
      <c r="Q1030" s="81"/>
      <c r="R1030" s="81"/>
      <c r="S1030" s="81"/>
      <c r="T1030" s="81"/>
      <c r="U1030" s="81"/>
      <c r="V1030" s="81"/>
      <c r="W1030" s="81"/>
      <c r="X1030" s="81"/>
      <c r="Y1030" s="81"/>
    </row>
    <row r="1031" spans="1:25" ht="12" customHeight="1">
      <c r="A1031" s="81"/>
      <c r="B1031" s="512" t="s">
        <v>4497</v>
      </c>
      <c r="C1031" s="481">
        <v>5</v>
      </c>
      <c r="D1031" s="486" t="s">
        <v>4498</v>
      </c>
      <c r="E1031" s="426">
        <v>1500</v>
      </c>
      <c r="F1031" s="426">
        <v>300</v>
      </c>
      <c r="G1031" s="467">
        <v>2045</v>
      </c>
      <c r="H1031" s="15">
        <v>19505.298999999999</v>
      </c>
      <c r="I1031" s="215"/>
      <c r="J1031" s="4"/>
      <c r="K1031" s="76"/>
      <c r="L1031" s="81"/>
      <c r="M1031" s="81"/>
      <c r="N1031" s="81"/>
      <c r="O1031" s="81"/>
      <c r="P1031" s="81"/>
      <c r="Q1031" s="81"/>
      <c r="R1031" s="81"/>
      <c r="S1031" s="81"/>
      <c r="T1031" s="81"/>
      <c r="U1031" s="81"/>
      <c r="V1031" s="81"/>
      <c r="W1031" s="81"/>
      <c r="X1031" s="81"/>
      <c r="Y1031" s="81"/>
    </row>
    <row r="1032" spans="1:25" ht="12" customHeight="1">
      <c r="A1032" s="81"/>
      <c r="B1032" s="512" t="s">
        <v>4499</v>
      </c>
      <c r="C1032" s="481">
        <v>5</v>
      </c>
      <c r="D1032" s="486" t="s">
        <v>4500</v>
      </c>
      <c r="E1032" s="426">
        <v>1500</v>
      </c>
      <c r="F1032" s="426">
        <v>300</v>
      </c>
      <c r="G1032" s="467">
        <v>2045</v>
      </c>
      <c r="H1032" s="15">
        <v>22500</v>
      </c>
      <c r="I1032" s="215"/>
      <c r="J1032" s="4"/>
      <c r="K1032" s="76"/>
      <c r="L1032" s="81"/>
      <c r="M1032" s="81"/>
      <c r="N1032" s="81"/>
      <c r="O1032" s="81"/>
      <c r="P1032" s="81"/>
      <c r="Q1032" s="81"/>
      <c r="R1032" s="81"/>
      <c r="S1032" s="81"/>
      <c r="T1032" s="81"/>
      <c r="U1032" s="81"/>
      <c r="V1032" s="81"/>
      <c r="W1032" s="81"/>
      <c r="X1032" s="81"/>
      <c r="Y1032" s="81"/>
    </row>
    <row r="1033" spans="1:25" ht="12" customHeight="1">
      <c r="A1033" s="81"/>
      <c r="B1033" s="512" t="s">
        <v>4501</v>
      </c>
      <c r="C1033" s="481">
        <v>5</v>
      </c>
      <c r="D1033" s="486" t="s">
        <v>4502</v>
      </c>
      <c r="E1033" s="426">
        <v>950</v>
      </c>
      <c r="F1033" s="426">
        <v>600</v>
      </c>
      <c r="G1033" s="467">
        <v>1845</v>
      </c>
      <c r="H1033" s="15">
        <v>25690.906999999999</v>
      </c>
      <c r="I1033" s="215"/>
      <c r="J1033" s="4"/>
      <c r="K1033" s="76"/>
      <c r="L1033" s="81"/>
      <c r="M1033" s="81"/>
      <c r="N1033" s="81"/>
      <c r="O1033" s="81"/>
      <c r="P1033" s="81"/>
      <c r="Q1033" s="81"/>
      <c r="R1033" s="81"/>
      <c r="S1033" s="81"/>
      <c r="T1033" s="81"/>
      <c r="U1033" s="81"/>
      <c r="V1033" s="81"/>
      <c r="W1033" s="81"/>
      <c r="X1033" s="81"/>
      <c r="Y1033" s="81"/>
    </row>
    <row r="1034" spans="1:25" ht="12" customHeight="1">
      <c r="A1034" s="81"/>
      <c r="B1034" s="512" t="s">
        <v>4503</v>
      </c>
      <c r="C1034" s="481">
        <v>5</v>
      </c>
      <c r="D1034" s="486" t="s">
        <v>4504</v>
      </c>
      <c r="E1034" s="426">
        <v>950</v>
      </c>
      <c r="F1034" s="426">
        <v>600</v>
      </c>
      <c r="G1034" s="467">
        <v>1845</v>
      </c>
      <c r="H1034" s="15">
        <v>28883.634999999998</v>
      </c>
      <c r="I1034" s="215"/>
      <c r="J1034" s="4"/>
      <c r="K1034" s="76"/>
      <c r="L1034" s="81"/>
      <c r="M1034" s="81"/>
      <c r="N1034" s="81"/>
      <c r="O1034" s="81"/>
      <c r="P1034" s="81"/>
      <c r="Q1034" s="81"/>
      <c r="R1034" s="81"/>
      <c r="S1034" s="81"/>
      <c r="T1034" s="81"/>
      <c r="U1034" s="81"/>
      <c r="V1034" s="81"/>
      <c r="W1034" s="81"/>
      <c r="X1034" s="81"/>
      <c r="Y1034" s="81"/>
    </row>
    <row r="1035" spans="1:25" ht="12" customHeight="1">
      <c r="A1035" s="81"/>
      <c r="B1035" s="512" t="s">
        <v>4505</v>
      </c>
      <c r="C1035" s="481">
        <v>5</v>
      </c>
      <c r="D1035" s="486" t="s">
        <v>4506</v>
      </c>
      <c r="E1035" s="426">
        <v>1200</v>
      </c>
      <c r="F1035" s="426">
        <v>600</v>
      </c>
      <c r="G1035" s="467">
        <v>1845</v>
      </c>
      <c r="H1035" s="15">
        <v>26950.616000000002</v>
      </c>
      <c r="I1035" s="215"/>
      <c r="J1035" s="4"/>
      <c r="K1035" s="76"/>
      <c r="L1035" s="81"/>
      <c r="M1035" s="81"/>
      <c r="N1035" s="81"/>
      <c r="O1035" s="81"/>
      <c r="P1035" s="81"/>
      <c r="Q1035" s="81"/>
      <c r="R1035" s="81"/>
      <c r="S1035" s="81"/>
      <c r="T1035" s="81"/>
      <c r="U1035" s="81"/>
      <c r="V1035" s="81"/>
      <c r="W1035" s="81"/>
      <c r="X1035" s="81"/>
      <c r="Y1035" s="81"/>
    </row>
    <row r="1036" spans="1:25" ht="12" customHeight="1">
      <c r="A1036" s="81"/>
      <c r="B1036" s="512" t="s">
        <v>4507</v>
      </c>
      <c r="C1036" s="481">
        <v>5</v>
      </c>
      <c r="D1036" s="486" t="s">
        <v>4508</v>
      </c>
      <c r="E1036" s="426">
        <v>1200</v>
      </c>
      <c r="F1036" s="426">
        <v>600</v>
      </c>
      <c r="G1036" s="467">
        <v>1845</v>
      </c>
      <c r="H1036" s="15">
        <v>32320.464</v>
      </c>
      <c r="I1036" s="215"/>
      <c r="J1036" s="4"/>
      <c r="K1036" s="76"/>
      <c r="L1036" s="81"/>
      <c r="M1036" s="81"/>
      <c r="N1036" s="81"/>
      <c r="O1036" s="81"/>
      <c r="P1036" s="81"/>
      <c r="Q1036" s="81"/>
      <c r="R1036" s="81"/>
      <c r="S1036" s="81"/>
      <c r="T1036" s="81"/>
      <c r="U1036" s="81"/>
      <c r="V1036" s="81"/>
      <c r="W1036" s="81"/>
      <c r="X1036" s="81"/>
      <c r="Y1036" s="81"/>
    </row>
    <row r="1037" spans="1:25" ht="12" customHeight="1">
      <c r="A1037" s="81"/>
      <c r="B1037" s="512" t="s">
        <v>4509</v>
      </c>
      <c r="C1037" s="481">
        <v>5</v>
      </c>
      <c r="D1037" s="486" t="s">
        <v>4510</v>
      </c>
      <c r="E1037" s="426">
        <v>1500</v>
      </c>
      <c r="F1037" s="426">
        <v>600</v>
      </c>
      <c r="G1037" s="467">
        <v>1845</v>
      </c>
      <c r="H1037" s="15">
        <v>32461.307999999997</v>
      </c>
      <c r="I1037" s="215"/>
      <c r="J1037" s="4"/>
      <c r="K1037" s="76"/>
      <c r="L1037" s="81"/>
      <c r="M1037" s="81"/>
      <c r="N1037" s="81"/>
      <c r="O1037" s="81"/>
      <c r="P1037" s="81"/>
      <c r="Q1037" s="81"/>
      <c r="R1037" s="81"/>
      <c r="S1037" s="81"/>
      <c r="T1037" s="81"/>
      <c r="U1037" s="81"/>
      <c r="V1037" s="81"/>
      <c r="W1037" s="81"/>
      <c r="X1037" s="81"/>
      <c r="Y1037" s="81"/>
    </row>
    <row r="1038" spans="1:25" ht="12" customHeight="1">
      <c r="A1038" s="81"/>
      <c r="B1038" s="512" t="s">
        <v>4511</v>
      </c>
      <c r="C1038" s="488">
        <v>5</v>
      </c>
      <c r="D1038" s="486" t="s">
        <v>4512</v>
      </c>
      <c r="E1038" s="426">
        <v>1500</v>
      </c>
      <c r="F1038" s="426">
        <v>600</v>
      </c>
      <c r="G1038" s="467">
        <v>1845</v>
      </c>
      <c r="H1038" s="15">
        <v>36392.884000000005</v>
      </c>
      <c r="I1038" s="215"/>
      <c r="J1038" s="4"/>
      <c r="K1038" s="76"/>
      <c r="L1038" s="81"/>
      <c r="M1038" s="81"/>
      <c r="N1038" s="81"/>
      <c r="O1038" s="81"/>
      <c r="P1038" s="81"/>
      <c r="Q1038" s="81"/>
      <c r="R1038" s="81"/>
      <c r="S1038" s="81"/>
      <c r="T1038" s="81"/>
      <c r="U1038" s="81"/>
      <c r="V1038" s="81"/>
      <c r="W1038" s="81"/>
      <c r="X1038" s="81"/>
      <c r="Y1038" s="81"/>
    </row>
    <row r="1039" spans="1:25" ht="12" customHeight="1">
      <c r="A1039" s="81"/>
      <c r="B1039" s="512" t="s">
        <v>4513</v>
      </c>
      <c r="C1039" s="488">
        <v>5</v>
      </c>
      <c r="D1039" s="486" t="s">
        <v>4514</v>
      </c>
      <c r="E1039" s="426">
        <v>1500</v>
      </c>
      <c r="F1039" s="426">
        <v>600</v>
      </c>
      <c r="G1039" s="467">
        <v>2045</v>
      </c>
      <c r="H1039" s="15">
        <v>34746</v>
      </c>
      <c r="I1039" s="215"/>
      <c r="J1039" s="4"/>
      <c r="K1039" s="76"/>
      <c r="L1039" s="81"/>
      <c r="M1039" s="81"/>
      <c r="N1039" s="81"/>
      <c r="O1039" s="81"/>
      <c r="P1039" s="81"/>
      <c r="Q1039" s="81"/>
      <c r="R1039" s="81"/>
      <c r="S1039" s="81"/>
      <c r="T1039" s="81"/>
      <c r="U1039" s="81"/>
      <c r="V1039" s="81"/>
      <c r="W1039" s="81"/>
      <c r="X1039" s="81"/>
      <c r="Y1039" s="81"/>
    </row>
    <row r="1040" spans="1:25" ht="12" customHeight="1">
      <c r="A1040" s="81"/>
      <c r="B1040" s="66"/>
      <c r="C1040" s="66"/>
      <c r="D1040" s="66"/>
      <c r="E1040" s="66"/>
      <c r="F1040" s="66"/>
      <c r="G1040" s="66"/>
      <c r="H1040" s="514"/>
      <c r="I1040" s="4"/>
      <c r="J1040" s="4"/>
      <c r="K1040" s="76"/>
      <c r="L1040" s="81"/>
      <c r="M1040" s="81"/>
      <c r="N1040" s="81"/>
      <c r="O1040" s="81"/>
      <c r="P1040" s="81"/>
      <c r="Q1040" s="81"/>
      <c r="R1040" s="81"/>
      <c r="S1040" s="81"/>
      <c r="T1040" s="81"/>
      <c r="U1040" s="81"/>
      <c r="V1040" s="81"/>
      <c r="W1040" s="81"/>
      <c r="X1040" s="81"/>
      <c r="Y1040" s="81"/>
    </row>
    <row r="1041" spans="1:25" ht="15" customHeight="1">
      <c r="A1041" s="81"/>
      <c r="B1041" s="515"/>
      <c r="C1041" s="516" t="s">
        <v>3650</v>
      </c>
      <c r="D1041" s="66"/>
      <c r="E1041" s="66"/>
      <c r="F1041" s="66"/>
      <c r="G1041" s="66"/>
      <c r="H1041" s="514"/>
      <c r="I1041" s="4"/>
      <c r="J1041" s="4"/>
      <c r="K1041" s="76"/>
      <c r="L1041" s="81"/>
      <c r="M1041" s="81"/>
      <c r="N1041" s="81"/>
      <c r="O1041" s="81"/>
      <c r="P1041" s="81"/>
      <c r="Q1041" s="81"/>
      <c r="R1041" s="81"/>
      <c r="S1041" s="81"/>
      <c r="T1041" s="81"/>
      <c r="U1041" s="81"/>
      <c r="V1041" s="81"/>
      <c r="W1041" s="81"/>
      <c r="X1041" s="81"/>
      <c r="Y1041" s="81"/>
    </row>
    <row r="1042" spans="1:25" ht="15" customHeight="1">
      <c r="A1042" s="81"/>
      <c r="B1042" s="517"/>
      <c r="C1042" s="516" t="s">
        <v>3651</v>
      </c>
      <c r="D1042" s="66"/>
      <c r="E1042" s="66"/>
      <c r="F1042" s="66"/>
      <c r="G1042" s="66"/>
      <c r="H1042" s="514"/>
      <c r="I1042" s="4"/>
      <c r="J1042" s="4"/>
      <c r="K1042" s="76"/>
      <c r="L1042" s="81"/>
      <c r="M1042" s="81"/>
      <c r="N1042" s="81"/>
      <c r="O1042" s="81"/>
      <c r="P1042" s="81"/>
      <c r="Q1042" s="81"/>
      <c r="R1042" s="81"/>
      <c r="S1042" s="81"/>
      <c r="T1042" s="81"/>
      <c r="U1042" s="81"/>
      <c r="V1042" s="81"/>
      <c r="W1042" s="81"/>
      <c r="X1042" s="81"/>
      <c r="Y1042" s="81"/>
    </row>
    <row r="1043" spans="1:25" ht="12" customHeight="1">
      <c r="A1043" s="81"/>
      <c r="B1043" s="81"/>
      <c r="C1043" s="410"/>
      <c r="D1043" s="81"/>
      <c r="E1043" s="4"/>
      <c r="F1043" s="4"/>
      <c r="G1043" s="4"/>
      <c r="H1043" s="4"/>
      <c r="I1043" s="4"/>
      <c r="J1043" s="4"/>
      <c r="K1043" s="76"/>
      <c r="L1043" s="81"/>
      <c r="M1043" s="81"/>
      <c r="N1043" s="81"/>
      <c r="O1043" s="81"/>
      <c r="P1043" s="81"/>
      <c r="Q1043" s="81"/>
      <c r="R1043" s="81"/>
      <c r="S1043" s="81"/>
      <c r="T1043" s="81"/>
      <c r="U1043" s="81"/>
      <c r="V1043" s="81"/>
      <c r="W1043" s="81"/>
      <c r="X1043" s="81"/>
      <c r="Y1043" s="81"/>
    </row>
    <row r="1044" spans="1:25" ht="48" customHeight="1">
      <c r="A1044" s="81"/>
      <c r="B1044" s="1028" t="s">
        <v>4515</v>
      </c>
      <c r="C1044" s="888"/>
      <c r="D1044" s="889"/>
      <c r="E1044" s="412" t="s">
        <v>4516</v>
      </c>
      <c r="F1044" s="412" t="s">
        <v>213</v>
      </c>
      <c r="G1044" s="412" t="s">
        <v>214</v>
      </c>
      <c r="H1044" s="412" t="s">
        <v>2555</v>
      </c>
      <c r="I1044" s="413" t="s">
        <v>7783</v>
      </c>
      <c r="J1044" s="4"/>
      <c r="K1044" s="76"/>
      <c r="L1044" s="81"/>
      <c r="M1044" s="81"/>
      <c r="N1044" s="81"/>
      <c r="O1044" s="81"/>
      <c r="P1044" s="81"/>
      <c r="Q1044" s="81"/>
      <c r="R1044" s="81"/>
      <c r="S1044" s="81"/>
      <c r="T1044" s="81"/>
      <c r="U1044" s="81"/>
      <c r="V1044" s="81"/>
      <c r="W1044" s="81"/>
      <c r="X1044" s="81"/>
      <c r="Y1044" s="81"/>
    </row>
    <row r="1045" spans="1:25" ht="12" customHeight="1">
      <c r="A1045" s="81"/>
      <c r="B1045" s="1031" t="s">
        <v>4517</v>
      </c>
      <c r="C1045" s="1016"/>
      <c r="D1045" s="888"/>
      <c r="E1045" s="888"/>
      <c r="F1045" s="888"/>
      <c r="G1045" s="888"/>
      <c r="H1045" s="889"/>
      <c r="I1045" s="1069"/>
      <c r="J1045" s="4"/>
      <c r="K1045" s="76"/>
      <c r="L1045" s="81"/>
      <c r="M1045" s="81"/>
      <c r="N1045" s="81"/>
      <c r="O1045" s="81"/>
      <c r="P1045" s="81"/>
      <c r="Q1045" s="81"/>
      <c r="R1045" s="81"/>
      <c r="S1045" s="81"/>
      <c r="T1045" s="81"/>
      <c r="U1045" s="81"/>
      <c r="V1045" s="81"/>
      <c r="W1045" s="81"/>
      <c r="X1045" s="81"/>
      <c r="Y1045" s="81"/>
    </row>
    <row r="1046" spans="1:25" ht="12" customHeight="1">
      <c r="A1046" s="81"/>
      <c r="B1046" s="884"/>
      <c r="C1046" s="415" t="s">
        <v>4518</v>
      </c>
      <c r="D1046" s="415" t="s">
        <v>4519</v>
      </c>
      <c r="E1046" s="440"/>
      <c r="F1046" s="440"/>
      <c r="G1046" s="440"/>
      <c r="H1046" s="440"/>
      <c r="I1046" s="884"/>
      <c r="J1046" s="4"/>
      <c r="K1046" s="76"/>
      <c r="L1046" s="81"/>
      <c r="M1046" s="81"/>
      <c r="N1046" s="81"/>
      <c r="O1046" s="81"/>
      <c r="P1046" s="81"/>
      <c r="Q1046" s="81"/>
      <c r="R1046" s="81"/>
      <c r="S1046" s="81"/>
      <c r="T1046" s="81"/>
      <c r="U1046" s="81"/>
      <c r="V1046" s="81"/>
      <c r="W1046" s="81"/>
      <c r="X1046" s="81"/>
      <c r="Y1046" s="81"/>
    </row>
    <row r="1047" spans="1:25" ht="12" customHeight="1">
      <c r="A1047" s="81"/>
      <c r="B1047" s="419" t="s">
        <v>4520</v>
      </c>
      <c r="C1047" s="447">
        <v>1</v>
      </c>
      <c r="D1047" s="432" t="s">
        <v>4521</v>
      </c>
      <c r="E1047" s="433">
        <v>300</v>
      </c>
      <c r="F1047" s="433">
        <v>530</v>
      </c>
      <c r="G1047" s="433">
        <v>530</v>
      </c>
      <c r="H1047" s="433">
        <v>890</v>
      </c>
      <c r="I1047" s="35">
        <v>8056.4</v>
      </c>
      <c r="J1047" s="4"/>
      <c r="K1047" s="76"/>
      <c r="L1047" s="81"/>
      <c r="M1047" s="81"/>
      <c r="N1047" s="81"/>
      <c r="O1047" s="81"/>
      <c r="P1047" s="81"/>
      <c r="Q1047" s="81"/>
      <c r="R1047" s="81"/>
      <c r="S1047" s="81"/>
      <c r="T1047" s="81"/>
      <c r="U1047" s="81"/>
      <c r="V1047" s="81"/>
      <c r="W1047" s="81"/>
      <c r="X1047" s="81"/>
      <c r="Y1047" s="81"/>
    </row>
    <row r="1048" spans="1:25" ht="12" customHeight="1">
      <c r="A1048" s="81"/>
      <c r="B1048" s="107" t="s">
        <v>4522</v>
      </c>
      <c r="C1048" s="105">
        <v>1</v>
      </c>
      <c r="D1048" s="430" t="s">
        <v>4523</v>
      </c>
      <c r="E1048" s="426">
        <v>300</v>
      </c>
      <c r="F1048" s="426">
        <v>530</v>
      </c>
      <c r="G1048" s="426">
        <v>530</v>
      </c>
      <c r="H1048" s="426">
        <v>890</v>
      </c>
      <c r="I1048" s="35">
        <v>11247.5</v>
      </c>
      <c r="J1048" s="4"/>
      <c r="K1048" s="76"/>
      <c r="L1048" s="81"/>
      <c r="M1048" s="81"/>
      <c r="N1048" s="81"/>
      <c r="O1048" s="81"/>
      <c r="P1048" s="81"/>
      <c r="Q1048" s="81"/>
      <c r="R1048" s="81"/>
      <c r="S1048" s="81"/>
      <c r="T1048" s="81"/>
      <c r="U1048" s="81"/>
      <c r="V1048" s="81"/>
      <c r="W1048" s="81"/>
      <c r="X1048" s="81"/>
      <c r="Y1048" s="81"/>
    </row>
    <row r="1049" spans="1:25" ht="12" customHeight="1">
      <c r="A1049" s="81"/>
      <c r="B1049" s="107" t="s">
        <v>4524</v>
      </c>
      <c r="C1049" s="105">
        <v>1</v>
      </c>
      <c r="D1049" s="430" t="s">
        <v>4525</v>
      </c>
      <c r="E1049" s="426">
        <v>300</v>
      </c>
      <c r="F1049" s="426">
        <v>530</v>
      </c>
      <c r="G1049" s="426">
        <v>530</v>
      </c>
      <c r="H1049" s="426">
        <v>890</v>
      </c>
      <c r="I1049" s="35">
        <v>11273.9</v>
      </c>
      <c r="J1049" s="4"/>
      <c r="K1049" s="76"/>
      <c r="L1049" s="81"/>
      <c r="M1049" s="81"/>
      <c r="N1049" s="81"/>
      <c r="O1049" s="81"/>
      <c r="P1049" s="81"/>
      <c r="Q1049" s="81"/>
      <c r="R1049" s="81"/>
      <c r="S1049" s="81"/>
      <c r="T1049" s="81"/>
      <c r="U1049" s="81"/>
      <c r="V1049" s="81"/>
      <c r="W1049" s="81"/>
      <c r="X1049" s="81"/>
      <c r="Y1049" s="81"/>
    </row>
    <row r="1050" spans="1:25" ht="12" customHeight="1">
      <c r="A1050" s="81"/>
      <c r="B1050" s="107" t="s">
        <v>4526</v>
      </c>
      <c r="C1050" s="105">
        <v>1</v>
      </c>
      <c r="D1050" s="430" t="s">
        <v>4527</v>
      </c>
      <c r="E1050" s="426">
        <v>300</v>
      </c>
      <c r="F1050" s="426">
        <v>530</v>
      </c>
      <c r="G1050" s="426">
        <v>530</v>
      </c>
      <c r="H1050" s="426">
        <v>890</v>
      </c>
      <c r="I1050" s="35">
        <v>12892</v>
      </c>
      <c r="J1050" s="4"/>
      <c r="K1050" s="76"/>
      <c r="L1050" s="81"/>
      <c r="M1050" s="81"/>
      <c r="N1050" s="81"/>
      <c r="O1050" s="81"/>
      <c r="P1050" s="81"/>
      <c r="Q1050" s="81"/>
      <c r="R1050" s="81"/>
      <c r="S1050" s="81"/>
      <c r="T1050" s="81"/>
      <c r="U1050" s="81"/>
      <c r="V1050" s="81"/>
      <c r="W1050" s="81"/>
      <c r="X1050" s="81"/>
      <c r="Y1050" s="81"/>
    </row>
    <row r="1051" spans="1:25" ht="12" customHeight="1">
      <c r="A1051" s="81"/>
      <c r="B1051" s="107" t="s">
        <v>4528</v>
      </c>
      <c r="C1051" s="105">
        <v>1</v>
      </c>
      <c r="D1051" s="430" t="s">
        <v>4529</v>
      </c>
      <c r="E1051" s="426">
        <v>300</v>
      </c>
      <c r="F1051" s="426">
        <v>1010</v>
      </c>
      <c r="G1051" s="426">
        <v>530</v>
      </c>
      <c r="H1051" s="426">
        <v>890</v>
      </c>
      <c r="I1051" s="35">
        <v>15425.3</v>
      </c>
      <c r="J1051" s="4"/>
      <c r="K1051" s="76"/>
      <c r="L1051" s="81"/>
      <c r="M1051" s="81"/>
      <c r="N1051" s="81"/>
      <c r="O1051" s="81"/>
      <c r="P1051" s="81"/>
      <c r="Q1051" s="81"/>
      <c r="R1051" s="81"/>
      <c r="S1051" s="81"/>
      <c r="T1051" s="81"/>
      <c r="U1051" s="81"/>
      <c r="V1051" s="81"/>
      <c r="W1051" s="81"/>
      <c r="X1051" s="81"/>
      <c r="Y1051" s="81"/>
    </row>
    <row r="1052" spans="1:25" ht="12" customHeight="1">
      <c r="A1052" s="81"/>
      <c r="B1052" s="107" t="s">
        <v>4530</v>
      </c>
      <c r="C1052" s="105">
        <v>1</v>
      </c>
      <c r="D1052" s="430" t="s">
        <v>4531</v>
      </c>
      <c r="E1052" s="426">
        <v>400</v>
      </c>
      <c r="F1052" s="426">
        <v>530</v>
      </c>
      <c r="G1052" s="426">
        <v>530</v>
      </c>
      <c r="H1052" s="426">
        <v>890</v>
      </c>
      <c r="I1052" s="35">
        <v>9468.7999999999993</v>
      </c>
      <c r="J1052" s="4"/>
      <c r="K1052" s="76"/>
      <c r="L1052" s="81"/>
      <c r="M1052" s="81"/>
      <c r="N1052" s="81"/>
      <c r="O1052" s="81"/>
      <c r="P1052" s="81"/>
      <c r="Q1052" s="81"/>
      <c r="R1052" s="81"/>
      <c r="S1052" s="81"/>
      <c r="T1052" s="81"/>
      <c r="U1052" s="81"/>
      <c r="V1052" s="81"/>
      <c r="W1052" s="81"/>
      <c r="X1052" s="81"/>
      <c r="Y1052" s="81"/>
    </row>
    <row r="1053" spans="1:25" ht="12" customHeight="1">
      <c r="A1053" s="81"/>
      <c r="B1053" s="107" t="s">
        <v>4532</v>
      </c>
      <c r="C1053" s="105">
        <v>1</v>
      </c>
      <c r="D1053" s="430" t="s">
        <v>4533</v>
      </c>
      <c r="E1053" s="426">
        <v>400</v>
      </c>
      <c r="F1053" s="426">
        <v>1010</v>
      </c>
      <c r="G1053" s="426">
        <v>530</v>
      </c>
      <c r="H1053" s="426">
        <v>890</v>
      </c>
      <c r="I1053" s="35">
        <v>15642</v>
      </c>
      <c r="J1053" s="4"/>
      <c r="K1053" s="76"/>
      <c r="L1053" s="81"/>
      <c r="M1053" s="81"/>
      <c r="N1053" s="81"/>
      <c r="O1053" s="81"/>
      <c r="P1053" s="81"/>
      <c r="Q1053" s="81"/>
      <c r="R1053" s="81"/>
      <c r="S1053" s="81"/>
      <c r="T1053" s="81"/>
      <c r="U1053" s="81"/>
      <c r="V1053" s="81"/>
      <c r="W1053" s="81"/>
      <c r="X1053" s="81"/>
      <c r="Y1053" s="81"/>
    </row>
    <row r="1054" spans="1:25" ht="12" customHeight="1">
      <c r="A1054" s="81"/>
      <c r="B1054" s="107" t="s">
        <v>4534</v>
      </c>
      <c r="C1054" s="105">
        <v>1</v>
      </c>
      <c r="D1054" s="430" t="s">
        <v>4535</v>
      </c>
      <c r="E1054" s="426">
        <v>400</v>
      </c>
      <c r="F1054" s="426">
        <v>630</v>
      </c>
      <c r="G1054" s="426">
        <v>630</v>
      </c>
      <c r="H1054" s="426">
        <v>890</v>
      </c>
      <c r="I1054" s="35">
        <v>11207.9</v>
      </c>
      <c r="J1054" s="4"/>
      <c r="K1054" s="76"/>
      <c r="L1054" s="81"/>
      <c r="M1054" s="81"/>
      <c r="N1054" s="81"/>
      <c r="O1054" s="81"/>
      <c r="P1054" s="81"/>
      <c r="Q1054" s="81"/>
      <c r="R1054" s="81"/>
      <c r="S1054" s="81"/>
      <c r="T1054" s="81"/>
      <c r="U1054" s="81"/>
      <c r="V1054" s="81"/>
      <c r="W1054" s="81"/>
      <c r="X1054" s="81"/>
      <c r="Y1054" s="81"/>
    </row>
    <row r="1055" spans="1:25" ht="12" customHeight="1">
      <c r="A1055" s="81"/>
      <c r="B1055" s="419" t="s">
        <v>4536</v>
      </c>
      <c r="C1055" s="447">
        <v>1</v>
      </c>
      <c r="D1055" s="432" t="s">
        <v>4537</v>
      </c>
      <c r="E1055" s="433">
        <v>400</v>
      </c>
      <c r="F1055" s="433">
        <v>1210</v>
      </c>
      <c r="G1055" s="433">
        <v>630</v>
      </c>
      <c r="H1055" s="433">
        <v>890</v>
      </c>
      <c r="I1055" s="35">
        <v>17179.8</v>
      </c>
      <c r="J1055" s="4"/>
      <c r="K1055" s="76"/>
      <c r="L1055" s="81"/>
      <c r="M1055" s="81"/>
      <c r="N1055" s="81"/>
      <c r="O1055" s="81"/>
      <c r="P1055" s="81"/>
      <c r="Q1055" s="81"/>
      <c r="R1055" s="81"/>
      <c r="S1055" s="81"/>
      <c r="T1055" s="81"/>
      <c r="U1055" s="81"/>
      <c r="V1055" s="81"/>
      <c r="W1055" s="81"/>
      <c r="X1055" s="81"/>
      <c r="Y1055" s="81"/>
    </row>
    <row r="1056" spans="1:25" ht="12" customHeight="1">
      <c r="A1056" s="81"/>
      <c r="B1056" s="419" t="s">
        <v>4538</v>
      </c>
      <c r="C1056" s="447">
        <v>1</v>
      </c>
      <c r="D1056" s="432" t="s">
        <v>4539</v>
      </c>
      <c r="E1056" s="433">
        <v>450</v>
      </c>
      <c r="F1056" s="433">
        <v>700</v>
      </c>
      <c r="G1056" s="433">
        <v>700</v>
      </c>
      <c r="H1056" s="433">
        <v>890</v>
      </c>
      <c r="I1056" s="35">
        <v>13162.6</v>
      </c>
      <c r="J1056" s="4"/>
      <c r="K1056" s="76"/>
      <c r="L1056" s="81"/>
      <c r="M1056" s="81"/>
      <c r="N1056" s="81"/>
      <c r="O1056" s="81"/>
      <c r="P1056" s="81"/>
      <c r="Q1056" s="81"/>
      <c r="R1056" s="81"/>
      <c r="S1056" s="81"/>
      <c r="T1056" s="81"/>
      <c r="U1056" s="81"/>
      <c r="V1056" s="81"/>
      <c r="W1056" s="81"/>
      <c r="X1056" s="81"/>
      <c r="Y1056" s="81"/>
    </row>
    <row r="1057" spans="1:25" ht="12" customHeight="1">
      <c r="A1057" s="81"/>
      <c r="B1057" s="107" t="s">
        <v>4540</v>
      </c>
      <c r="C1057" s="105">
        <v>1</v>
      </c>
      <c r="D1057" s="430" t="s">
        <v>4541</v>
      </c>
      <c r="E1057" s="426">
        <v>450</v>
      </c>
      <c r="F1057" s="426">
        <v>1350</v>
      </c>
      <c r="G1057" s="426">
        <v>700</v>
      </c>
      <c r="H1057" s="426">
        <v>890</v>
      </c>
      <c r="I1057" s="35">
        <v>21830.6</v>
      </c>
      <c r="J1057" s="4"/>
      <c r="K1057" s="76"/>
      <c r="L1057" s="81"/>
      <c r="M1057" s="81"/>
      <c r="N1057" s="81"/>
      <c r="O1057" s="81"/>
      <c r="P1057" s="81"/>
      <c r="Q1057" s="81"/>
      <c r="R1057" s="81"/>
      <c r="S1057" s="81"/>
      <c r="T1057" s="81"/>
      <c r="U1057" s="81"/>
      <c r="V1057" s="81"/>
      <c r="W1057" s="81"/>
      <c r="X1057" s="81"/>
      <c r="Y1057" s="81"/>
    </row>
    <row r="1058" spans="1:25" ht="12" customHeight="1">
      <c r="A1058" s="81"/>
      <c r="B1058" s="419" t="s">
        <v>4542</v>
      </c>
      <c r="C1058" s="447">
        <v>1</v>
      </c>
      <c r="D1058" s="432" t="s">
        <v>4543</v>
      </c>
      <c r="E1058" s="433">
        <v>450</v>
      </c>
      <c r="F1058" s="433">
        <v>800</v>
      </c>
      <c r="G1058" s="433">
        <v>800</v>
      </c>
      <c r="H1058" s="433">
        <v>890</v>
      </c>
      <c r="I1058" s="35">
        <v>14542</v>
      </c>
      <c r="J1058" s="4"/>
      <c r="K1058" s="76"/>
      <c r="L1058" s="81"/>
      <c r="M1058" s="81"/>
      <c r="N1058" s="81"/>
      <c r="O1058" s="81"/>
      <c r="P1058" s="81"/>
      <c r="Q1058" s="81"/>
      <c r="R1058" s="81"/>
      <c r="S1058" s="81"/>
      <c r="T1058" s="81"/>
      <c r="U1058" s="81"/>
      <c r="V1058" s="81"/>
      <c r="W1058" s="81"/>
      <c r="X1058" s="81"/>
      <c r="Y1058" s="81"/>
    </row>
    <row r="1059" spans="1:25" ht="12" customHeight="1">
      <c r="A1059" s="81"/>
      <c r="B1059" s="107" t="s">
        <v>4544</v>
      </c>
      <c r="C1059" s="105">
        <v>1</v>
      </c>
      <c r="D1059" s="430" t="s">
        <v>4545</v>
      </c>
      <c r="E1059" s="426">
        <v>450</v>
      </c>
      <c r="F1059" s="426">
        <v>1550</v>
      </c>
      <c r="G1059" s="426">
        <v>800</v>
      </c>
      <c r="H1059" s="426">
        <v>890</v>
      </c>
      <c r="I1059" s="35">
        <v>24141.7</v>
      </c>
      <c r="J1059" s="4"/>
      <c r="K1059" s="76"/>
      <c r="L1059" s="81"/>
      <c r="M1059" s="81"/>
      <c r="N1059" s="81"/>
      <c r="O1059" s="81"/>
      <c r="P1059" s="81"/>
      <c r="Q1059" s="81"/>
      <c r="R1059" s="81"/>
      <c r="S1059" s="81"/>
      <c r="T1059" s="81"/>
      <c r="U1059" s="81"/>
      <c r="V1059" s="81"/>
      <c r="W1059" s="81"/>
      <c r="X1059" s="81"/>
      <c r="Y1059" s="81"/>
    </row>
    <row r="1060" spans="1:25" ht="12" customHeight="1">
      <c r="A1060" s="81"/>
      <c r="B1060" s="107" t="s">
        <v>4546</v>
      </c>
      <c r="C1060" s="105">
        <v>1</v>
      </c>
      <c r="D1060" s="430" t="s">
        <v>4547</v>
      </c>
      <c r="E1060" s="426">
        <v>450</v>
      </c>
      <c r="F1060" s="426">
        <v>1550</v>
      </c>
      <c r="G1060" s="426">
        <v>800</v>
      </c>
      <c r="H1060" s="426">
        <v>890</v>
      </c>
      <c r="I1060" s="35">
        <v>25074.5</v>
      </c>
      <c r="J1060" s="4"/>
      <c r="K1060" s="76"/>
      <c r="L1060" s="81"/>
      <c r="M1060" s="81"/>
      <c r="N1060" s="81"/>
      <c r="O1060" s="81"/>
      <c r="P1060" s="81"/>
      <c r="Q1060" s="81"/>
      <c r="R1060" s="81"/>
      <c r="S1060" s="81"/>
      <c r="T1060" s="81"/>
      <c r="U1060" s="81"/>
      <c r="V1060" s="81"/>
      <c r="W1060" s="81"/>
      <c r="X1060" s="81"/>
      <c r="Y1060" s="81"/>
    </row>
    <row r="1061" spans="1:25" ht="12" customHeight="1">
      <c r="A1061" s="81"/>
      <c r="B1061" s="107" t="s">
        <v>4548</v>
      </c>
      <c r="C1061" s="105">
        <v>1</v>
      </c>
      <c r="D1061" s="430" t="s">
        <v>4549</v>
      </c>
      <c r="E1061" s="426">
        <v>450</v>
      </c>
      <c r="F1061" s="426">
        <v>1550</v>
      </c>
      <c r="G1061" s="426">
        <v>800</v>
      </c>
      <c r="H1061" s="426">
        <v>890</v>
      </c>
      <c r="I1061" s="35">
        <v>28806.799999999999</v>
      </c>
      <c r="J1061" s="4"/>
      <c r="K1061" s="76"/>
      <c r="L1061" s="81"/>
      <c r="M1061" s="81"/>
      <c r="N1061" s="81"/>
      <c r="O1061" s="81"/>
      <c r="P1061" s="81"/>
      <c r="Q1061" s="81"/>
      <c r="R1061" s="81"/>
      <c r="S1061" s="81"/>
      <c r="T1061" s="81"/>
      <c r="U1061" s="81"/>
      <c r="V1061" s="81"/>
      <c r="W1061" s="81"/>
      <c r="X1061" s="81"/>
      <c r="Y1061" s="81"/>
    </row>
    <row r="1062" spans="1:25" ht="12" customHeight="1">
      <c r="A1062" s="81"/>
      <c r="B1062" s="107" t="s">
        <v>4550</v>
      </c>
      <c r="C1062" s="105">
        <v>2</v>
      </c>
      <c r="D1062" s="430" t="s">
        <v>4551</v>
      </c>
      <c r="E1062" s="426">
        <v>300</v>
      </c>
      <c r="F1062" s="426">
        <v>1010</v>
      </c>
      <c r="G1062" s="426">
        <v>530</v>
      </c>
      <c r="H1062" s="426">
        <v>890</v>
      </c>
      <c r="I1062" s="35">
        <v>15362.6</v>
      </c>
      <c r="J1062" s="4"/>
      <c r="K1062" s="76"/>
      <c r="L1062" s="81"/>
      <c r="M1062" s="81"/>
      <c r="N1062" s="81"/>
      <c r="O1062" s="81"/>
      <c r="P1062" s="81"/>
      <c r="Q1062" s="81"/>
      <c r="R1062" s="81"/>
      <c r="S1062" s="81"/>
      <c r="T1062" s="81"/>
      <c r="U1062" s="81"/>
      <c r="V1062" s="81"/>
      <c r="W1062" s="81"/>
      <c r="X1062" s="81"/>
      <c r="Y1062" s="81"/>
    </row>
    <row r="1063" spans="1:25" ht="12" customHeight="1">
      <c r="A1063" s="81"/>
      <c r="B1063" s="107" t="s">
        <v>4552</v>
      </c>
      <c r="C1063" s="105">
        <v>2</v>
      </c>
      <c r="D1063" s="430" t="s">
        <v>4553</v>
      </c>
      <c r="E1063" s="426">
        <v>300</v>
      </c>
      <c r="F1063" s="426">
        <v>1010</v>
      </c>
      <c r="G1063" s="426">
        <v>530</v>
      </c>
      <c r="H1063" s="426">
        <v>890</v>
      </c>
      <c r="I1063" s="35">
        <v>20242.2</v>
      </c>
      <c r="J1063" s="4"/>
      <c r="K1063" s="76"/>
      <c r="L1063" s="81"/>
      <c r="M1063" s="81"/>
      <c r="N1063" s="81"/>
      <c r="O1063" s="81"/>
      <c r="P1063" s="81"/>
      <c r="Q1063" s="81"/>
      <c r="R1063" s="81"/>
      <c r="S1063" s="81"/>
      <c r="T1063" s="81"/>
      <c r="U1063" s="81"/>
      <c r="V1063" s="81"/>
      <c r="W1063" s="81"/>
      <c r="X1063" s="81"/>
      <c r="Y1063" s="81"/>
    </row>
    <row r="1064" spans="1:25" ht="12" customHeight="1">
      <c r="A1064" s="81"/>
      <c r="B1064" s="107" t="s">
        <v>4554</v>
      </c>
      <c r="C1064" s="105">
        <v>2</v>
      </c>
      <c r="D1064" s="430" t="s">
        <v>4555</v>
      </c>
      <c r="E1064" s="426">
        <v>300</v>
      </c>
      <c r="F1064" s="426">
        <v>1010</v>
      </c>
      <c r="G1064" s="426">
        <v>530</v>
      </c>
      <c r="H1064" s="426">
        <v>890</v>
      </c>
      <c r="I1064" s="35">
        <v>19374.3</v>
      </c>
      <c r="J1064" s="4"/>
      <c r="K1064" s="76"/>
      <c r="L1064" s="81"/>
      <c r="M1064" s="81"/>
      <c r="N1064" s="81"/>
      <c r="O1064" s="81"/>
      <c r="P1064" s="81"/>
      <c r="Q1064" s="81"/>
      <c r="R1064" s="81"/>
      <c r="S1064" s="81"/>
      <c r="T1064" s="81"/>
      <c r="U1064" s="81"/>
      <c r="V1064" s="81"/>
      <c r="W1064" s="81"/>
      <c r="X1064" s="81"/>
      <c r="Y1064" s="81"/>
    </row>
    <row r="1065" spans="1:25" ht="12" customHeight="1">
      <c r="A1065" s="81"/>
      <c r="B1065" s="107" t="s">
        <v>4556</v>
      </c>
      <c r="C1065" s="105">
        <v>2</v>
      </c>
      <c r="D1065" s="430" t="s">
        <v>4557</v>
      </c>
      <c r="E1065" s="426">
        <v>300</v>
      </c>
      <c r="F1065" s="426">
        <v>1210</v>
      </c>
      <c r="G1065" s="426">
        <v>630</v>
      </c>
      <c r="H1065" s="426">
        <v>890</v>
      </c>
      <c r="I1065" s="35">
        <v>18491</v>
      </c>
      <c r="J1065" s="4"/>
      <c r="K1065" s="76"/>
      <c r="L1065" s="81"/>
      <c r="M1065" s="81"/>
      <c r="N1065" s="81"/>
      <c r="O1065" s="81"/>
      <c r="P1065" s="81"/>
      <c r="Q1065" s="81"/>
      <c r="R1065" s="81"/>
      <c r="S1065" s="81"/>
      <c r="T1065" s="81"/>
      <c r="U1065" s="81"/>
      <c r="V1065" s="81"/>
      <c r="W1065" s="81"/>
      <c r="X1065" s="81"/>
      <c r="Y1065" s="81"/>
    </row>
    <row r="1066" spans="1:25" ht="12" customHeight="1">
      <c r="A1066" s="81"/>
      <c r="B1066" s="107" t="s">
        <v>4558</v>
      </c>
      <c r="C1066" s="105">
        <v>2</v>
      </c>
      <c r="D1066" s="430" t="s">
        <v>4559</v>
      </c>
      <c r="E1066" s="426">
        <v>400</v>
      </c>
      <c r="F1066" s="426">
        <v>1010</v>
      </c>
      <c r="G1066" s="426">
        <v>530</v>
      </c>
      <c r="H1066" s="426">
        <v>890</v>
      </c>
      <c r="I1066" s="35">
        <v>19767</v>
      </c>
      <c r="J1066" s="4"/>
      <c r="K1066" s="76"/>
      <c r="L1066" s="81"/>
      <c r="M1066" s="81"/>
      <c r="N1066" s="81"/>
      <c r="O1066" s="81"/>
      <c r="P1066" s="81"/>
      <c r="Q1066" s="81"/>
      <c r="R1066" s="81"/>
      <c r="S1066" s="81"/>
      <c r="T1066" s="81"/>
      <c r="U1066" s="81"/>
      <c r="V1066" s="81"/>
      <c r="W1066" s="81"/>
      <c r="X1066" s="81"/>
      <c r="Y1066" s="81"/>
    </row>
    <row r="1067" spans="1:25" ht="12" customHeight="1">
      <c r="A1067" s="81"/>
      <c r="B1067" s="107" t="s">
        <v>4560</v>
      </c>
      <c r="C1067" s="105">
        <v>2</v>
      </c>
      <c r="D1067" s="430" t="s">
        <v>4561</v>
      </c>
      <c r="E1067" s="426">
        <v>400</v>
      </c>
      <c r="F1067" s="426">
        <v>1210</v>
      </c>
      <c r="G1067" s="426">
        <v>630</v>
      </c>
      <c r="H1067" s="426">
        <v>890</v>
      </c>
      <c r="I1067" s="35">
        <v>21813</v>
      </c>
      <c r="J1067" s="4"/>
      <c r="K1067" s="76"/>
      <c r="L1067" s="81"/>
      <c r="M1067" s="81"/>
      <c r="N1067" s="81"/>
      <c r="O1067" s="81"/>
      <c r="P1067" s="81"/>
      <c r="Q1067" s="81"/>
      <c r="R1067" s="81"/>
      <c r="S1067" s="81"/>
      <c r="T1067" s="81"/>
      <c r="U1067" s="81"/>
      <c r="V1067" s="81"/>
      <c r="W1067" s="81"/>
      <c r="X1067" s="81"/>
      <c r="Y1067" s="81"/>
    </row>
    <row r="1068" spans="1:25" ht="12" customHeight="1">
      <c r="A1068" s="81"/>
      <c r="B1068" s="107" t="s">
        <v>4562</v>
      </c>
      <c r="C1068" s="105">
        <v>2</v>
      </c>
      <c r="D1068" s="430" t="s">
        <v>4563</v>
      </c>
      <c r="E1068" s="426">
        <v>450</v>
      </c>
      <c r="F1068" s="426">
        <v>1350</v>
      </c>
      <c r="G1068" s="426">
        <v>700</v>
      </c>
      <c r="H1068" s="426">
        <v>890</v>
      </c>
      <c r="I1068" s="35">
        <v>25322</v>
      </c>
      <c r="J1068" s="4"/>
      <c r="K1068" s="76"/>
      <c r="L1068" s="81"/>
      <c r="M1068" s="81"/>
      <c r="N1068" s="81"/>
      <c r="O1068" s="81"/>
      <c r="P1068" s="81"/>
      <c r="Q1068" s="81"/>
      <c r="R1068" s="81"/>
      <c r="S1068" s="81"/>
      <c r="T1068" s="81"/>
      <c r="U1068" s="81"/>
      <c r="V1068" s="81"/>
      <c r="W1068" s="81"/>
      <c r="X1068" s="81"/>
      <c r="Y1068" s="81"/>
    </row>
    <row r="1069" spans="1:25" ht="12" customHeight="1">
      <c r="A1069" s="81"/>
      <c r="B1069" s="107" t="s">
        <v>4564</v>
      </c>
      <c r="C1069" s="105">
        <v>2</v>
      </c>
      <c r="D1069" s="430" t="s">
        <v>4565</v>
      </c>
      <c r="E1069" s="426">
        <v>450</v>
      </c>
      <c r="F1069" s="426">
        <v>1550</v>
      </c>
      <c r="G1069" s="426">
        <v>800</v>
      </c>
      <c r="H1069" s="426">
        <v>890</v>
      </c>
      <c r="I1069" s="35">
        <v>28705.599999999999</v>
      </c>
      <c r="J1069" s="4"/>
      <c r="K1069" s="76"/>
      <c r="L1069" s="81"/>
      <c r="M1069" s="81"/>
      <c r="N1069" s="81"/>
      <c r="O1069" s="81"/>
      <c r="P1069" s="81"/>
      <c r="Q1069" s="81"/>
      <c r="R1069" s="81"/>
      <c r="S1069" s="81"/>
      <c r="T1069" s="81"/>
      <c r="U1069" s="81"/>
      <c r="V1069" s="81"/>
      <c r="W1069" s="81"/>
      <c r="X1069" s="81"/>
      <c r="Y1069" s="81"/>
    </row>
    <row r="1070" spans="1:25" ht="12" customHeight="1">
      <c r="A1070" s="81"/>
      <c r="B1070" s="107" t="s">
        <v>4566</v>
      </c>
      <c r="C1070" s="105">
        <v>2</v>
      </c>
      <c r="D1070" s="430" t="s">
        <v>4567</v>
      </c>
      <c r="E1070" s="426">
        <v>450</v>
      </c>
      <c r="F1070" s="426">
        <v>1550</v>
      </c>
      <c r="G1070" s="426">
        <v>800</v>
      </c>
      <c r="H1070" s="426">
        <v>890</v>
      </c>
      <c r="I1070" s="35">
        <v>38021.5</v>
      </c>
      <c r="J1070" s="4"/>
      <c r="K1070" s="76"/>
      <c r="L1070" s="81"/>
      <c r="M1070" s="81"/>
      <c r="N1070" s="81"/>
      <c r="O1070" s="81"/>
      <c r="P1070" s="81"/>
      <c r="Q1070" s="81"/>
      <c r="R1070" s="81"/>
      <c r="S1070" s="81"/>
      <c r="T1070" s="81"/>
      <c r="U1070" s="81"/>
      <c r="V1070" s="81"/>
      <c r="W1070" s="81"/>
      <c r="X1070" s="81"/>
      <c r="Y1070" s="81"/>
    </row>
    <row r="1071" spans="1:25" ht="12" customHeight="1">
      <c r="A1071" s="81"/>
      <c r="B1071" s="107" t="s">
        <v>4568</v>
      </c>
      <c r="C1071" s="105">
        <v>2</v>
      </c>
      <c r="D1071" s="430" t="s">
        <v>4569</v>
      </c>
      <c r="E1071" s="426">
        <v>450</v>
      </c>
      <c r="F1071" s="426">
        <v>1800</v>
      </c>
      <c r="G1071" s="426">
        <v>550</v>
      </c>
      <c r="H1071" s="426">
        <v>890</v>
      </c>
      <c r="I1071" s="35">
        <v>39278.800000000003</v>
      </c>
      <c r="J1071" s="4"/>
      <c r="K1071" s="76"/>
      <c r="L1071" s="81"/>
      <c r="M1071" s="81"/>
      <c r="N1071" s="81"/>
      <c r="O1071" s="81"/>
      <c r="P1071" s="81"/>
      <c r="Q1071" s="81"/>
      <c r="R1071" s="81"/>
      <c r="S1071" s="81"/>
      <c r="T1071" s="81"/>
      <c r="U1071" s="81"/>
      <c r="V1071" s="81"/>
      <c r="W1071" s="81"/>
      <c r="X1071" s="81"/>
      <c r="Y1071" s="81"/>
    </row>
    <row r="1072" spans="1:25" ht="12" customHeight="1">
      <c r="A1072" s="81"/>
      <c r="B1072" s="107" t="s">
        <v>4570</v>
      </c>
      <c r="C1072" s="105">
        <v>2</v>
      </c>
      <c r="D1072" s="430" t="s">
        <v>4571</v>
      </c>
      <c r="E1072" s="426">
        <v>500</v>
      </c>
      <c r="F1072" s="426">
        <v>1010</v>
      </c>
      <c r="G1072" s="426">
        <v>530</v>
      </c>
      <c r="H1072" s="426">
        <v>890</v>
      </c>
      <c r="I1072" s="35">
        <v>21177.200000000001</v>
      </c>
      <c r="J1072" s="4"/>
      <c r="K1072" s="76"/>
      <c r="L1072" s="81"/>
      <c r="M1072" s="81"/>
      <c r="N1072" s="81"/>
      <c r="O1072" s="81"/>
      <c r="P1072" s="81"/>
      <c r="Q1072" s="81"/>
      <c r="R1072" s="81"/>
      <c r="S1072" s="81"/>
      <c r="T1072" s="81"/>
      <c r="U1072" s="81"/>
      <c r="V1072" s="81"/>
      <c r="W1072" s="81"/>
      <c r="X1072" s="81"/>
      <c r="Y1072" s="81"/>
    </row>
    <row r="1073" spans="1:25" ht="12" customHeight="1">
      <c r="A1073" s="81"/>
      <c r="B1073" s="107" t="s">
        <v>4572</v>
      </c>
      <c r="C1073" s="105">
        <v>3</v>
      </c>
      <c r="D1073" s="430" t="s">
        <v>4573</v>
      </c>
      <c r="E1073" s="426">
        <v>300</v>
      </c>
      <c r="F1073" s="426">
        <v>1490</v>
      </c>
      <c r="G1073" s="426">
        <v>530</v>
      </c>
      <c r="H1073" s="426">
        <v>890</v>
      </c>
      <c r="I1073" s="35">
        <v>20418.2</v>
      </c>
      <c r="J1073" s="4"/>
      <c r="K1073" s="76"/>
      <c r="L1073" s="81"/>
      <c r="M1073" s="81"/>
      <c r="N1073" s="81"/>
      <c r="O1073" s="81"/>
      <c r="P1073" s="81"/>
      <c r="Q1073" s="81"/>
      <c r="R1073" s="81"/>
      <c r="S1073" s="81"/>
      <c r="T1073" s="81"/>
      <c r="U1073" s="81"/>
      <c r="V1073" s="81"/>
      <c r="W1073" s="81"/>
      <c r="X1073" s="81"/>
      <c r="Y1073" s="81"/>
    </row>
    <row r="1074" spans="1:25" ht="12" customHeight="1">
      <c r="A1074" s="81"/>
      <c r="B1074" s="107" t="s">
        <v>4574</v>
      </c>
      <c r="C1074" s="105">
        <v>3</v>
      </c>
      <c r="D1074" s="430" t="s">
        <v>4575</v>
      </c>
      <c r="E1074" s="426">
        <v>300</v>
      </c>
      <c r="F1074" s="426">
        <v>1490</v>
      </c>
      <c r="G1074" s="426">
        <v>530</v>
      </c>
      <c r="H1074" s="426">
        <v>890</v>
      </c>
      <c r="I1074" s="35">
        <v>26431.9</v>
      </c>
      <c r="J1074" s="4"/>
      <c r="K1074" s="76"/>
      <c r="L1074" s="81"/>
      <c r="M1074" s="81"/>
      <c r="N1074" s="81"/>
      <c r="O1074" s="81"/>
      <c r="P1074" s="81"/>
      <c r="Q1074" s="81"/>
      <c r="R1074" s="81"/>
      <c r="S1074" s="81"/>
      <c r="T1074" s="81"/>
      <c r="U1074" s="81"/>
      <c r="V1074" s="81"/>
      <c r="W1074" s="81"/>
      <c r="X1074" s="81"/>
      <c r="Y1074" s="81"/>
    </row>
    <row r="1075" spans="1:25" ht="12" customHeight="1">
      <c r="A1075" s="81"/>
      <c r="B1075" s="107" t="s">
        <v>4576</v>
      </c>
      <c r="C1075" s="105">
        <v>3</v>
      </c>
      <c r="D1075" s="430" t="s">
        <v>4577</v>
      </c>
      <c r="E1075" s="426">
        <v>300</v>
      </c>
      <c r="F1075" s="426">
        <v>1490</v>
      </c>
      <c r="G1075" s="426">
        <v>530</v>
      </c>
      <c r="H1075" s="426">
        <v>890</v>
      </c>
      <c r="I1075" s="35">
        <v>29337</v>
      </c>
      <c r="J1075" s="4"/>
      <c r="K1075" s="76"/>
      <c r="L1075" s="81"/>
      <c r="M1075" s="81"/>
      <c r="N1075" s="81"/>
      <c r="O1075" s="81"/>
      <c r="P1075" s="81"/>
      <c r="Q1075" s="81"/>
      <c r="R1075" s="81"/>
      <c r="S1075" s="81"/>
      <c r="T1075" s="81"/>
      <c r="U1075" s="81"/>
      <c r="V1075" s="81"/>
      <c r="W1075" s="81"/>
      <c r="X1075" s="81"/>
      <c r="Y1075" s="81"/>
    </row>
    <row r="1076" spans="1:25" ht="12" customHeight="1">
      <c r="A1076" s="81"/>
      <c r="B1076" s="107" t="s">
        <v>4578</v>
      </c>
      <c r="C1076" s="105">
        <v>3</v>
      </c>
      <c r="D1076" s="430" t="s">
        <v>4579</v>
      </c>
      <c r="E1076" s="426">
        <v>300</v>
      </c>
      <c r="F1076" s="426">
        <v>1470</v>
      </c>
      <c r="G1076" s="426">
        <v>600</v>
      </c>
      <c r="H1076" s="426">
        <v>890</v>
      </c>
      <c r="I1076" s="35">
        <v>22942.7</v>
      </c>
      <c r="J1076" s="4"/>
      <c r="K1076" s="76"/>
      <c r="L1076" s="81"/>
      <c r="M1076" s="81"/>
      <c r="N1076" s="81"/>
      <c r="O1076" s="81"/>
      <c r="P1076" s="81"/>
      <c r="Q1076" s="81"/>
      <c r="R1076" s="81"/>
      <c r="S1076" s="81"/>
      <c r="T1076" s="81"/>
      <c r="U1076" s="81"/>
      <c r="V1076" s="81"/>
      <c r="W1076" s="81"/>
      <c r="X1076" s="81"/>
      <c r="Y1076" s="81"/>
    </row>
    <row r="1077" spans="1:25" ht="12" customHeight="1">
      <c r="A1077" s="81"/>
      <c r="B1077" s="107" t="s">
        <v>4580</v>
      </c>
      <c r="C1077" s="105">
        <v>3</v>
      </c>
      <c r="D1077" s="430" t="s">
        <v>4581</v>
      </c>
      <c r="E1077" s="426">
        <v>300</v>
      </c>
      <c r="F1077" s="426">
        <v>1470</v>
      </c>
      <c r="G1077" s="426">
        <v>600</v>
      </c>
      <c r="H1077" s="426">
        <v>890</v>
      </c>
      <c r="I1077" s="35">
        <v>41796.699999999997</v>
      </c>
      <c r="J1077" s="4"/>
      <c r="K1077" s="76"/>
      <c r="L1077" s="81"/>
      <c r="M1077" s="81"/>
      <c r="N1077" s="81"/>
      <c r="O1077" s="81"/>
      <c r="P1077" s="81"/>
      <c r="Q1077" s="81"/>
      <c r="R1077" s="81"/>
      <c r="S1077" s="81"/>
      <c r="T1077" s="81"/>
      <c r="U1077" s="81"/>
      <c r="V1077" s="81"/>
      <c r="W1077" s="81"/>
      <c r="X1077" s="81"/>
      <c r="Y1077" s="81"/>
    </row>
    <row r="1078" spans="1:25" ht="12" customHeight="1">
      <c r="A1078" s="81"/>
      <c r="B1078" s="107" t="s">
        <v>4582</v>
      </c>
      <c r="C1078" s="105">
        <v>3</v>
      </c>
      <c r="D1078" s="430" t="s">
        <v>4583</v>
      </c>
      <c r="E1078" s="426">
        <v>400</v>
      </c>
      <c r="F1078" s="426">
        <v>1490</v>
      </c>
      <c r="G1078" s="426">
        <v>530</v>
      </c>
      <c r="H1078" s="426">
        <v>890</v>
      </c>
      <c r="I1078" s="35">
        <v>27135.9</v>
      </c>
      <c r="J1078" s="4"/>
      <c r="K1078" s="76"/>
      <c r="L1078" s="81"/>
      <c r="M1078" s="81"/>
      <c r="N1078" s="81"/>
      <c r="O1078" s="81"/>
      <c r="P1078" s="81"/>
      <c r="Q1078" s="81"/>
      <c r="R1078" s="81"/>
      <c r="S1078" s="81"/>
      <c r="T1078" s="81"/>
      <c r="U1078" s="81"/>
      <c r="V1078" s="81"/>
      <c r="W1078" s="81"/>
      <c r="X1078" s="81"/>
      <c r="Y1078" s="81"/>
    </row>
    <row r="1079" spans="1:25" ht="12" customHeight="1">
      <c r="A1079" s="81"/>
      <c r="B1079" s="107" t="s">
        <v>4584</v>
      </c>
      <c r="C1079" s="105">
        <v>3</v>
      </c>
      <c r="D1079" s="430" t="s">
        <v>4585</v>
      </c>
      <c r="E1079" s="426">
        <v>400</v>
      </c>
      <c r="F1079" s="426">
        <v>1790</v>
      </c>
      <c r="G1079" s="426">
        <v>630</v>
      </c>
      <c r="H1079" s="426">
        <v>890</v>
      </c>
      <c r="I1079" s="35">
        <v>31433.599999999999</v>
      </c>
      <c r="J1079" s="4"/>
      <c r="K1079" s="76"/>
      <c r="L1079" s="81"/>
      <c r="M1079" s="81"/>
      <c r="N1079" s="81"/>
      <c r="O1079" s="81"/>
      <c r="P1079" s="81"/>
      <c r="Q1079" s="81"/>
      <c r="R1079" s="81"/>
      <c r="S1079" s="81"/>
      <c r="T1079" s="81"/>
      <c r="U1079" s="81"/>
      <c r="V1079" s="81"/>
      <c r="W1079" s="81"/>
      <c r="X1079" s="81"/>
      <c r="Y1079" s="81"/>
    </row>
    <row r="1080" spans="1:25" ht="12" customHeight="1">
      <c r="A1080" s="81"/>
      <c r="B1080" s="107" t="s">
        <v>4586</v>
      </c>
      <c r="C1080" s="105">
        <v>3</v>
      </c>
      <c r="D1080" s="430" t="s">
        <v>4587</v>
      </c>
      <c r="E1080" s="426">
        <v>450</v>
      </c>
      <c r="F1080" s="426">
        <v>2000</v>
      </c>
      <c r="G1080" s="426">
        <v>700</v>
      </c>
      <c r="H1080" s="426">
        <v>890</v>
      </c>
      <c r="I1080" s="35">
        <v>36925.9</v>
      </c>
      <c r="J1080" s="4"/>
      <c r="K1080" s="76"/>
      <c r="L1080" s="81"/>
      <c r="M1080" s="81"/>
      <c r="N1080" s="81"/>
      <c r="O1080" s="81"/>
      <c r="P1080" s="81"/>
      <c r="Q1080" s="81"/>
      <c r="R1080" s="81"/>
      <c r="S1080" s="81"/>
      <c r="T1080" s="81"/>
      <c r="U1080" s="81"/>
      <c r="V1080" s="81"/>
      <c r="W1080" s="81"/>
      <c r="X1080" s="81"/>
      <c r="Y1080" s="81"/>
    </row>
    <row r="1081" spans="1:25" ht="12" customHeight="1">
      <c r="A1081" s="81"/>
      <c r="B1081" s="107" t="s">
        <v>4588</v>
      </c>
      <c r="C1081" s="105">
        <v>3</v>
      </c>
      <c r="D1081" s="430" t="s">
        <v>4589</v>
      </c>
      <c r="E1081" s="426">
        <v>450</v>
      </c>
      <c r="F1081" s="426">
        <v>2300</v>
      </c>
      <c r="G1081" s="426">
        <v>800</v>
      </c>
      <c r="H1081" s="426">
        <v>890</v>
      </c>
      <c r="I1081" s="35">
        <v>42091.5</v>
      </c>
      <c r="J1081" s="4"/>
      <c r="K1081" s="76"/>
      <c r="L1081" s="81"/>
      <c r="M1081" s="81"/>
      <c r="N1081" s="81"/>
      <c r="O1081" s="81"/>
      <c r="P1081" s="81"/>
      <c r="Q1081" s="81"/>
      <c r="R1081" s="81"/>
      <c r="S1081" s="81"/>
      <c r="T1081" s="81"/>
      <c r="U1081" s="81"/>
      <c r="V1081" s="81"/>
      <c r="W1081" s="81"/>
      <c r="X1081" s="81"/>
      <c r="Y1081" s="81"/>
    </row>
    <row r="1082" spans="1:25" ht="41.25" customHeight="1">
      <c r="A1082" s="81"/>
      <c r="B1082" s="1028" t="s">
        <v>4590</v>
      </c>
      <c r="C1082" s="888"/>
      <c r="D1082" s="889"/>
      <c r="E1082" s="412" t="s">
        <v>4516</v>
      </c>
      <c r="F1082" s="412" t="s">
        <v>213</v>
      </c>
      <c r="G1082" s="412" t="s">
        <v>214</v>
      </c>
      <c r="H1082" s="412" t="s">
        <v>4591</v>
      </c>
      <c r="I1082" s="413" t="s">
        <v>7783</v>
      </c>
      <c r="J1082" s="4"/>
      <c r="K1082" s="76"/>
      <c r="L1082" s="81"/>
      <c r="M1082" s="81"/>
      <c r="N1082" s="81"/>
      <c r="O1082" s="81"/>
      <c r="P1082" s="81"/>
      <c r="Q1082" s="81"/>
      <c r="R1082" s="81"/>
      <c r="S1082" s="81"/>
      <c r="T1082" s="81"/>
      <c r="U1082" s="81"/>
      <c r="V1082" s="81"/>
      <c r="W1082" s="81"/>
      <c r="X1082" s="81"/>
      <c r="Y1082" s="81"/>
    </row>
    <row r="1083" spans="1:25" ht="12" customHeight="1">
      <c r="A1083" s="81"/>
      <c r="B1083" s="1031" t="s">
        <v>4592</v>
      </c>
      <c r="C1083" s="1068"/>
      <c r="D1083" s="888"/>
      <c r="E1083" s="888"/>
      <c r="F1083" s="888"/>
      <c r="G1083" s="888"/>
      <c r="H1083" s="889"/>
      <c r="I1083" s="1071"/>
      <c r="J1083" s="4"/>
      <c r="K1083" s="76"/>
      <c r="L1083" s="81"/>
      <c r="M1083" s="81"/>
      <c r="N1083" s="81"/>
      <c r="O1083" s="81"/>
      <c r="P1083" s="81"/>
      <c r="Q1083" s="81"/>
      <c r="R1083" s="81"/>
      <c r="S1083" s="81"/>
      <c r="T1083" s="81"/>
      <c r="U1083" s="81"/>
      <c r="V1083" s="81"/>
      <c r="W1083" s="81"/>
      <c r="X1083" s="81"/>
      <c r="Y1083" s="81"/>
    </row>
    <row r="1084" spans="1:25" ht="12" customHeight="1">
      <c r="A1084" s="81"/>
      <c r="B1084" s="884"/>
      <c r="C1084" s="415" t="s">
        <v>4518</v>
      </c>
      <c r="D1084" s="415" t="s">
        <v>4519</v>
      </c>
      <c r="E1084" s="440"/>
      <c r="F1084" s="440"/>
      <c r="G1084" s="440"/>
      <c r="H1084" s="440"/>
      <c r="I1084" s="884"/>
      <c r="J1084" s="4"/>
      <c r="K1084" s="76"/>
      <c r="L1084" s="81"/>
      <c r="M1084" s="81"/>
      <c r="N1084" s="81"/>
      <c r="O1084" s="81"/>
      <c r="P1084" s="81"/>
      <c r="Q1084" s="81"/>
      <c r="R1084" s="81"/>
      <c r="S1084" s="81"/>
      <c r="T1084" s="81"/>
      <c r="U1084" s="81"/>
      <c r="V1084" s="81"/>
      <c r="W1084" s="81"/>
      <c r="X1084" s="81"/>
      <c r="Y1084" s="81"/>
    </row>
    <row r="1085" spans="1:25" ht="12" customHeight="1">
      <c r="A1085" s="81"/>
      <c r="B1085" s="107" t="s">
        <v>4593</v>
      </c>
      <c r="C1085" s="105">
        <v>1</v>
      </c>
      <c r="D1085" s="430" t="s">
        <v>4594</v>
      </c>
      <c r="E1085" s="426">
        <v>300</v>
      </c>
      <c r="F1085" s="426">
        <v>530</v>
      </c>
      <c r="G1085" s="426">
        <v>600</v>
      </c>
      <c r="H1085" s="426">
        <v>890</v>
      </c>
      <c r="I1085" s="35">
        <v>10512.7</v>
      </c>
      <c r="J1085" s="4"/>
      <c r="K1085" s="76"/>
      <c r="L1085" s="81"/>
      <c r="M1085" s="81"/>
      <c r="N1085" s="81"/>
      <c r="O1085" s="81"/>
      <c r="P1085" s="81"/>
      <c r="Q1085" s="81"/>
      <c r="R1085" s="81"/>
      <c r="S1085" s="81"/>
      <c r="T1085" s="81"/>
      <c r="U1085" s="81"/>
      <c r="V1085" s="81"/>
      <c r="W1085" s="81"/>
      <c r="X1085" s="81"/>
      <c r="Y1085" s="81"/>
    </row>
    <row r="1086" spans="1:25" ht="12" customHeight="1">
      <c r="A1086" s="81"/>
      <c r="B1086" s="107" t="s">
        <v>4595</v>
      </c>
      <c r="C1086" s="105">
        <v>1</v>
      </c>
      <c r="D1086" s="430" t="s">
        <v>4596</v>
      </c>
      <c r="E1086" s="426">
        <v>300</v>
      </c>
      <c r="F1086" s="426">
        <v>1010</v>
      </c>
      <c r="G1086" s="426">
        <v>600</v>
      </c>
      <c r="H1086" s="426">
        <v>890</v>
      </c>
      <c r="I1086" s="35">
        <v>15158</v>
      </c>
      <c r="J1086" s="4"/>
      <c r="K1086" s="76"/>
      <c r="L1086" s="81"/>
      <c r="M1086" s="81"/>
      <c r="N1086" s="81"/>
      <c r="O1086" s="81"/>
      <c r="P1086" s="81"/>
      <c r="Q1086" s="81"/>
      <c r="R1086" s="81"/>
      <c r="S1086" s="81"/>
      <c r="T1086" s="81"/>
      <c r="U1086" s="81"/>
      <c r="V1086" s="81"/>
      <c r="W1086" s="81"/>
      <c r="X1086" s="81"/>
      <c r="Y1086" s="81"/>
    </row>
    <row r="1087" spans="1:25" ht="12" customHeight="1">
      <c r="A1087" s="81"/>
      <c r="B1087" s="107" t="s">
        <v>4597</v>
      </c>
      <c r="C1087" s="105">
        <v>1</v>
      </c>
      <c r="D1087" s="430" t="s">
        <v>4598</v>
      </c>
      <c r="E1087" s="426">
        <v>400</v>
      </c>
      <c r="F1087" s="426">
        <v>630</v>
      </c>
      <c r="G1087" s="426">
        <v>700</v>
      </c>
      <c r="H1087" s="426">
        <v>890</v>
      </c>
      <c r="I1087" s="35">
        <v>13245.1</v>
      </c>
      <c r="J1087" s="4"/>
      <c r="K1087" s="76"/>
      <c r="L1087" s="81"/>
      <c r="M1087" s="81"/>
      <c r="N1087" s="81"/>
      <c r="O1087" s="81"/>
      <c r="P1087" s="81"/>
      <c r="Q1087" s="81"/>
      <c r="R1087" s="81"/>
      <c r="S1087" s="81"/>
      <c r="T1087" s="81"/>
      <c r="U1087" s="81"/>
      <c r="V1087" s="81"/>
      <c r="W1087" s="81"/>
      <c r="X1087" s="81"/>
      <c r="Y1087" s="81"/>
    </row>
    <row r="1088" spans="1:25" ht="12" customHeight="1">
      <c r="A1088" s="81"/>
      <c r="B1088" s="107" t="s">
        <v>4599</v>
      </c>
      <c r="C1088" s="105">
        <v>1</v>
      </c>
      <c r="D1088" s="430" t="s">
        <v>4600</v>
      </c>
      <c r="E1088" s="426">
        <v>450</v>
      </c>
      <c r="F1088" s="426">
        <v>800</v>
      </c>
      <c r="G1088" s="426">
        <v>900</v>
      </c>
      <c r="H1088" s="426">
        <v>890</v>
      </c>
      <c r="I1088" s="35">
        <v>16930.099999999999</v>
      </c>
      <c r="J1088" s="4"/>
      <c r="K1088" s="76"/>
      <c r="L1088" s="81"/>
      <c r="M1088" s="81"/>
      <c r="N1088" s="81"/>
      <c r="O1088" s="81"/>
      <c r="P1088" s="81"/>
      <c r="Q1088" s="81"/>
      <c r="R1088" s="81"/>
      <c r="S1088" s="81"/>
      <c r="T1088" s="81"/>
      <c r="U1088" s="81"/>
      <c r="V1088" s="81"/>
      <c r="W1088" s="81"/>
      <c r="X1088" s="81"/>
      <c r="Y1088" s="81"/>
    </row>
    <row r="1089" spans="1:25" ht="12" customHeight="1">
      <c r="A1089" s="81"/>
      <c r="B1089" s="107" t="s">
        <v>4601</v>
      </c>
      <c r="C1089" s="105">
        <v>1</v>
      </c>
      <c r="D1089" s="430" t="s">
        <v>4602</v>
      </c>
      <c r="E1089" s="426">
        <v>450</v>
      </c>
      <c r="F1089" s="426">
        <v>1550</v>
      </c>
      <c r="G1089" s="426">
        <v>900</v>
      </c>
      <c r="H1089" s="426">
        <v>890</v>
      </c>
      <c r="I1089" s="35">
        <v>25917.1</v>
      </c>
      <c r="J1089" s="4"/>
      <c r="K1089" s="76"/>
      <c r="L1089" s="81"/>
      <c r="M1089" s="81"/>
      <c r="N1089" s="81"/>
      <c r="O1089" s="81"/>
      <c r="P1089" s="81"/>
      <c r="Q1089" s="81"/>
      <c r="R1089" s="81"/>
      <c r="S1089" s="81"/>
      <c r="T1089" s="81"/>
      <c r="U1089" s="81"/>
      <c r="V1089" s="81"/>
      <c r="W1089" s="81"/>
      <c r="X1089" s="81"/>
      <c r="Y1089" s="81"/>
    </row>
    <row r="1090" spans="1:25" ht="12" customHeight="1">
      <c r="A1090" s="81"/>
      <c r="B1090" s="107" t="s">
        <v>4603</v>
      </c>
      <c r="C1090" s="105">
        <v>2</v>
      </c>
      <c r="D1090" s="430" t="s">
        <v>4604</v>
      </c>
      <c r="E1090" s="426">
        <v>300</v>
      </c>
      <c r="F1090" s="426">
        <v>1010</v>
      </c>
      <c r="G1090" s="426">
        <v>600</v>
      </c>
      <c r="H1090" s="426">
        <v>890</v>
      </c>
      <c r="I1090" s="35">
        <v>17914.599999999999</v>
      </c>
      <c r="J1090" s="4"/>
      <c r="K1090" s="76"/>
      <c r="L1090" s="81"/>
      <c r="M1090" s="81"/>
      <c r="N1090" s="81"/>
      <c r="O1090" s="81"/>
      <c r="P1090" s="81"/>
      <c r="Q1090" s="81"/>
      <c r="R1090" s="81"/>
      <c r="S1090" s="81"/>
      <c r="T1090" s="81"/>
      <c r="U1090" s="81"/>
      <c r="V1090" s="81"/>
      <c r="W1090" s="81"/>
      <c r="X1090" s="81"/>
      <c r="Y1090" s="81"/>
    </row>
    <row r="1091" spans="1:25" ht="12" customHeight="1">
      <c r="A1091" s="81"/>
      <c r="B1091" s="107" t="s">
        <v>4605</v>
      </c>
      <c r="C1091" s="105">
        <v>2</v>
      </c>
      <c r="D1091" s="430" t="s">
        <v>4606</v>
      </c>
      <c r="E1091" s="426">
        <v>300</v>
      </c>
      <c r="F1091" s="426">
        <v>1010</v>
      </c>
      <c r="G1091" s="426">
        <v>600</v>
      </c>
      <c r="H1091" s="426">
        <v>890</v>
      </c>
      <c r="I1091" s="35">
        <v>20658</v>
      </c>
      <c r="J1091" s="4"/>
      <c r="K1091" s="76"/>
      <c r="L1091" s="81"/>
      <c r="M1091" s="81"/>
      <c r="N1091" s="81"/>
      <c r="O1091" s="81"/>
      <c r="P1091" s="81"/>
      <c r="Q1091" s="81"/>
      <c r="R1091" s="81"/>
      <c r="S1091" s="81"/>
      <c r="T1091" s="81"/>
      <c r="U1091" s="81"/>
      <c r="V1091" s="81"/>
      <c r="W1091" s="81"/>
      <c r="X1091" s="81"/>
      <c r="Y1091" s="81"/>
    </row>
    <row r="1092" spans="1:25" ht="12" customHeight="1">
      <c r="A1092" s="81"/>
      <c r="B1092" s="107" t="s">
        <v>4607</v>
      </c>
      <c r="C1092" s="105">
        <v>2</v>
      </c>
      <c r="D1092" s="430" t="s">
        <v>4608</v>
      </c>
      <c r="E1092" s="426">
        <v>300</v>
      </c>
      <c r="F1092" s="426">
        <v>1210</v>
      </c>
      <c r="G1092" s="426">
        <v>700</v>
      </c>
      <c r="H1092" s="426">
        <v>890</v>
      </c>
      <c r="I1092" s="35">
        <v>21599.599999999999</v>
      </c>
      <c r="J1092" s="4"/>
      <c r="K1092" s="76"/>
      <c r="L1092" s="81"/>
      <c r="M1092" s="81"/>
      <c r="N1092" s="81"/>
      <c r="O1092" s="81"/>
      <c r="P1092" s="81"/>
      <c r="Q1092" s="81"/>
      <c r="R1092" s="81"/>
      <c r="S1092" s="81"/>
      <c r="T1092" s="81"/>
      <c r="U1092" s="81"/>
      <c r="V1092" s="81"/>
      <c r="W1092" s="81"/>
      <c r="X1092" s="81"/>
      <c r="Y1092" s="81"/>
    </row>
    <row r="1093" spans="1:25" ht="12" customHeight="1">
      <c r="A1093" s="81"/>
      <c r="B1093" s="107" t="s">
        <v>4609</v>
      </c>
      <c r="C1093" s="105">
        <v>2</v>
      </c>
      <c r="D1093" s="430" t="s">
        <v>4610</v>
      </c>
      <c r="E1093" s="438">
        <v>400</v>
      </c>
      <c r="F1093" s="438">
        <v>1210</v>
      </c>
      <c r="G1093" s="438">
        <v>700</v>
      </c>
      <c r="H1093" s="426">
        <v>890</v>
      </c>
      <c r="I1093" s="35">
        <v>23486.1</v>
      </c>
      <c r="J1093" s="4"/>
      <c r="K1093" s="76"/>
      <c r="L1093" s="81"/>
      <c r="M1093" s="81"/>
      <c r="N1093" s="81"/>
      <c r="O1093" s="81"/>
      <c r="P1093" s="81"/>
      <c r="Q1093" s="81"/>
      <c r="R1093" s="81"/>
      <c r="S1093" s="81"/>
      <c r="T1093" s="81"/>
      <c r="U1093" s="81"/>
      <c r="V1093" s="81"/>
      <c r="W1093" s="81"/>
      <c r="X1093" s="81"/>
      <c r="Y1093" s="81"/>
    </row>
    <row r="1094" spans="1:25" ht="12" customHeight="1">
      <c r="A1094" s="81"/>
      <c r="B1094" s="107" t="s">
        <v>4611</v>
      </c>
      <c r="C1094" s="105">
        <v>3</v>
      </c>
      <c r="D1094" s="430" t="s">
        <v>4612</v>
      </c>
      <c r="E1094" s="438">
        <v>450</v>
      </c>
      <c r="F1094" s="438">
        <v>1350</v>
      </c>
      <c r="G1094" s="438">
        <v>800</v>
      </c>
      <c r="H1094" s="426">
        <v>890</v>
      </c>
      <c r="I1094" s="35">
        <v>28340.400000000001</v>
      </c>
      <c r="J1094" s="4"/>
      <c r="K1094" s="76"/>
      <c r="L1094" s="81"/>
      <c r="M1094" s="81"/>
      <c r="N1094" s="81"/>
      <c r="O1094" s="81"/>
      <c r="P1094" s="81"/>
      <c r="Q1094" s="81"/>
      <c r="R1094" s="81"/>
      <c r="S1094" s="81"/>
      <c r="T1094" s="81"/>
      <c r="U1094" s="81"/>
      <c r="V1094" s="81"/>
      <c r="W1094" s="81"/>
      <c r="X1094" s="81"/>
      <c r="Y1094" s="81"/>
    </row>
    <row r="1095" spans="1:25" ht="12" customHeight="1">
      <c r="A1095" s="81"/>
      <c r="B1095" s="107" t="s">
        <v>4613</v>
      </c>
      <c r="C1095" s="105">
        <v>3</v>
      </c>
      <c r="D1095" s="430" t="s">
        <v>4614</v>
      </c>
      <c r="E1095" s="426">
        <v>450</v>
      </c>
      <c r="F1095" s="426">
        <v>1550</v>
      </c>
      <c r="G1095" s="426">
        <v>900</v>
      </c>
      <c r="H1095" s="426">
        <v>890</v>
      </c>
      <c r="I1095" s="35">
        <v>30515.1</v>
      </c>
      <c r="J1095" s="4"/>
      <c r="K1095" s="76"/>
      <c r="L1095" s="81"/>
      <c r="M1095" s="81"/>
      <c r="N1095" s="81"/>
      <c r="O1095" s="81"/>
      <c r="P1095" s="81"/>
      <c r="Q1095" s="81"/>
      <c r="R1095" s="81"/>
      <c r="S1095" s="81"/>
      <c r="T1095" s="81"/>
      <c r="U1095" s="81"/>
      <c r="V1095" s="81"/>
      <c r="W1095" s="81"/>
      <c r="X1095" s="81"/>
      <c r="Y1095" s="81"/>
    </row>
    <row r="1096" spans="1:25" ht="12" customHeight="1">
      <c r="A1096" s="81"/>
      <c r="B1096" s="107" t="s">
        <v>4615</v>
      </c>
      <c r="C1096" s="105">
        <v>3</v>
      </c>
      <c r="D1096" s="430" t="s">
        <v>4616</v>
      </c>
      <c r="E1096" s="438">
        <v>400</v>
      </c>
      <c r="F1096" s="438">
        <v>1790</v>
      </c>
      <c r="G1096" s="438">
        <v>700</v>
      </c>
      <c r="H1096" s="426">
        <v>890</v>
      </c>
      <c r="I1096" s="35">
        <v>32932.9</v>
      </c>
      <c r="J1096" s="4"/>
      <c r="K1096" s="76"/>
      <c r="L1096" s="81"/>
      <c r="M1096" s="81"/>
      <c r="N1096" s="81"/>
      <c r="O1096" s="81"/>
      <c r="P1096" s="81"/>
      <c r="Q1096" s="81"/>
      <c r="R1096" s="81"/>
      <c r="S1096" s="81"/>
      <c r="T1096" s="81"/>
      <c r="U1096" s="81"/>
      <c r="V1096" s="81"/>
      <c r="W1096" s="81"/>
      <c r="X1096" s="81"/>
      <c r="Y1096" s="81"/>
    </row>
    <row r="1097" spans="1:25" ht="49.5" customHeight="1">
      <c r="A1097" s="81"/>
      <c r="B1097" s="1028" t="s">
        <v>4617</v>
      </c>
      <c r="C1097" s="888"/>
      <c r="D1097" s="889"/>
      <c r="E1097" s="412" t="s">
        <v>4516</v>
      </c>
      <c r="F1097" s="412" t="s">
        <v>213</v>
      </c>
      <c r="G1097" s="412" t="s">
        <v>214</v>
      </c>
      <c r="H1097" s="412" t="s">
        <v>2555</v>
      </c>
      <c r="I1097" s="413" t="s">
        <v>7783</v>
      </c>
      <c r="J1097" s="4"/>
      <c r="K1097" s="76"/>
      <c r="L1097" s="81"/>
      <c r="M1097" s="81"/>
      <c r="N1097" s="81"/>
      <c r="O1097" s="81"/>
      <c r="P1097" s="81"/>
      <c r="Q1097" s="81"/>
      <c r="R1097" s="81"/>
      <c r="S1097" s="81"/>
      <c r="T1097" s="81"/>
      <c r="U1097" s="81"/>
      <c r="V1097" s="81"/>
      <c r="W1097" s="81"/>
      <c r="X1097" s="81"/>
      <c r="Y1097" s="81"/>
    </row>
    <row r="1098" spans="1:25" ht="12" customHeight="1">
      <c r="A1098" s="81"/>
      <c r="B1098" s="1031" t="s">
        <v>4618</v>
      </c>
      <c r="C1098" s="1016"/>
      <c r="D1098" s="888"/>
      <c r="E1098" s="888"/>
      <c r="F1098" s="888"/>
      <c r="G1098" s="888"/>
      <c r="H1098" s="889"/>
      <c r="I1098" s="1069"/>
      <c r="J1098" s="4"/>
      <c r="K1098" s="76"/>
      <c r="L1098" s="81"/>
      <c r="M1098" s="81"/>
      <c r="N1098" s="81"/>
      <c r="O1098" s="81"/>
      <c r="P1098" s="81"/>
      <c r="Q1098" s="81"/>
      <c r="R1098" s="81"/>
      <c r="S1098" s="81"/>
      <c r="T1098" s="81"/>
      <c r="U1098" s="81"/>
      <c r="V1098" s="81"/>
      <c r="W1098" s="81"/>
      <c r="X1098" s="81"/>
      <c r="Y1098" s="81"/>
    </row>
    <row r="1099" spans="1:25" ht="12" customHeight="1">
      <c r="A1099" s="81"/>
      <c r="B1099" s="884"/>
      <c r="C1099" s="415" t="s">
        <v>4518</v>
      </c>
      <c r="D1099" s="415" t="s">
        <v>4519</v>
      </c>
      <c r="E1099" s="440"/>
      <c r="F1099" s="440"/>
      <c r="G1099" s="440"/>
      <c r="H1099" s="440"/>
      <c r="I1099" s="884"/>
      <c r="J1099" s="4"/>
      <c r="K1099" s="76"/>
      <c r="L1099" s="81"/>
      <c r="M1099" s="81"/>
      <c r="N1099" s="81"/>
      <c r="O1099" s="81"/>
      <c r="P1099" s="81"/>
      <c r="Q1099" s="81"/>
      <c r="R1099" s="81"/>
      <c r="S1099" s="81"/>
      <c r="T1099" s="81"/>
      <c r="U1099" s="81"/>
      <c r="V1099" s="81"/>
      <c r="W1099" s="81"/>
      <c r="X1099" s="81"/>
      <c r="Y1099" s="81"/>
    </row>
    <row r="1100" spans="1:25" ht="12" customHeight="1">
      <c r="A1100" s="81"/>
      <c r="B1100" s="419" t="s">
        <v>4619</v>
      </c>
      <c r="C1100" s="447">
        <v>1</v>
      </c>
      <c r="D1100" s="432" t="s">
        <v>4620</v>
      </c>
      <c r="E1100" s="433">
        <v>300</v>
      </c>
      <c r="F1100" s="433">
        <v>530</v>
      </c>
      <c r="G1100" s="433">
        <v>530</v>
      </c>
      <c r="H1100" s="433">
        <v>890</v>
      </c>
      <c r="I1100" s="35">
        <v>9609.6</v>
      </c>
      <c r="J1100" s="4"/>
      <c r="K1100" s="76"/>
      <c r="L1100" s="81"/>
      <c r="M1100" s="81"/>
      <c r="N1100" s="81"/>
      <c r="O1100" s="81"/>
      <c r="P1100" s="81"/>
      <c r="Q1100" s="81"/>
      <c r="R1100" s="81"/>
      <c r="S1100" s="81"/>
      <c r="T1100" s="81"/>
      <c r="U1100" s="81"/>
      <c r="V1100" s="81"/>
      <c r="W1100" s="81"/>
      <c r="X1100" s="81"/>
      <c r="Y1100" s="81"/>
    </row>
    <row r="1101" spans="1:25" ht="12" customHeight="1">
      <c r="A1101" s="81"/>
      <c r="B1101" s="107" t="s">
        <v>4621</v>
      </c>
      <c r="C1101" s="105">
        <v>1</v>
      </c>
      <c r="D1101" s="430" t="s">
        <v>4622</v>
      </c>
      <c r="E1101" s="426">
        <v>300</v>
      </c>
      <c r="F1101" s="426">
        <v>530</v>
      </c>
      <c r="G1101" s="426">
        <v>530</v>
      </c>
      <c r="H1101" s="426">
        <v>890</v>
      </c>
      <c r="I1101" s="35">
        <v>13493.7</v>
      </c>
      <c r="J1101" s="4"/>
      <c r="K1101" s="76"/>
      <c r="L1101" s="81"/>
      <c r="M1101" s="81"/>
      <c r="N1101" s="81"/>
      <c r="O1101" s="81"/>
      <c r="P1101" s="81"/>
      <c r="Q1101" s="81"/>
      <c r="R1101" s="81"/>
      <c r="S1101" s="81"/>
      <c r="T1101" s="81"/>
      <c r="U1101" s="81"/>
      <c r="V1101" s="81"/>
      <c r="W1101" s="81"/>
      <c r="X1101" s="81"/>
      <c r="Y1101" s="81"/>
    </row>
    <row r="1102" spans="1:25" ht="12" customHeight="1">
      <c r="A1102" s="81"/>
      <c r="B1102" s="107" t="s">
        <v>4623</v>
      </c>
      <c r="C1102" s="105">
        <v>1</v>
      </c>
      <c r="D1102" s="430" t="s">
        <v>4624</v>
      </c>
      <c r="E1102" s="426">
        <v>300</v>
      </c>
      <c r="F1102" s="426">
        <v>1010</v>
      </c>
      <c r="G1102" s="426">
        <v>530</v>
      </c>
      <c r="H1102" s="426">
        <v>890</v>
      </c>
      <c r="I1102" s="35">
        <v>17990.5</v>
      </c>
      <c r="J1102" s="4"/>
      <c r="K1102" s="76"/>
      <c r="L1102" s="81"/>
      <c r="M1102" s="81"/>
      <c r="N1102" s="81"/>
      <c r="O1102" s="81"/>
      <c r="P1102" s="81"/>
      <c r="Q1102" s="81"/>
      <c r="R1102" s="81"/>
      <c r="S1102" s="81"/>
      <c r="T1102" s="81"/>
      <c r="U1102" s="81"/>
      <c r="V1102" s="81"/>
      <c r="W1102" s="81"/>
      <c r="X1102" s="81"/>
      <c r="Y1102" s="81"/>
    </row>
    <row r="1103" spans="1:25" ht="12" customHeight="1">
      <c r="A1103" s="81"/>
      <c r="B1103" s="107" t="s">
        <v>4625</v>
      </c>
      <c r="C1103" s="105">
        <v>1</v>
      </c>
      <c r="D1103" s="430" t="s">
        <v>4626</v>
      </c>
      <c r="E1103" s="426">
        <v>300</v>
      </c>
      <c r="F1103" s="426">
        <v>1010</v>
      </c>
      <c r="G1103" s="426">
        <v>530</v>
      </c>
      <c r="H1103" s="426">
        <v>890</v>
      </c>
      <c r="I1103" s="35">
        <v>21002.3</v>
      </c>
      <c r="J1103" s="4"/>
      <c r="K1103" s="76"/>
      <c r="L1103" s="81"/>
      <c r="M1103" s="81"/>
      <c r="N1103" s="81"/>
      <c r="O1103" s="81"/>
      <c r="P1103" s="81"/>
      <c r="Q1103" s="81"/>
      <c r="R1103" s="81"/>
      <c r="S1103" s="81"/>
      <c r="T1103" s="81"/>
      <c r="U1103" s="81"/>
      <c r="V1103" s="81"/>
      <c r="W1103" s="81"/>
      <c r="X1103" s="81"/>
      <c r="Y1103" s="81"/>
    </row>
    <row r="1104" spans="1:25" ht="12" customHeight="1">
      <c r="A1104" s="81"/>
      <c r="B1104" s="107" t="s">
        <v>4627</v>
      </c>
      <c r="C1104" s="105">
        <v>1</v>
      </c>
      <c r="D1104" s="430" t="s">
        <v>4628</v>
      </c>
      <c r="E1104" s="426">
        <v>300</v>
      </c>
      <c r="F1104" s="426">
        <v>2000</v>
      </c>
      <c r="G1104" s="426">
        <v>800</v>
      </c>
      <c r="H1104" s="426">
        <v>890</v>
      </c>
      <c r="I1104" s="35">
        <v>27526.400000000001</v>
      </c>
      <c r="J1104" s="4"/>
      <c r="K1104" s="76"/>
      <c r="L1104" s="81"/>
      <c r="M1104" s="81"/>
      <c r="N1104" s="81"/>
      <c r="O1104" s="81"/>
      <c r="P1104" s="81"/>
      <c r="Q1104" s="81"/>
      <c r="R1104" s="81"/>
      <c r="S1104" s="81"/>
      <c r="T1104" s="81"/>
      <c r="U1104" s="81"/>
      <c r="V1104" s="81"/>
      <c r="W1104" s="81"/>
      <c r="X1104" s="81"/>
      <c r="Y1104" s="81"/>
    </row>
    <row r="1105" spans="1:25" ht="12" customHeight="1">
      <c r="A1105" s="81"/>
      <c r="B1105" s="107" t="s">
        <v>4629</v>
      </c>
      <c r="C1105" s="105">
        <v>1</v>
      </c>
      <c r="D1105" s="430" t="s">
        <v>4630</v>
      </c>
      <c r="E1105" s="426">
        <v>400</v>
      </c>
      <c r="F1105" s="426">
        <v>530</v>
      </c>
      <c r="G1105" s="426">
        <v>530</v>
      </c>
      <c r="H1105" s="426">
        <v>890</v>
      </c>
      <c r="I1105" s="35">
        <v>11046.2</v>
      </c>
      <c r="J1105" s="4"/>
      <c r="K1105" s="76"/>
      <c r="L1105" s="81"/>
      <c r="M1105" s="81"/>
      <c r="N1105" s="81"/>
      <c r="O1105" s="81"/>
      <c r="P1105" s="81"/>
      <c r="Q1105" s="81"/>
      <c r="R1105" s="81"/>
      <c r="S1105" s="81"/>
      <c r="T1105" s="81"/>
      <c r="U1105" s="81"/>
      <c r="V1105" s="81"/>
      <c r="W1105" s="81"/>
      <c r="X1105" s="81"/>
      <c r="Y1105" s="81"/>
    </row>
    <row r="1106" spans="1:25" ht="12" customHeight="1">
      <c r="A1106" s="81"/>
      <c r="B1106" s="107" t="s">
        <v>4631</v>
      </c>
      <c r="C1106" s="105">
        <v>1</v>
      </c>
      <c r="D1106" s="430" t="s">
        <v>4632</v>
      </c>
      <c r="E1106" s="426">
        <v>400</v>
      </c>
      <c r="F1106" s="426">
        <v>530</v>
      </c>
      <c r="G1106" s="426">
        <v>530</v>
      </c>
      <c r="H1106" s="426">
        <v>890</v>
      </c>
      <c r="I1106" s="35">
        <v>14344</v>
      </c>
      <c r="J1106" s="4"/>
      <c r="K1106" s="76"/>
      <c r="L1106" s="81"/>
      <c r="M1106" s="81"/>
      <c r="N1106" s="81"/>
      <c r="O1106" s="81"/>
      <c r="P1106" s="81"/>
      <c r="Q1106" s="81"/>
      <c r="R1106" s="81"/>
      <c r="S1106" s="81"/>
      <c r="T1106" s="81"/>
      <c r="U1106" s="81"/>
      <c r="V1106" s="81"/>
      <c r="W1106" s="81"/>
      <c r="X1106" s="81"/>
      <c r="Y1106" s="81"/>
    </row>
    <row r="1107" spans="1:25" ht="12" customHeight="1">
      <c r="A1107" s="81"/>
      <c r="B1107" s="107" t="s">
        <v>4633</v>
      </c>
      <c r="C1107" s="105">
        <v>1</v>
      </c>
      <c r="D1107" s="430" t="s">
        <v>4634</v>
      </c>
      <c r="E1107" s="426">
        <v>400</v>
      </c>
      <c r="F1107" s="426">
        <v>1010</v>
      </c>
      <c r="G1107" s="426">
        <v>530</v>
      </c>
      <c r="H1107" s="426">
        <v>890</v>
      </c>
      <c r="I1107" s="35">
        <v>18250.099999999999</v>
      </c>
      <c r="J1107" s="4"/>
      <c r="K1107" s="76"/>
      <c r="L1107" s="81"/>
      <c r="M1107" s="81"/>
      <c r="N1107" s="81"/>
      <c r="O1107" s="81"/>
      <c r="P1107" s="81"/>
      <c r="Q1107" s="81"/>
      <c r="R1107" s="81"/>
      <c r="S1107" s="81"/>
      <c r="T1107" s="81"/>
      <c r="U1107" s="81"/>
      <c r="V1107" s="81"/>
      <c r="W1107" s="81"/>
      <c r="X1107" s="81"/>
      <c r="Y1107" s="81"/>
    </row>
    <row r="1108" spans="1:25" ht="12" customHeight="1">
      <c r="A1108" s="81"/>
      <c r="B1108" s="107" t="s">
        <v>4635</v>
      </c>
      <c r="C1108" s="105">
        <v>1</v>
      </c>
      <c r="D1108" s="430" t="s">
        <v>4636</v>
      </c>
      <c r="E1108" s="426">
        <v>400</v>
      </c>
      <c r="F1108" s="426">
        <v>1010</v>
      </c>
      <c r="G1108" s="426">
        <v>530</v>
      </c>
      <c r="H1108" s="426">
        <v>890</v>
      </c>
      <c r="I1108" s="35">
        <v>21795.4</v>
      </c>
      <c r="J1108" s="4"/>
      <c r="K1108" s="76"/>
      <c r="L1108" s="81"/>
      <c r="M1108" s="81"/>
      <c r="N1108" s="81"/>
      <c r="O1108" s="81"/>
      <c r="P1108" s="81"/>
      <c r="Q1108" s="81"/>
      <c r="R1108" s="81"/>
      <c r="S1108" s="81"/>
      <c r="T1108" s="81"/>
      <c r="U1108" s="81"/>
      <c r="V1108" s="81"/>
      <c r="W1108" s="81"/>
      <c r="X1108" s="81"/>
      <c r="Y1108" s="81"/>
    </row>
    <row r="1109" spans="1:25" ht="12" customHeight="1">
      <c r="A1109" s="81"/>
      <c r="B1109" s="419" t="s">
        <v>4637</v>
      </c>
      <c r="C1109" s="447">
        <v>1</v>
      </c>
      <c r="D1109" s="432" t="s">
        <v>4638</v>
      </c>
      <c r="E1109" s="433">
        <v>400</v>
      </c>
      <c r="F1109" s="433">
        <v>630</v>
      </c>
      <c r="G1109" s="433">
        <v>630</v>
      </c>
      <c r="H1109" s="433">
        <v>890</v>
      </c>
      <c r="I1109" s="35">
        <v>12140.7</v>
      </c>
      <c r="J1109" s="4"/>
      <c r="K1109" s="76"/>
      <c r="L1109" s="81"/>
      <c r="M1109" s="81"/>
      <c r="N1109" s="81"/>
      <c r="O1109" s="81"/>
      <c r="P1109" s="81"/>
      <c r="Q1109" s="81"/>
      <c r="R1109" s="81"/>
      <c r="S1109" s="81"/>
      <c r="T1109" s="81"/>
      <c r="U1109" s="81"/>
      <c r="V1109" s="81"/>
      <c r="W1109" s="81"/>
      <c r="X1109" s="81"/>
      <c r="Y1109" s="81"/>
    </row>
    <row r="1110" spans="1:25" ht="12" customHeight="1">
      <c r="A1110" s="81"/>
      <c r="B1110" s="107" t="s">
        <v>4639</v>
      </c>
      <c r="C1110" s="105">
        <v>1</v>
      </c>
      <c r="D1110" s="430" t="s">
        <v>4640</v>
      </c>
      <c r="E1110" s="426">
        <v>400</v>
      </c>
      <c r="F1110" s="426">
        <v>630</v>
      </c>
      <c r="G1110" s="426">
        <v>630</v>
      </c>
      <c r="H1110" s="426">
        <v>890</v>
      </c>
      <c r="I1110" s="35">
        <v>15104.1</v>
      </c>
      <c r="J1110" s="4"/>
      <c r="K1110" s="76"/>
      <c r="L1110" s="81"/>
      <c r="M1110" s="81"/>
      <c r="N1110" s="81"/>
      <c r="O1110" s="81"/>
      <c r="P1110" s="81"/>
      <c r="Q1110" s="81"/>
      <c r="R1110" s="81"/>
      <c r="S1110" s="81"/>
      <c r="T1110" s="81"/>
      <c r="U1110" s="81"/>
      <c r="V1110" s="81"/>
      <c r="W1110" s="81"/>
      <c r="X1110" s="81"/>
      <c r="Y1110" s="81"/>
    </row>
    <row r="1111" spans="1:25" ht="12" customHeight="1">
      <c r="A1111" s="81"/>
      <c r="B1111" s="107" t="s">
        <v>4641</v>
      </c>
      <c r="C1111" s="105">
        <v>1</v>
      </c>
      <c r="D1111" s="430" t="s">
        <v>4642</v>
      </c>
      <c r="E1111" s="426">
        <v>400</v>
      </c>
      <c r="F1111" s="426">
        <v>1210</v>
      </c>
      <c r="G1111" s="426">
        <v>630</v>
      </c>
      <c r="H1111" s="426">
        <v>890</v>
      </c>
      <c r="I1111" s="35">
        <v>20040.900000000001</v>
      </c>
      <c r="J1111" s="4"/>
      <c r="K1111" s="76"/>
      <c r="L1111" s="81"/>
      <c r="M1111" s="81"/>
      <c r="N1111" s="81"/>
      <c r="O1111" s="81"/>
      <c r="P1111" s="81"/>
      <c r="Q1111" s="81"/>
      <c r="R1111" s="81"/>
      <c r="S1111" s="81"/>
      <c r="T1111" s="81"/>
      <c r="U1111" s="81"/>
      <c r="V1111" s="81"/>
      <c r="W1111" s="81"/>
      <c r="X1111" s="81"/>
      <c r="Y1111" s="81"/>
    </row>
    <row r="1112" spans="1:25" ht="12" customHeight="1">
      <c r="A1112" s="81"/>
      <c r="B1112" s="107" t="s">
        <v>4643</v>
      </c>
      <c r="C1112" s="105">
        <v>1</v>
      </c>
      <c r="D1112" s="430" t="s">
        <v>4644</v>
      </c>
      <c r="E1112" s="426">
        <v>400</v>
      </c>
      <c r="F1112" s="426">
        <v>1210</v>
      </c>
      <c r="G1112" s="426">
        <v>630</v>
      </c>
      <c r="H1112" s="426">
        <v>890</v>
      </c>
      <c r="I1112" s="35">
        <v>22409.200000000001</v>
      </c>
      <c r="J1112" s="4"/>
      <c r="K1112" s="76"/>
      <c r="L1112" s="81"/>
      <c r="M1112" s="81"/>
      <c r="N1112" s="81"/>
      <c r="O1112" s="81"/>
      <c r="P1112" s="81"/>
      <c r="Q1112" s="81"/>
      <c r="R1112" s="81"/>
      <c r="S1112" s="81"/>
      <c r="T1112" s="81"/>
      <c r="U1112" s="81"/>
      <c r="V1112" s="81"/>
      <c r="W1112" s="81"/>
      <c r="X1112" s="81"/>
      <c r="Y1112" s="81"/>
    </row>
    <row r="1113" spans="1:25" ht="12" customHeight="1">
      <c r="A1113" s="81"/>
      <c r="B1113" s="419" t="s">
        <v>4645</v>
      </c>
      <c r="C1113" s="447">
        <v>1</v>
      </c>
      <c r="D1113" s="432" t="s">
        <v>4646</v>
      </c>
      <c r="E1113" s="433">
        <v>450</v>
      </c>
      <c r="F1113" s="433">
        <v>700</v>
      </c>
      <c r="G1113" s="433">
        <v>700</v>
      </c>
      <c r="H1113" s="433">
        <v>890</v>
      </c>
      <c r="I1113" s="35">
        <v>14261.5</v>
      </c>
      <c r="J1113" s="4"/>
      <c r="K1113" s="76"/>
      <c r="L1113" s="81"/>
      <c r="M1113" s="81"/>
      <c r="N1113" s="81"/>
      <c r="O1113" s="81"/>
      <c r="P1113" s="81"/>
      <c r="Q1113" s="81"/>
      <c r="R1113" s="81"/>
      <c r="S1113" s="81"/>
      <c r="T1113" s="81"/>
      <c r="U1113" s="81"/>
      <c r="V1113" s="81"/>
      <c r="W1113" s="81"/>
      <c r="X1113" s="81"/>
      <c r="Y1113" s="81"/>
    </row>
    <row r="1114" spans="1:25" ht="12" customHeight="1">
      <c r="A1114" s="81"/>
      <c r="B1114" s="107" t="s">
        <v>4647</v>
      </c>
      <c r="C1114" s="105">
        <v>1</v>
      </c>
      <c r="D1114" s="430" t="s">
        <v>4648</v>
      </c>
      <c r="E1114" s="426">
        <v>450</v>
      </c>
      <c r="F1114" s="426">
        <v>700</v>
      </c>
      <c r="G1114" s="426">
        <v>700</v>
      </c>
      <c r="H1114" s="426">
        <v>890</v>
      </c>
      <c r="I1114" s="35">
        <v>18212.7</v>
      </c>
      <c r="J1114" s="4"/>
      <c r="K1114" s="76"/>
      <c r="L1114" s="81"/>
      <c r="M1114" s="81"/>
      <c r="N1114" s="81"/>
      <c r="O1114" s="81"/>
      <c r="P1114" s="81"/>
      <c r="Q1114" s="81"/>
      <c r="R1114" s="81"/>
      <c r="S1114" s="81"/>
      <c r="T1114" s="81"/>
      <c r="U1114" s="81"/>
      <c r="V1114" s="81"/>
      <c r="W1114" s="81"/>
      <c r="X1114" s="81"/>
      <c r="Y1114" s="81"/>
    </row>
    <row r="1115" spans="1:25" ht="12" customHeight="1">
      <c r="A1115" s="81"/>
      <c r="B1115" s="107" t="s">
        <v>4649</v>
      </c>
      <c r="C1115" s="105">
        <v>1</v>
      </c>
      <c r="D1115" s="430" t="s">
        <v>4650</v>
      </c>
      <c r="E1115" s="426">
        <v>450</v>
      </c>
      <c r="F1115" s="426">
        <v>1350</v>
      </c>
      <c r="G1115" s="426">
        <v>700</v>
      </c>
      <c r="H1115" s="426">
        <v>890</v>
      </c>
      <c r="I1115" s="35">
        <v>25469.4</v>
      </c>
      <c r="J1115" s="4"/>
      <c r="K1115" s="76"/>
      <c r="L1115" s="81"/>
      <c r="M1115" s="81"/>
      <c r="N1115" s="81"/>
      <c r="O1115" s="81"/>
      <c r="P1115" s="81"/>
      <c r="Q1115" s="81"/>
      <c r="R1115" s="81"/>
      <c r="S1115" s="81"/>
      <c r="T1115" s="81"/>
      <c r="U1115" s="81"/>
      <c r="V1115" s="81"/>
      <c r="W1115" s="81"/>
      <c r="X1115" s="81"/>
      <c r="Y1115" s="81"/>
    </row>
    <row r="1116" spans="1:25" ht="12" customHeight="1">
      <c r="A1116" s="81"/>
      <c r="B1116" s="107" t="s">
        <v>4651</v>
      </c>
      <c r="C1116" s="105">
        <v>1</v>
      </c>
      <c r="D1116" s="430" t="s">
        <v>4652</v>
      </c>
      <c r="E1116" s="426">
        <v>450</v>
      </c>
      <c r="F1116" s="426">
        <v>1350</v>
      </c>
      <c r="G1116" s="426">
        <v>700</v>
      </c>
      <c r="H1116" s="426">
        <v>890</v>
      </c>
      <c r="I1116" s="35">
        <v>26495.7</v>
      </c>
      <c r="J1116" s="4"/>
      <c r="K1116" s="76"/>
      <c r="L1116" s="81"/>
      <c r="M1116" s="81"/>
      <c r="N1116" s="81"/>
      <c r="O1116" s="81"/>
      <c r="P1116" s="81"/>
      <c r="Q1116" s="81"/>
      <c r="R1116" s="81"/>
      <c r="S1116" s="81"/>
      <c r="T1116" s="81"/>
      <c r="U1116" s="81"/>
      <c r="V1116" s="81"/>
      <c r="W1116" s="81"/>
      <c r="X1116" s="81"/>
      <c r="Y1116" s="81"/>
    </row>
    <row r="1117" spans="1:25" ht="12" customHeight="1">
      <c r="A1117" s="81"/>
      <c r="B1117" s="419" t="s">
        <v>4653</v>
      </c>
      <c r="C1117" s="447">
        <v>1</v>
      </c>
      <c r="D1117" s="432" t="s">
        <v>4654</v>
      </c>
      <c r="E1117" s="433">
        <v>450</v>
      </c>
      <c r="F1117" s="433">
        <v>800</v>
      </c>
      <c r="G1117" s="433">
        <v>800</v>
      </c>
      <c r="H1117" s="433">
        <v>890</v>
      </c>
      <c r="I1117" s="35">
        <v>15750.9</v>
      </c>
      <c r="J1117" s="4"/>
      <c r="K1117" s="76"/>
      <c r="L1117" s="81"/>
      <c r="M1117" s="81"/>
      <c r="N1117" s="81"/>
      <c r="O1117" s="81"/>
      <c r="P1117" s="81"/>
      <c r="Q1117" s="81"/>
      <c r="R1117" s="81"/>
      <c r="S1117" s="81"/>
      <c r="T1117" s="81"/>
      <c r="U1117" s="81"/>
      <c r="V1117" s="81"/>
      <c r="W1117" s="81"/>
      <c r="X1117" s="81"/>
      <c r="Y1117" s="81"/>
    </row>
    <row r="1118" spans="1:25" ht="12" customHeight="1">
      <c r="A1118" s="81"/>
      <c r="B1118" s="107" t="s">
        <v>4655</v>
      </c>
      <c r="C1118" s="105">
        <v>1</v>
      </c>
      <c r="D1118" s="430" t="s">
        <v>4656</v>
      </c>
      <c r="E1118" s="426">
        <v>450</v>
      </c>
      <c r="F1118" s="426">
        <v>800</v>
      </c>
      <c r="G1118" s="426">
        <v>800</v>
      </c>
      <c r="H1118" s="426">
        <v>890</v>
      </c>
      <c r="I1118" s="35">
        <v>18694.5</v>
      </c>
      <c r="J1118" s="4"/>
      <c r="K1118" s="76"/>
      <c r="L1118" s="81"/>
      <c r="M1118" s="81"/>
      <c r="N1118" s="81"/>
      <c r="O1118" s="81"/>
      <c r="P1118" s="81"/>
      <c r="Q1118" s="81"/>
      <c r="R1118" s="81"/>
      <c r="S1118" s="81"/>
      <c r="T1118" s="81"/>
      <c r="U1118" s="81"/>
      <c r="V1118" s="81"/>
      <c r="W1118" s="81"/>
      <c r="X1118" s="81"/>
      <c r="Y1118" s="81"/>
    </row>
    <row r="1119" spans="1:25" ht="12" customHeight="1">
      <c r="A1119" s="81"/>
      <c r="B1119" s="107" t="s">
        <v>4657</v>
      </c>
      <c r="C1119" s="105">
        <v>1</v>
      </c>
      <c r="D1119" s="430" t="s">
        <v>4658</v>
      </c>
      <c r="E1119" s="426">
        <v>450</v>
      </c>
      <c r="F1119" s="426">
        <v>1550</v>
      </c>
      <c r="G1119" s="426">
        <v>800</v>
      </c>
      <c r="H1119" s="426">
        <v>890</v>
      </c>
      <c r="I1119" s="35">
        <v>28166.6</v>
      </c>
      <c r="J1119" s="4"/>
      <c r="K1119" s="76"/>
      <c r="L1119" s="81"/>
      <c r="M1119" s="81"/>
      <c r="N1119" s="81"/>
      <c r="O1119" s="81"/>
      <c r="P1119" s="81"/>
      <c r="Q1119" s="81"/>
      <c r="R1119" s="81"/>
      <c r="S1119" s="81"/>
      <c r="T1119" s="81"/>
      <c r="U1119" s="81"/>
      <c r="V1119" s="81"/>
      <c r="W1119" s="81"/>
      <c r="X1119" s="81"/>
      <c r="Y1119" s="81"/>
    </row>
    <row r="1120" spans="1:25" ht="12" customHeight="1">
      <c r="A1120" s="81"/>
      <c r="B1120" s="107" t="s">
        <v>4659</v>
      </c>
      <c r="C1120" s="105">
        <v>1</v>
      </c>
      <c r="D1120" s="430" t="s">
        <v>4660</v>
      </c>
      <c r="E1120" s="426">
        <v>450</v>
      </c>
      <c r="F1120" s="426">
        <v>1550</v>
      </c>
      <c r="G1120" s="426">
        <v>800</v>
      </c>
      <c r="H1120" s="426">
        <v>890</v>
      </c>
      <c r="I1120" s="35">
        <v>28836.5</v>
      </c>
      <c r="J1120" s="4"/>
      <c r="K1120" s="76"/>
      <c r="L1120" s="81"/>
      <c r="M1120" s="81"/>
      <c r="N1120" s="81"/>
      <c r="O1120" s="81"/>
      <c r="P1120" s="81"/>
      <c r="Q1120" s="81"/>
      <c r="R1120" s="81"/>
      <c r="S1120" s="81"/>
      <c r="T1120" s="81"/>
      <c r="U1120" s="81"/>
      <c r="V1120" s="81"/>
      <c r="W1120" s="81"/>
      <c r="X1120" s="81"/>
      <c r="Y1120" s="81"/>
    </row>
    <row r="1121" spans="1:25" ht="12" customHeight="1">
      <c r="A1121" s="81"/>
      <c r="B1121" s="419" t="s">
        <v>4661</v>
      </c>
      <c r="C1121" s="447">
        <v>2</v>
      </c>
      <c r="D1121" s="432" t="s">
        <v>4662</v>
      </c>
      <c r="E1121" s="433">
        <v>300</v>
      </c>
      <c r="F1121" s="433">
        <v>1010</v>
      </c>
      <c r="G1121" s="433">
        <v>530</v>
      </c>
      <c r="H1121" s="433">
        <v>890</v>
      </c>
      <c r="I1121" s="35">
        <v>18024.599999999999</v>
      </c>
      <c r="J1121" s="4"/>
      <c r="K1121" s="76"/>
      <c r="L1121" s="81"/>
      <c r="M1121" s="81"/>
      <c r="N1121" s="81"/>
      <c r="O1121" s="81"/>
      <c r="P1121" s="81"/>
      <c r="Q1121" s="81"/>
      <c r="R1121" s="81"/>
      <c r="S1121" s="81"/>
      <c r="T1121" s="81"/>
      <c r="U1121" s="81"/>
      <c r="V1121" s="81"/>
      <c r="W1121" s="81"/>
      <c r="X1121" s="81"/>
      <c r="Y1121" s="81"/>
    </row>
    <row r="1122" spans="1:25" ht="12" customHeight="1">
      <c r="A1122" s="81"/>
      <c r="B1122" s="107" t="s">
        <v>4663</v>
      </c>
      <c r="C1122" s="105">
        <v>2</v>
      </c>
      <c r="D1122" s="430" t="s">
        <v>4664</v>
      </c>
      <c r="E1122" s="426">
        <v>300</v>
      </c>
      <c r="F1122" s="426">
        <v>1010</v>
      </c>
      <c r="G1122" s="426">
        <v>530</v>
      </c>
      <c r="H1122" s="426">
        <v>890</v>
      </c>
      <c r="I1122" s="35">
        <v>25427.599999999999</v>
      </c>
      <c r="J1122" s="4"/>
      <c r="K1122" s="76"/>
      <c r="L1122" s="81"/>
      <c r="M1122" s="81"/>
      <c r="N1122" s="81"/>
      <c r="O1122" s="81"/>
      <c r="P1122" s="81"/>
      <c r="Q1122" s="81"/>
      <c r="R1122" s="81"/>
      <c r="S1122" s="81"/>
      <c r="T1122" s="81"/>
      <c r="U1122" s="81"/>
      <c r="V1122" s="81"/>
      <c r="W1122" s="81"/>
      <c r="X1122" s="81"/>
      <c r="Y1122" s="81"/>
    </row>
    <row r="1123" spans="1:25" ht="12" customHeight="1">
      <c r="A1123" s="81"/>
      <c r="B1123" s="107" t="s">
        <v>4665</v>
      </c>
      <c r="C1123" s="105">
        <v>2</v>
      </c>
      <c r="D1123" s="430" t="s">
        <v>4666</v>
      </c>
      <c r="E1123" s="426">
        <v>300</v>
      </c>
      <c r="F1123" s="426">
        <v>1000</v>
      </c>
      <c r="G1123" s="426">
        <v>600</v>
      </c>
      <c r="H1123" s="426">
        <v>890</v>
      </c>
      <c r="I1123" s="35">
        <v>19582.2</v>
      </c>
      <c r="J1123" s="4"/>
      <c r="K1123" s="76"/>
      <c r="L1123" s="81"/>
      <c r="M1123" s="81"/>
      <c r="N1123" s="81"/>
      <c r="O1123" s="81"/>
      <c r="P1123" s="81"/>
      <c r="Q1123" s="81"/>
      <c r="R1123" s="81"/>
      <c r="S1123" s="81"/>
      <c r="T1123" s="81"/>
      <c r="U1123" s="81"/>
      <c r="V1123" s="81"/>
      <c r="W1123" s="81"/>
      <c r="X1123" s="81"/>
      <c r="Y1123" s="81"/>
    </row>
    <row r="1124" spans="1:25" ht="12" customHeight="1">
      <c r="A1124" s="81"/>
      <c r="B1124" s="107" t="s">
        <v>4667</v>
      </c>
      <c r="C1124" s="105">
        <v>2</v>
      </c>
      <c r="D1124" s="430" t="s">
        <v>4668</v>
      </c>
      <c r="E1124" s="426">
        <v>300</v>
      </c>
      <c r="F1124" s="426">
        <v>1000</v>
      </c>
      <c r="G1124" s="426">
        <v>600</v>
      </c>
      <c r="H1124" s="426">
        <v>890</v>
      </c>
      <c r="I1124" s="35">
        <v>28935.5</v>
      </c>
      <c r="J1124" s="4"/>
      <c r="K1124" s="76"/>
      <c r="L1124" s="81"/>
      <c r="M1124" s="81"/>
      <c r="N1124" s="81"/>
      <c r="O1124" s="81"/>
      <c r="P1124" s="81"/>
      <c r="Q1124" s="81"/>
      <c r="R1124" s="81"/>
      <c r="S1124" s="81"/>
      <c r="T1124" s="81"/>
      <c r="U1124" s="81"/>
      <c r="V1124" s="81"/>
      <c r="W1124" s="81"/>
      <c r="X1124" s="81"/>
      <c r="Y1124" s="81"/>
    </row>
    <row r="1125" spans="1:25" ht="12" customHeight="1">
      <c r="A1125" s="81"/>
      <c r="B1125" s="107" t="s">
        <v>4669</v>
      </c>
      <c r="C1125" s="105">
        <v>2</v>
      </c>
      <c r="D1125" s="430" t="s">
        <v>4670</v>
      </c>
      <c r="E1125" s="426">
        <v>300</v>
      </c>
      <c r="F1125" s="426">
        <v>1210</v>
      </c>
      <c r="G1125" s="426">
        <v>630</v>
      </c>
      <c r="H1125" s="426">
        <v>890</v>
      </c>
      <c r="I1125" s="35">
        <v>21572.1</v>
      </c>
      <c r="J1125" s="4"/>
      <c r="K1125" s="76"/>
      <c r="L1125" s="81"/>
      <c r="M1125" s="81"/>
      <c r="N1125" s="81"/>
      <c r="O1125" s="81"/>
      <c r="P1125" s="81"/>
      <c r="Q1125" s="81"/>
      <c r="R1125" s="81"/>
      <c r="S1125" s="81"/>
      <c r="T1125" s="81"/>
      <c r="U1125" s="81"/>
      <c r="V1125" s="81"/>
      <c r="W1125" s="81"/>
      <c r="X1125" s="81"/>
      <c r="Y1125" s="81"/>
    </row>
    <row r="1126" spans="1:25" ht="12" customHeight="1">
      <c r="A1126" s="81"/>
      <c r="B1126" s="107" t="s">
        <v>4671</v>
      </c>
      <c r="C1126" s="105">
        <v>2</v>
      </c>
      <c r="D1126" s="430" t="s">
        <v>4672</v>
      </c>
      <c r="E1126" s="426">
        <v>300</v>
      </c>
      <c r="F1126" s="426">
        <v>1210</v>
      </c>
      <c r="G1126" s="426">
        <v>630</v>
      </c>
      <c r="H1126" s="426">
        <v>890</v>
      </c>
      <c r="I1126" s="35">
        <v>26972</v>
      </c>
      <c r="J1126" s="4"/>
      <c r="K1126" s="76"/>
      <c r="L1126" s="81"/>
      <c r="M1126" s="81"/>
      <c r="N1126" s="81"/>
      <c r="O1126" s="81"/>
      <c r="P1126" s="81"/>
      <c r="Q1126" s="81"/>
      <c r="R1126" s="81"/>
      <c r="S1126" s="81"/>
      <c r="T1126" s="81"/>
      <c r="U1126" s="81"/>
      <c r="V1126" s="81"/>
      <c r="W1126" s="81"/>
      <c r="X1126" s="81"/>
      <c r="Y1126" s="81"/>
    </row>
    <row r="1127" spans="1:25" ht="12" customHeight="1">
      <c r="A1127" s="81"/>
      <c r="B1127" s="107" t="s">
        <v>4673</v>
      </c>
      <c r="C1127" s="105">
        <v>2</v>
      </c>
      <c r="D1127" s="430" t="s">
        <v>4674</v>
      </c>
      <c r="E1127" s="426">
        <v>400</v>
      </c>
      <c r="F1127" s="426">
        <v>1010</v>
      </c>
      <c r="G1127" s="426">
        <v>530</v>
      </c>
      <c r="H1127" s="426">
        <v>890</v>
      </c>
      <c r="I1127" s="35">
        <v>23815</v>
      </c>
      <c r="J1127" s="4"/>
      <c r="K1127" s="76"/>
      <c r="L1127" s="81"/>
      <c r="M1127" s="81"/>
      <c r="N1127" s="81"/>
      <c r="O1127" s="81"/>
      <c r="P1127" s="81"/>
      <c r="Q1127" s="81"/>
      <c r="R1127" s="81"/>
      <c r="S1127" s="81"/>
      <c r="T1127" s="81"/>
      <c r="U1127" s="81"/>
      <c r="V1127" s="81"/>
      <c r="W1127" s="81"/>
      <c r="X1127" s="81"/>
      <c r="Y1127" s="81"/>
    </row>
    <row r="1128" spans="1:25" ht="12" customHeight="1">
      <c r="A1128" s="81"/>
      <c r="B1128" s="107" t="s">
        <v>4675</v>
      </c>
      <c r="C1128" s="105">
        <v>2</v>
      </c>
      <c r="D1128" s="430" t="s">
        <v>4676</v>
      </c>
      <c r="E1128" s="426">
        <v>400</v>
      </c>
      <c r="F1128" s="426">
        <v>1010</v>
      </c>
      <c r="G1128" s="426">
        <v>530</v>
      </c>
      <c r="H1128" s="426">
        <v>890</v>
      </c>
      <c r="I1128" s="35">
        <v>26269.1</v>
      </c>
      <c r="J1128" s="4"/>
      <c r="K1128" s="76"/>
      <c r="L1128" s="81"/>
      <c r="M1128" s="81"/>
      <c r="N1128" s="81"/>
      <c r="O1128" s="81"/>
      <c r="P1128" s="81"/>
      <c r="Q1128" s="81"/>
      <c r="R1128" s="81"/>
      <c r="S1128" s="81"/>
      <c r="T1128" s="81"/>
      <c r="U1128" s="81"/>
      <c r="V1128" s="81"/>
      <c r="W1128" s="81"/>
      <c r="X1128" s="81"/>
      <c r="Y1128" s="81"/>
    </row>
    <row r="1129" spans="1:25" ht="12" customHeight="1">
      <c r="A1129" s="81"/>
      <c r="B1129" s="419" t="s">
        <v>4677</v>
      </c>
      <c r="C1129" s="447">
        <v>2</v>
      </c>
      <c r="D1129" s="432" t="s">
        <v>4678</v>
      </c>
      <c r="E1129" s="433">
        <v>400</v>
      </c>
      <c r="F1129" s="433">
        <v>1210</v>
      </c>
      <c r="G1129" s="433">
        <v>630</v>
      </c>
      <c r="H1129" s="433">
        <v>890</v>
      </c>
      <c r="I1129" s="35">
        <v>23626.9</v>
      </c>
      <c r="J1129" s="4"/>
      <c r="K1129" s="76"/>
      <c r="L1129" s="81"/>
      <c r="M1129" s="81"/>
      <c r="N1129" s="81"/>
      <c r="O1129" s="81"/>
      <c r="P1129" s="81"/>
      <c r="Q1129" s="81"/>
      <c r="R1129" s="81"/>
      <c r="S1129" s="81"/>
      <c r="T1129" s="81"/>
      <c r="U1129" s="81"/>
      <c r="V1129" s="81"/>
      <c r="W1129" s="81"/>
      <c r="X1129" s="81"/>
      <c r="Y1129" s="81"/>
    </row>
    <row r="1130" spans="1:25" ht="12" customHeight="1">
      <c r="A1130" s="81"/>
      <c r="B1130" s="107" t="s">
        <v>4679</v>
      </c>
      <c r="C1130" s="105">
        <v>2</v>
      </c>
      <c r="D1130" s="430" t="s">
        <v>4680</v>
      </c>
      <c r="E1130" s="426">
        <v>400</v>
      </c>
      <c r="F1130" s="426">
        <v>1210</v>
      </c>
      <c r="G1130" s="426">
        <v>630</v>
      </c>
      <c r="H1130" s="426">
        <v>890</v>
      </c>
      <c r="I1130" s="35">
        <v>30190.6</v>
      </c>
      <c r="J1130" s="4"/>
      <c r="K1130" s="76"/>
      <c r="L1130" s="81"/>
      <c r="M1130" s="81"/>
      <c r="N1130" s="81"/>
      <c r="O1130" s="81"/>
      <c r="P1130" s="81"/>
      <c r="Q1130" s="81"/>
      <c r="R1130" s="81"/>
      <c r="S1130" s="81"/>
      <c r="T1130" s="81"/>
      <c r="U1130" s="81"/>
      <c r="V1130" s="81"/>
      <c r="W1130" s="81"/>
      <c r="X1130" s="81"/>
      <c r="Y1130" s="81"/>
    </row>
    <row r="1131" spans="1:25" ht="12" customHeight="1">
      <c r="A1131" s="81"/>
      <c r="B1131" s="107" t="s">
        <v>4681</v>
      </c>
      <c r="C1131" s="105">
        <v>2</v>
      </c>
      <c r="D1131" s="430" t="s">
        <v>4682</v>
      </c>
      <c r="E1131" s="426">
        <v>450</v>
      </c>
      <c r="F1131" s="426">
        <v>1350</v>
      </c>
      <c r="G1131" s="426">
        <v>700</v>
      </c>
      <c r="H1131" s="426">
        <v>890</v>
      </c>
      <c r="I1131" s="35">
        <v>27427.4</v>
      </c>
      <c r="J1131" s="4"/>
      <c r="K1131" s="76"/>
      <c r="L1131" s="81"/>
      <c r="M1131" s="81"/>
      <c r="N1131" s="81"/>
      <c r="O1131" s="81"/>
      <c r="P1131" s="81"/>
      <c r="Q1131" s="81"/>
      <c r="R1131" s="81"/>
      <c r="S1131" s="81"/>
      <c r="T1131" s="81"/>
      <c r="U1131" s="81"/>
      <c r="V1131" s="81"/>
      <c r="W1131" s="81"/>
      <c r="X1131" s="81"/>
      <c r="Y1131" s="81"/>
    </row>
    <row r="1132" spans="1:25" ht="12" customHeight="1">
      <c r="A1132" s="81"/>
      <c r="B1132" s="107" t="s">
        <v>4683</v>
      </c>
      <c r="C1132" s="105">
        <v>2</v>
      </c>
      <c r="D1132" s="430" t="s">
        <v>4684</v>
      </c>
      <c r="E1132" s="426">
        <v>450</v>
      </c>
      <c r="F1132" s="426">
        <v>1350</v>
      </c>
      <c r="G1132" s="426">
        <v>700</v>
      </c>
      <c r="H1132" s="426">
        <v>890</v>
      </c>
      <c r="I1132" s="35">
        <v>36676.199999999997</v>
      </c>
      <c r="J1132" s="4"/>
      <c r="K1132" s="76"/>
      <c r="L1132" s="81"/>
      <c r="M1132" s="81"/>
      <c r="N1132" s="81"/>
      <c r="O1132" s="81"/>
      <c r="P1132" s="81"/>
      <c r="Q1132" s="81"/>
      <c r="R1132" s="81"/>
      <c r="S1132" s="81"/>
      <c r="T1132" s="81"/>
      <c r="U1132" s="81"/>
      <c r="V1132" s="81"/>
      <c r="W1132" s="81"/>
      <c r="X1132" s="81"/>
      <c r="Y1132" s="81"/>
    </row>
    <row r="1133" spans="1:25" ht="12" customHeight="1">
      <c r="A1133" s="81"/>
      <c r="B1133" s="107" t="s">
        <v>4685</v>
      </c>
      <c r="C1133" s="105">
        <v>2</v>
      </c>
      <c r="D1133" s="430" t="s">
        <v>4686</v>
      </c>
      <c r="E1133" s="426">
        <v>450</v>
      </c>
      <c r="F1133" s="426">
        <v>1550</v>
      </c>
      <c r="G1133" s="426">
        <v>800</v>
      </c>
      <c r="H1133" s="426">
        <v>890</v>
      </c>
      <c r="I1133" s="35">
        <v>31098.1</v>
      </c>
      <c r="J1133" s="4"/>
      <c r="K1133" s="76"/>
      <c r="L1133" s="81"/>
      <c r="M1133" s="81"/>
      <c r="N1133" s="81"/>
      <c r="O1133" s="81"/>
      <c r="P1133" s="81"/>
      <c r="Q1133" s="81"/>
      <c r="R1133" s="81"/>
      <c r="S1133" s="81"/>
      <c r="T1133" s="81"/>
      <c r="U1133" s="81"/>
      <c r="V1133" s="81"/>
      <c r="W1133" s="81"/>
      <c r="X1133" s="81"/>
      <c r="Y1133" s="81"/>
    </row>
    <row r="1134" spans="1:25" ht="12" customHeight="1">
      <c r="A1134" s="81"/>
      <c r="B1134" s="107" t="s">
        <v>4687</v>
      </c>
      <c r="C1134" s="105">
        <v>2</v>
      </c>
      <c r="D1134" s="430" t="s">
        <v>4688</v>
      </c>
      <c r="E1134" s="426">
        <v>450</v>
      </c>
      <c r="F1134" s="426">
        <v>1550</v>
      </c>
      <c r="G1134" s="426">
        <v>800</v>
      </c>
      <c r="H1134" s="426">
        <v>890</v>
      </c>
      <c r="I1134" s="35">
        <v>41705.4</v>
      </c>
      <c r="J1134" s="4"/>
      <c r="K1134" s="76"/>
      <c r="L1134" s="81"/>
      <c r="M1134" s="81"/>
      <c r="N1134" s="81"/>
      <c r="O1134" s="81"/>
      <c r="P1134" s="81"/>
      <c r="Q1134" s="81"/>
      <c r="R1134" s="81"/>
      <c r="S1134" s="81"/>
      <c r="T1134" s="81"/>
      <c r="U1134" s="81"/>
      <c r="V1134" s="81"/>
      <c r="W1134" s="81"/>
      <c r="X1134" s="81"/>
      <c r="Y1134" s="81"/>
    </row>
    <row r="1135" spans="1:25" ht="12" customHeight="1">
      <c r="A1135" s="81"/>
      <c r="B1135" s="107" t="s">
        <v>4689</v>
      </c>
      <c r="C1135" s="105">
        <v>2</v>
      </c>
      <c r="D1135" s="430" t="s">
        <v>4690</v>
      </c>
      <c r="E1135" s="426">
        <v>500</v>
      </c>
      <c r="F1135" s="426">
        <v>1010</v>
      </c>
      <c r="G1135" s="426">
        <v>530</v>
      </c>
      <c r="H1135" s="426">
        <v>890</v>
      </c>
      <c r="I1135" s="35">
        <v>24702.7</v>
      </c>
      <c r="J1135" s="4"/>
      <c r="K1135" s="76"/>
      <c r="L1135" s="81"/>
      <c r="M1135" s="81"/>
      <c r="N1135" s="81"/>
      <c r="O1135" s="81"/>
      <c r="P1135" s="81"/>
      <c r="Q1135" s="81"/>
      <c r="R1135" s="81"/>
      <c r="S1135" s="81"/>
      <c r="T1135" s="81"/>
      <c r="U1135" s="81"/>
      <c r="V1135" s="81"/>
      <c r="W1135" s="81"/>
      <c r="X1135" s="81"/>
      <c r="Y1135" s="81"/>
    </row>
    <row r="1136" spans="1:25" ht="12" customHeight="1">
      <c r="A1136" s="81"/>
      <c r="B1136" s="107" t="s">
        <v>4691</v>
      </c>
      <c r="C1136" s="105">
        <v>2</v>
      </c>
      <c r="D1136" s="430" t="s">
        <v>4692</v>
      </c>
      <c r="E1136" s="426">
        <v>500</v>
      </c>
      <c r="F1136" s="426">
        <v>1010</v>
      </c>
      <c r="G1136" s="426">
        <v>530</v>
      </c>
      <c r="H1136" s="426">
        <v>890</v>
      </c>
      <c r="I1136" s="35">
        <v>27263.5</v>
      </c>
      <c r="J1136" s="4"/>
      <c r="K1136" s="76"/>
      <c r="L1136" s="81"/>
      <c r="M1136" s="81"/>
      <c r="N1136" s="81"/>
      <c r="O1136" s="81"/>
      <c r="P1136" s="81"/>
      <c r="Q1136" s="81"/>
      <c r="R1136" s="81"/>
      <c r="S1136" s="81"/>
      <c r="T1136" s="81"/>
      <c r="U1136" s="81"/>
      <c r="V1136" s="81"/>
      <c r="W1136" s="81"/>
      <c r="X1136" s="81"/>
      <c r="Y1136" s="81"/>
    </row>
    <row r="1137" spans="1:25" ht="12" customHeight="1">
      <c r="A1137" s="81"/>
      <c r="B1137" s="419" t="s">
        <v>4693</v>
      </c>
      <c r="C1137" s="447">
        <v>3</v>
      </c>
      <c r="D1137" s="432" t="s">
        <v>4694</v>
      </c>
      <c r="E1137" s="433">
        <v>300</v>
      </c>
      <c r="F1137" s="433">
        <v>1490</v>
      </c>
      <c r="G1137" s="433">
        <v>530</v>
      </c>
      <c r="H1137" s="433">
        <v>890</v>
      </c>
      <c r="I1137" s="35">
        <v>25379.200000000001</v>
      </c>
      <c r="J1137" s="4"/>
      <c r="K1137" s="76"/>
      <c r="L1137" s="81"/>
      <c r="M1137" s="81"/>
      <c r="N1137" s="81"/>
      <c r="O1137" s="81"/>
      <c r="P1137" s="81"/>
      <c r="Q1137" s="81"/>
      <c r="R1137" s="81"/>
      <c r="S1137" s="81"/>
      <c r="T1137" s="81"/>
      <c r="U1137" s="81"/>
      <c r="V1137" s="81"/>
      <c r="W1137" s="81"/>
      <c r="X1137" s="81"/>
      <c r="Y1137" s="81"/>
    </row>
    <row r="1138" spans="1:25" ht="12" customHeight="1">
      <c r="A1138" s="81"/>
      <c r="B1138" s="107" t="s">
        <v>4695</v>
      </c>
      <c r="C1138" s="105">
        <v>3</v>
      </c>
      <c r="D1138" s="430" t="s">
        <v>4696</v>
      </c>
      <c r="E1138" s="426">
        <v>300</v>
      </c>
      <c r="F1138" s="426">
        <v>1490</v>
      </c>
      <c r="G1138" s="426">
        <v>530</v>
      </c>
      <c r="H1138" s="426">
        <v>890</v>
      </c>
      <c r="I1138" s="35">
        <v>32781.1</v>
      </c>
      <c r="J1138" s="4"/>
      <c r="K1138" s="76"/>
      <c r="L1138" s="81"/>
      <c r="M1138" s="81"/>
      <c r="N1138" s="81"/>
      <c r="O1138" s="81"/>
      <c r="P1138" s="81"/>
      <c r="Q1138" s="81"/>
      <c r="R1138" s="81"/>
      <c r="S1138" s="81"/>
      <c r="T1138" s="81"/>
      <c r="U1138" s="81"/>
      <c r="V1138" s="81"/>
      <c r="W1138" s="81"/>
      <c r="X1138" s="81"/>
      <c r="Y1138" s="81"/>
    </row>
    <row r="1139" spans="1:25" ht="12" customHeight="1">
      <c r="A1139" s="81"/>
      <c r="B1139" s="107" t="s">
        <v>4697</v>
      </c>
      <c r="C1139" s="105">
        <v>3</v>
      </c>
      <c r="D1139" s="430" t="s">
        <v>4698</v>
      </c>
      <c r="E1139" s="426">
        <v>400</v>
      </c>
      <c r="F1139" s="426">
        <v>1490</v>
      </c>
      <c r="G1139" s="426">
        <v>530</v>
      </c>
      <c r="H1139" s="426">
        <v>890</v>
      </c>
      <c r="I1139" s="35">
        <v>31653.599999999999</v>
      </c>
      <c r="J1139" s="4"/>
      <c r="K1139" s="76"/>
      <c r="L1139" s="81"/>
      <c r="M1139" s="81"/>
      <c r="N1139" s="81"/>
      <c r="O1139" s="81"/>
      <c r="P1139" s="81"/>
      <c r="Q1139" s="81"/>
      <c r="R1139" s="81"/>
      <c r="S1139" s="81"/>
      <c r="T1139" s="81"/>
      <c r="U1139" s="81"/>
      <c r="V1139" s="81"/>
      <c r="W1139" s="81"/>
      <c r="X1139" s="81"/>
      <c r="Y1139" s="81"/>
    </row>
    <row r="1140" spans="1:25" ht="12" customHeight="1">
      <c r="A1140" s="81"/>
      <c r="B1140" s="107" t="s">
        <v>4699</v>
      </c>
      <c r="C1140" s="105">
        <v>3</v>
      </c>
      <c r="D1140" s="430" t="s">
        <v>4700</v>
      </c>
      <c r="E1140" s="426">
        <v>400</v>
      </c>
      <c r="F1140" s="426">
        <v>1490</v>
      </c>
      <c r="G1140" s="426">
        <v>530</v>
      </c>
      <c r="H1140" s="426">
        <v>890</v>
      </c>
      <c r="I1140" s="35">
        <v>34281.5</v>
      </c>
      <c r="J1140" s="4"/>
      <c r="K1140" s="76"/>
      <c r="L1140" s="81"/>
      <c r="M1140" s="81"/>
      <c r="N1140" s="81"/>
      <c r="O1140" s="81"/>
      <c r="P1140" s="81"/>
      <c r="Q1140" s="81"/>
      <c r="R1140" s="81"/>
      <c r="S1140" s="81"/>
      <c r="T1140" s="81"/>
      <c r="U1140" s="81"/>
      <c r="V1140" s="81"/>
      <c r="W1140" s="81"/>
      <c r="X1140" s="81"/>
      <c r="Y1140" s="81"/>
    </row>
    <row r="1141" spans="1:25" ht="12" customHeight="1">
      <c r="A1141" s="81"/>
      <c r="B1141" s="107" t="s">
        <v>4701</v>
      </c>
      <c r="C1141" s="105">
        <v>3</v>
      </c>
      <c r="D1141" s="430" t="s">
        <v>4702</v>
      </c>
      <c r="E1141" s="426">
        <v>400</v>
      </c>
      <c r="F1141" s="426">
        <v>1790</v>
      </c>
      <c r="G1141" s="426">
        <v>630</v>
      </c>
      <c r="H1141" s="426">
        <v>890</v>
      </c>
      <c r="I1141" s="35">
        <v>34051.599999999999</v>
      </c>
      <c r="J1141" s="4"/>
      <c r="K1141" s="76"/>
      <c r="L1141" s="81"/>
      <c r="M1141" s="81"/>
      <c r="N1141" s="81"/>
      <c r="O1141" s="81"/>
      <c r="P1141" s="81"/>
      <c r="Q1141" s="81"/>
      <c r="R1141" s="81"/>
      <c r="S1141" s="81"/>
      <c r="T1141" s="81"/>
      <c r="U1141" s="81"/>
      <c r="V1141" s="81"/>
      <c r="W1141" s="81"/>
      <c r="X1141" s="81"/>
      <c r="Y1141" s="81"/>
    </row>
    <row r="1142" spans="1:25" ht="12" customHeight="1">
      <c r="A1142" s="81"/>
      <c r="B1142" s="107" t="s">
        <v>4703</v>
      </c>
      <c r="C1142" s="105">
        <v>3</v>
      </c>
      <c r="D1142" s="430" t="s">
        <v>4704</v>
      </c>
      <c r="E1142" s="426">
        <v>400</v>
      </c>
      <c r="F1142" s="426">
        <v>1790</v>
      </c>
      <c r="G1142" s="426">
        <v>630</v>
      </c>
      <c r="H1142" s="426">
        <v>890</v>
      </c>
      <c r="I1142" s="35">
        <v>43297.1</v>
      </c>
      <c r="J1142" s="4"/>
      <c r="K1142" s="76"/>
      <c r="L1142" s="81"/>
      <c r="M1142" s="81"/>
      <c r="N1142" s="81"/>
      <c r="O1142" s="81"/>
      <c r="P1142" s="81"/>
      <c r="Q1142" s="81"/>
      <c r="R1142" s="81"/>
      <c r="S1142" s="81"/>
      <c r="T1142" s="81"/>
      <c r="U1142" s="81"/>
      <c r="V1142" s="81"/>
      <c r="W1142" s="81"/>
      <c r="X1142" s="81"/>
      <c r="Y1142" s="81"/>
    </row>
    <row r="1143" spans="1:25" ht="12" customHeight="1">
      <c r="A1143" s="81"/>
      <c r="B1143" s="107" t="s">
        <v>4705</v>
      </c>
      <c r="C1143" s="105">
        <v>3</v>
      </c>
      <c r="D1143" s="430" t="s">
        <v>4706</v>
      </c>
      <c r="E1143" s="426">
        <v>450</v>
      </c>
      <c r="F1143" s="426">
        <v>2000</v>
      </c>
      <c r="G1143" s="426">
        <v>700</v>
      </c>
      <c r="H1143" s="426">
        <v>890</v>
      </c>
      <c r="I1143" s="35">
        <v>40004.800000000003</v>
      </c>
      <c r="J1143" s="4"/>
      <c r="K1143" s="76"/>
      <c r="L1143" s="81"/>
      <c r="M1143" s="81"/>
      <c r="N1143" s="81"/>
      <c r="O1143" s="81"/>
      <c r="P1143" s="81"/>
      <c r="Q1143" s="81"/>
      <c r="R1143" s="81"/>
      <c r="S1143" s="81"/>
      <c r="T1143" s="81"/>
      <c r="U1143" s="81"/>
      <c r="V1143" s="81"/>
      <c r="W1143" s="81"/>
      <c r="X1143" s="81"/>
      <c r="Y1143" s="81"/>
    </row>
    <row r="1144" spans="1:25" ht="12" customHeight="1">
      <c r="A1144" s="81"/>
      <c r="B1144" s="107" t="s">
        <v>4707</v>
      </c>
      <c r="C1144" s="105">
        <v>3</v>
      </c>
      <c r="D1144" s="430" t="s">
        <v>4708</v>
      </c>
      <c r="E1144" s="426">
        <v>450</v>
      </c>
      <c r="F1144" s="426">
        <v>2000</v>
      </c>
      <c r="G1144" s="426">
        <v>700</v>
      </c>
      <c r="H1144" s="426">
        <v>890</v>
      </c>
      <c r="I1144" s="35">
        <v>49699.1</v>
      </c>
      <c r="J1144" s="4"/>
      <c r="K1144" s="76"/>
      <c r="L1144" s="81"/>
      <c r="M1144" s="81"/>
      <c r="N1144" s="81"/>
      <c r="O1144" s="81"/>
      <c r="P1144" s="81"/>
      <c r="Q1144" s="81"/>
      <c r="R1144" s="81"/>
      <c r="S1144" s="81"/>
      <c r="T1144" s="81"/>
      <c r="U1144" s="81"/>
      <c r="V1144" s="81"/>
      <c r="W1144" s="81"/>
      <c r="X1144" s="81"/>
      <c r="Y1144" s="81"/>
    </row>
    <row r="1145" spans="1:25" ht="12" customHeight="1">
      <c r="A1145" s="81"/>
      <c r="B1145" s="107" t="s">
        <v>4709</v>
      </c>
      <c r="C1145" s="105">
        <v>3</v>
      </c>
      <c r="D1145" s="430" t="s">
        <v>4710</v>
      </c>
      <c r="E1145" s="426">
        <v>450</v>
      </c>
      <c r="F1145" s="426">
        <v>2300</v>
      </c>
      <c r="G1145" s="426">
        <v>800</v>
      </c>
      <c r="H1145" s="426">
        <v>890</v>
      </c>
      <c r="I1145" s="35">
        <v>45599.4</v>
      </c>
      <c r="J1145" s="4"/>
      <c r="K1145" s="76"/>
      <c r="L1145" s="81"/>
      <c r="M1145" s="81"/>
      <c r="N1145" s="81"/>
      <c r="O1145" s="81"/>
      <c r="P1145" s="81"/>
      <c r="Q1145" s="81"/>
      <c r="R1145" s="81"/>
      <c r="S1145" s="81"/>
      <c r="T1145" s="81"/>
      <c r="U1145" s="81"/>
      <c r="V1145" s="81"/>
      <c r="W1145" s="81"/>
      <c r="X1145" s="81"/>
      <c r="Y1145" s="81"/>
    </row>
    <row r="1146" spans="1:25" ht="12" customHeight="1">
      <c r="A1146" s="81"/>
      <c r="B1146" s="107" t="s">
        <v>4711</v>
      </c>
      <c r="C1146" s="105">
        <v>3</v>
      </c>
      <c r="D1146" s="430" t="s">
        <v>4712</v>
      </c>
      <c r="E1146" s="426">
        <v>450</v>
      </c>
      <c r="F1146" s="426">
        <v>2300</v>
      </c>
      <c r="G1146" s="426">
        <v>800</v>
      </c>
      <c r="H1146" s="426">
        <v>890</v>
      </c>
      <c r="I1146" s="35">
        <v>56548.800000000003</v>
      </c>
      <c r="J1146" s="4"/>
      <c r="K1146" s="76"/>
      <c r="L1146" s="81"/>
      <c r="M1146" s="81"/>
      <c r="N1146" s="81"/>
      <c r="O1146" s="81"/>
      <c r="P1146" s="81"/>
      <c r="Q1146" s="81"/>
      <c r="R1146" s="81"/>
      <c r="S1146" s="81"/>
      <c r="T1146" s="81"/>
      <c r="U1146" s="81"/>
      <c r="V1146" s="81"/>
      <c r="W1146" s="81"/>
      <c r="X1146" s="81"/>
      <c r="Y1146" s="81"/>
    </row>
    <row r="1147" spans="1:25" ht="12" customHeight="1">
      <c r="A1147" s="81"/>
      <c r="B1147" s="44"/>
      <c r="C1147" s="44"/>
      <c r="D1147" s="44"/>
      <c r="E1147" s="44"/>
      <c r="F1147" s="44"/>
      <c r="G1147" s="44"/>
      <c r="H1147" s="44"/>
      <c r="I1147" s="518"/>
      <c r="J1147" s="4"/>
      <c r="K1147" s="76"/>
      <c r="L1147" s="81"/>
      <c r="M1147" s="81"/>
      <c r="N1147" s="81"/>
      <c r="O1147" s="81"/>
      <c r="P1147" s="81"/>
      <c r="Q1147" s="81"/>
      <c r="R1147" s="81"/>
      <c r="S1147" s="81"/>
      <c r="T1147" s="81"/>
      <c r="U1147" s="81"/>
      <c r="V1147" s="81"/>
      <c r="W1147" s="81"/>
      <c r="X1147" s="81"/>
      <c r="Y1147" s="81"/>
    </row>
    <row r="1148" spans="1:25" ht="32.25" customHeight="1">
      <c r="A1148" s="81"/>
      <c r="B1148" s="1028" t="s">
        <v>4713</v>
      </c>
      <c r="C1148" s="888"/>
      <c r="D1148" s="889"/>
      <c r="E1148" s="412" t="s">
        <v>4516</v>
      </c>
      <c r="F1148" s="412" t="s">
        <v>213</v>
      </c>
      <c r="G1148" s="412" t="s">
        <v>214</v>
      </c>
      <c r="H1148" s="412" t="s">
        <v>4591</v>
      </c>
      <c r="I1148" s="413" t="s">
        <v>7783</v>
      </c>
      <c r="J1148" s="4"/>
      <c r="K1148" s="76"/>
      <c r="L1148" s="81"/>
      <c r="M1148" s="81"/>
      <c r="N1148" s="81"/>
      <c r="O1148" s="81"/>
      <c r="P1148" s="81"/>
      <c r="Q1148" s="81"/>
      <c r="R1148" s="81"/>
      <c r="S1148" s="81"/>
      <c r="T1148" s="81"/>
      <c r="U1148" s="81"/>
      <c r="V1148" s="81"/>
      <c r="W1148" s="81"/>
      <c r="X1148" s="81"/>
      <c r="Y1148" s="81"/>
    </row>
    <row r="1149" spans="1:25" ht="12" customHeight="1">
      <c r="A1149" s="81"/>
      <c r="B1149" s="1031" t="s">
        <v>4714</v>
      </c>
      <c r="C1149" s="1068"/>
      <c r="D1149" s="888"/>
      <c r="E1149" s="888"/>
      <c r="F1149" s="888"/>
      <c r="G1149" s="888"/>
      <c r="H1149" s="889"/>
      <c r="I1149" s="1071"/>
      <c r="J1149" s="4"/>
      <c r="K1149" s="76"/>
      <c r="L1149" s="81"/>
      <c r="M1149" s="81"/>
      <c r="N1149" s="81"/>
      <c r="O1149" s="81"/>
      <c r="P1149" s="81"/>
      <c r="Q1149" s="81"/>
      <c r="R1149" s="81"/>
      <c r="S1149" s="81"/>
      <c r="T1149" s="81"/>
      <c r="U1149" s="81"/>
      <c r="V1149" s="81"/>
      <c r="W1149" s="81"/>
      <c r="X1149" s="81"/>
      <c r="Y1149" s="81"/>
    </row>
    <row r="1150" spans="1:25" ht="12" customHeight="1">
      <c r="A1150" s="81"/>
      <c r="B1150" s="884"/>
      <c r="C1150" s="415" t="s">
        <v>4518</v>
      </c>
      <c r="D1150" s="415" t="s">
        <v>4519</v>
      </c>
      <c r="E1150" s="440"/>
      <c r="F1150" s="440"/>
      <c r="G1150" s="440"/>
      <c r="H1150" s="440"/>
      <c r="I1150" s="884"/>
      <c r="J1150" s="4"/>
      <c r="K1150" s="76"/>
      <c r="L1150" s="81"/>
      <c r="M1150" s="81"/>
      <c r="N1150" s="81"/>
      <c r="O1150" s="81"/>
      <c r="P1150" s="81"/>
      <c r="Q1150" s="81"/>
      <c r="R1150" s="81"/>
      <c r="S1150" s="81"/>
      <c r="T1150" s="81"/>
      <c r="U1150" s="81"/>
      <c r="V1150" s="81"/>
      <c r="W1150" s="81"/>
      <c r="X1150" s="81"/>
      <c r="Y1150" s="81"/>
    </row>
    <row r="1151" spans="1:25" ht="12" customHeight="1">
      <c r="A1151" s="81"/>
      <c r="B1151" s="107" t="s">
        <v>4715</v>
      </c>
      <c r="C1151" s="429">
        <v>1</v>
      </c>
      <c r="D1151" s="430" t="s">
        <v>4716</v>
      </c>
      <c r="E1151" s="426">
        <v>300</v>
      </c>
      <c r="F1151" s="426">
        <v>530</v>
      </c>
      <c r="G1151" s="426">
        <v>600</v>
      </c>
      <c r="H1151" s="426">
        <v>890</v>
      </c>
      <c r="I1151" s="35">
        <v>12265</v>
      </c>
      <c r="J1151" s="4"/>
      <c r="K1151" s="76"/>
      <c r="L1151" s="81"/>
      <c r="M1151" s="81"/>
      <c r="N1151" s="81"/>
      <c r="O1151" s="81"/>
      <c r="P1151" s="81"/>
      <c r="Q1151" s="81"/>
      <c r="R1151" s="81"/>
      <c r="S1151" s="81"/>
      <c r="T1151" s="81"/>
      <c r="U1151" s="81"/>
      <c r="V1151" s="81"/>
      <c r="W1151" s="81"/>
      <c r="X1151" s="81"/>
      <c r="Y1151" s="81"/>
    </row>
    <row r="1152" spans="1:25" ht="12" customHeight="1">
      <c r="A1152" s="81"/>
      <c r="B1152" s="107" t="s">
        <v>4717</v>
      </c>
      <c r="C1152" s="429">
        <v>1</v>
      </c>
      <c r="D1152" s="430" t="s">
        <v>4718</v>
      </c>
      <c r="E1152" s="426">
        <v>300</v>
      </c>
      <c r="F1152" s="426">
        <v>530</v>
      </c>
      <c r="G1152" s="426">
        <v>600</v>
      </c>
      <c r="H1152" s="426">
        <v>890</v>
      </c>
      <c r="I1152" s="35">
        <v>14659.7</v>
      </c>
      <c r="J1152" s="4"/>
      <c r="K1152" s="76"/>
      <c r="L1152" s="81"/>
      <c r="M1152" s="81"/>
      <c r="N1152" s="81"/>
      <c r="O1152" s="81"/>
      <c r="P1152" s="81"/>
      <c r="Q1152" s="81"/>
      <c r="R1152" s="81"/>
      <c r="S1152" s="81"/>
      <c r="T1152" s="81"/>
      <c r="U1152" s="81"/>
      <c r="V1152" s="81"/>
      <c r="W1152" s="81"/>
      <c r="X1152" s="81"/>
      <c r="Y1152" s="81"/>
    </row>
    <row r="1153" spans="1:25" ht="12" customHeight="1">
      <c r="A1153" s="81"/>
      <c r="B1153" s="107" t="s">
        <v>4719</v>
      </c>
      <c r="C1153" s="429">
        <v>1</v>
      </c>
      <c r="D1153" s="430" t="s">
        <v>4720</v>
      </c>
      <c r="E1153" s="426">
        <v>300</v>
      </c>
      <c r="F1153" s="426">
        <v>1010</v>
      </c>
      <c r="G1153" s="426">
        <v>600</v>
      </c>
      <c r="H1153" s="426">
        <v>890</v>
      </c>
      <c r="I1153" s="35">
        <v>17675.900000000001</v>
      </c>
      <c r="J1153" s="4"/>
      <c r="K1153" s="76"/>
      <c r="L1153" s="81"/>
      <c r="M1153" s="81"/>
      <c r="N1153" s="81"/>
      <c r="O1153" s="81"/>
      <c r="P1153" s="81"/>
      <c r="Q1153" s="81"/>
      <c r="R1153" s="81"/>
      <c r="S1153" s="81"/>
      <c r="T1153" s="81"/>
      <c r="U1153" s="81"/>
      <c r="V1153" s="81"/>
      <c r="W1153" s="81"/>
      <c r="X1153" s="81"/>
      <c r="Y1153" s="81"/>
    </row>
    <row r="1154" spans="1:25" ht="12" customHeight="1">
      <c r="A1154" s="81"/>
      <c r="B1154" s="107" t="s">
        <v>4721</v>
      </c>
      <c r="C1154" s="429">
        <v>1</v>
      </c>
      <c r="D1154" s="430" t="s">
        <v>4722</v>
      </c>
      <c r="E1154" s="426">
        <v>300</v>
      </c>
      <c r="F1154" s="426">
        <v>1010</v>
      </c>
      <c r="G1154" s="426">
        <v>600</v>
      </c>
      <c r="H1154" s="426">
        <v>890</v>
      </c>
      <c r="I1154" s="35">
        <v>21116.7</v>
      </c>
      <c r="J1154" s="4"/>
      <c r="K1154" s="76"/>
      <c r="L1154" s="81"/>
      <c r="M1154" s="81"/>
      <c r="N1154" s="81"/>
      <c r="O1154" s="81"/>
      <c r="P1154" s="81"/>
      <c r="Q1154" s="81"/>
      <c r="R1154" s="81"/>
      <c r="S1154" s="81"/>
      <c r="T1154" s="81"/>
      <c r="U1154" s="81"/>
      <c r="V1154" s="81"/>
      <c r="W1154" s="81"/>
      <c r="X1154" s="81"/>
      <c r="Y1154" s="81"/>
    </row>
    <row r="1155" spans="1:25" ht="12" customHeight="1">
      <c r="A1155" s="81"/>
      <c r="B1155" s="107" t="s">
        <v>4723</v>
      </c>
      <c r="C1155" s="429">
        <v>1</v>
      </c>
      <c r="D1155" s="430" t="s">
        <v>4724</v>
      </c>
      <c r="E1155" s="426">
        <v>400</v>
      </c>
      <c r="F1155" s="426">
        <v>630</v>
      </c>
      <c r="G1155" s="426">
        <v>700</v>
      </c>
      <c r="H1155" s="426">
        <v>890</v>
      </c>
      <c r="I1155" s="35">
        <v>15449.5</v>
      </c>
      <c r="J1155" s="4"/>
      <c r="K1155" s="76"/>
      <c r="L1155" s="81"/>
      <c r="M1155" s="81"/>
      <c r="N1155" s="81"/>
      <c r="O1155" s="81"/>
      <c r="P1155" s="81"/>
      <c r="Q1155" s="81"/>
      <c r="R1155" s="81"/>
      <c r="S1155" s="81"/>
      <c r="T1155" s="81"/>
      <c r="U1155" s="81"/>
      <c r="V1155" s="81"/>
      <c r="W1155" s="81"/>
      <c r="X1155" s="81"/>
      <c r="Y1155" s="81"/>
    </row>
    <row r="1156" spans="1:25" ht="12" customHeight="1">
      <c r="A1156" s="81"/>
      <c r="B1156" s="107" t="s">
        <v>4725</v>
      </c>
      <c r="C1156" s="429">
        <v>1</v>
      </c>
      <c r="D1156" s="430" t="s">
        <v>4726</v>
      </c>
      <c r="E1156" s="426">
        <v>400</v>
      </c>
      <c r="F1156" s="426">
        <v>630</v>
      </c>
      <c r="G1156" s="426">
        <v>700</v>
      </c>
      <c r="H1156" s="426">
        <v>890</v>
      </c>
      <c r="I1156" s="35">
        <v>18460.2</v>
      </c>
      <c r="J1156" s="4"/>
      <c r="K1156" s="76"/>
      <c r="L1156" s="81"/>
      <c r="M1156" s="81"/>
      <c r="N1156" s="81"/>
      <c r="O1156" s="81"/>
      <c r="P1156" s="81"/>
      <c r="Q1156" s="81"/>
      <c r="R1156" s="81"/>
      <c r="S1156" s="81"/>
      <c r="T1156" s="81"/>
      <c r="U1156" s="81"/>
      <c r="V1156" s="81"/>
      <c r="W1156" s="81"/>
      <c r="X1156" s="81"/>
      <c r="Y1156" s="81"/>
    </row>
    <row r="1157" spans="1:25" ht="12" customHeight="1">
      <c r="A1157" s="81"/>
      <c r="B1157" s="107" t="s">
        <v>4727</v>
      </c>
      <c r="C1157" s="429">
        <v>1</v>
      </c>
      <c r="D1157" s="430" t="s">
        <v>4728</v>
      </c>
      <c r="E1157" s="426">
        <v>450</v>
      </c>
      <c r="F1157" s="426">
        <v>1350</v>
      </c>
      <c r="G1157" s="426">
        <v>800</v>
      </c>
      <c r="H1157" s="426">
        <v>890</v>
      </c>
      <c r="I1157" s="35">
        <v>27342.7</v>
      </c>
      <c r="J1157" s="4"/>
      <c r="K1157" s="76"/>
      <c r="L1157" s="81"/>
      <c r="M1157" s="81"/>
      <c r="N1157" s="81"/>
      <c r="O1157" s="81"/>
      <c r="P1157" s="81"/>
      <c r="Q1157" s="81"/>
      <c r="R1157" s="81"/>
      <c r="S1157" s="81"/>
      <c r="T1157" s="81"/>
      <c r="U1157" s="81"/>
      <c r="V1157" s="81"/>
      <c r="W1157" s="81"/>
      <c r="X1157" s="81"/>
      <c r="Y1157" s="81"/>
    </row>
    <row r="1158" spans="1:25" ht="12" customHeight="1">
      <c r="A1158" s="81"/>
      <c r="B1158" s="107" t="s">
        <v>4729</v>
      </c>
      <c r="C1158" s="429">
        <v>1</v>
      </c>
      <c r="D1158" s="430" t="s">
        <v>4730</v>
      </c>
      <c r="E1158" s="426">
        <v>450</v>
      </c>
      <c r="F1158" s="426">
        <v>800</v>
      </c>
      <c r="G1158" s="426">
        <v>900</v>
      </c>
      <c r="H1158" s="426">
        <v>890</v>
      </c>
      <c r="I1158" s="35">
        <v>19749.400000000001</v>
      </c>
      <c r="J1158" s="4"/>
      <c r="K1158" s="76"/>
      <c r="L1158" s="81"/>
      <c r="M1158" s="81"/>
      <c r="N1158" s="81"/>
      <c r="O1158" s="81"/>
      <c r="P1158" s="81"/>
      <c r="Q1158" s="81"/>
      <c r="R1158" s="81"/>
      <c r="S1158" s="81"/>
      <c r="T1158" s="81"/>
      <c r="U1158" s="81"/>
      <c r="V1158" s="81"/>
      <c r="W1158" s="81"/>
      <c r="X1158" s="81"/>
      <c r="Y1158" s="81"/>
    </row>
    <row r="1159" spans="1:25" ht="12" customHeight="1">
      <c r="A1159" s="81"/>
      <c r="B1159" s="107" t="s">
        <v>4731</v>
      </c>
      <c r="C1159" s="429">
        <v>1</v>
      </c>
      <c r="D1159" s="430" t="s">
        <v>4732</v>
      </c>
      <c r="E1159" s="426">
        <v>450</v>
      </c>
      <c r="F1159" s="426">
        <v>800</v>
      </c>
      <c r="G1159" s="426">
        <v>900</v>
      </c>
      <c r="H1159" s="426">
        <v>890</v>
      </c>
      <c r="I1159" s="35">
        <v>23603.8</v>
      </c>
      <c r="J1159" s="4"/>
      <c r="K1159" s="76"/>
      <c r="L1159" s="81"/>
      <c r="M1159" s="81"/>
      <c r="N1159" s="81"/>
      <c r="O1159" s="81"/>
      <c r="P1159" s="81"/>
      <c r="Q1159" s="81"/>
      <c r="R1159" s="81"/>
      <c r="S1159" s="81"/>
      <c r="T1159" s="81"/>
      <c r="U1159" s="81"/>
      <c r="V1159" s="81"/>
      <c r="W1159" s="81"/>
      <c r="X1159" s="81"/>
      <c r="Y1159" s="81"/>
    </row>
    <row r="1160" spans="1:25" ht="12" customHeight="1">
      <c r="A1160" s="81"/>
      <c r="B1160" s="107" t="s">
        <v>4733</v>
      </c>
      <c r="C1160" s="429">
        <v>1</v>
      </c>
      <c r="D1160" s="430" t="s">
        <v>4734</v>
      </c>
      <c r="E1160" s="426">
        <v>450</v>
      </c>
      <c r="F1160" s="426">
        <v>1550</v>
      </c>
      <c r="G1160" s="426">
        <v>900</v>
      </c>
      <c r="H1160" s="426">
        <v>890</v>
      </c>
      <c r="I1160" s="35">
        <v>30236.799999999999</v>
      </c>
      <c r="J1160" s="4"/>
      <c r="K1160" s="76"/>
      <c r="L1160" s="81"/>
      <c r="M1160" s="81"/>
      <c r="N1160" s="81"/>
      <c r="O1160" s="81"/>
      <c r="P1160" s="81"/>
      <c r="Q1160" s="81"/>
      <c r="R1160" s="81"/>
      <c r="S1160" s="81"/>
      <c r="T1160" s="81"/>
      <c r="U1160" s="81"/>
      <c r="V1160" s="81"/>
      <c r="W1160" s="81"/>
      <c r="X1160" s="81"/>
      <c r="Y1160" s="81"/>
    </row>
    <row r="1161" spans="1:25" ht="12" customHeight="1">
      <c r="A1161" s="81"/>
      <c r="B1161" s="107" t="s">
        <v>4735</v>
      </c>
      <c r="C1161" s="429">
        <v>1</v>
      </c>
      <c r="D1161" s="430" t="s">
        <v>4736</v>
      </c>
      <c r="E1161" s="426">
        <v>450</v>
      </c>
      <c r="F1161" s="426">
        <v>1550</v>
      </c>
      <c r="G1161" s="426">
        <v>900</v>
      </c>
      <c r="H1161" s="426">
        <v>890</v>
      </c>
      <c r="I1161" s="35">
        <v>33784.300000000003</v>
      </c>
      <c r="J1161" s="4"/>
      <c r="K1161" s="76"/>
      <c r="L1161" s="81"/>
      <c r="M1161" s="81"/>
      <c r="N1161" s="81"/>
      <c r="O1161" s="81"/>
      <c r="P1161" s="81"/>
      <c r="Q1161" s="81"/>
      <c r="R1161" s="81"/>
      <c r="S1161" s="81"/>
      <c r="T1161" s="81"/>
      <c r="U1161" s="81"/>
      <c r="V1161" s="81"/>
      <c r="W1161" s="81"/>
      <c r="X1161" s="81"/>
      <c r="Y1161" s="81"/>
    </row>
    <row r="1162" spans="1:25" ht="12" customHeight="1">
      <c r="A1162" s="81"/>
      <c r="B1162" s="107" t="s">
        <v>4737</v>
      </c>
      <c r="C1162" s="429">
        <v>2</v>
      </c>
      <c r="D1162" s="430" t="s">
        <v>4738</v>
      </c>
      <c r="E1162" s="426">
        <v>300</v>
      </c>
      <c r="F1162" s="426">
        <v>1010</v>
      </c>
      <c r="G1162" s="426">
        <v>600</v>
      </c>
      <c r="H1162" s="426">
        <v>890</v>
      </c>
      <c r="I1162" s="35">
        <v>20895.599999999999</v>
      </c>
      <c r="J1162" s="4"/>
      <c r="K1162" s="76"/>
      <c r="L1162" s="81"/>
      <c r="M1162" s="81"/>
      <c r="N1162" s="81"/>
      <c r="O1162" s="81"/>
      <c r="P1162" s="81"/>
      <c r="Q1162" s="81"/>
      <c r="R1162" s="81"/>
      <c r="S1162" s="81"/>
      <c r="T1162" s="81"/>
      <c r="U1162" s="81"/>
      <c r="V1162" s="81"/>
      <c r="W1162" s="81"/>
      <c r="X1162" s="81"/>
      <c r="Y1162" s="81"/>
    </row>
    <row r="1163" spans="1:25" ht="12" customHeight="1">
      <c r="A1163" s="81"/>
      <c r="B1163" s="107" t="s">
        <v>4739</v>
      </c>
      <c r="C1163" s="429">
        <v>2</v>
      </c>
      <c r="D1163" s="430" t="s">
        <v>4740</v>
      </c>
      <c r="E1163" s="426">
        <v>300</v>
      </c>
      <c r="F1163" s="426">
        <v>1010</v>
      </c>
      <c r="G1163" s="426">
        <v>600</v>
      </c>
      <c r="H1163" s="426">
        <v>890</v>
      </c>
      <c r="I1163" s="35">
        <v>25422.1</v>
      </c>
      <c r="J1163" s="4"/>
      <c r="K1163" s="76"/>
      <c r="L1163" s="81"/>
      <c r="M1163" s="81"/>
      <c r="N1163" s="81"/>
      <c r="O1163" s="81"/>
      <c r="P1163" s="81"/>
      <c r="Q1163" s="81"/>
      <c r="R1163" s="81"/>
      <c r="S1163" s="81"/>
      <c r="T1163" s="81"/>
      <c r="U1163" s="81"/>
      <c r="V1163" s="81"/>
      <c r="W1163" s="81"/>
      <c r="X1163" s="81"/>
      <c r="Y1163" s="81"/>
    </row>
    <row r="1164" spans="1:25" ht="12" customHeight="1">
      <c r="A1164" s="81"/>
      <c r="B1164" s="107" t="s">
        <v>4741</v>
      </c>
      <c r="C1164" s="429">
        <v>2</v>
      </c>
      <c r="D1164" s="430" t="s">
        <v>4742</v>
      </c>
      <c r="E1164" s="426">
        <v>300</v>
      </c>
      <c r="F1164" s="426">
        <v>1210</v>
      </c>
      <c r="G1164" s="426">
        <v>700</v>
      </c>
      <c r="H1164" s="426">
        <v>890</v>
      </c>
      <c r="I1164" s="35">
        <v>25196.6</v>
      </c>
      <c r="J1164" s="4"/>
      <c r="K1164" s="76"/>
      <c r="L1164" s="81"/>
      <c r="M1164" s="81"/>
      <c r="N1164" s="81"/>
      <c r="O1164" s="81"/>
      <c r="P1164" s="81"/>
      <c r="Q1164" s="81"/>
      <c r="R1164" s="81"/>
      <c r="S1164" s="81"/>
      <c r="T1164" s="81"/>
      <c r="U1164" s="81"/>
      <c r="V1164" s="81"/>
      <c r="W1164" s="81"/>
      <c r="X1164" s="81"/>
      <c r="Y1164" s="81"/>
    </row>
    <row r="1165" spans="1:25" ht="12" customHeight="1">
      <c r="A1165" s="81"/>
      <c r="B1165" s="107" t="s">
        <v>4743</v>
      </c>
      <c r="C1165" s="429">
        <v>2</v>
      </c>
      <c r="D1165" s="430" t="s">
        <v>4744</v>
      </c>
      <c r="E1165" s="426">
        <v>300</v>
      </c>
      <c r="F1165" s="426">
        <v>1210</v>
      </c>
      <c r="G1165" s="426">
        <v>700</v>
      </c>
      <c r="H1165" s="426">
        <v>890</v>
      </c>
      <c r="I1165" s="35">
        <v>31398.400000000001</v>
      </c>
      <c r="J1165" s="4"/>
      <c r="K1165" s="76"/>
      <c r="L1165" s="81"/>
      <c r="M1165" s="81"/>
      <c r="N1165" s="81"/>
      <c r="O1165" s="81"/>
      <c r="P1165" s="81"/>
      <c r="Q1165" s="81"/>
      <c r="R1165" s="81"/>
      <c r="S1165" s="81"/>
      <c r="T1165" s="81"/>
      <c r="U1165" s="81"/>
      <c r="V1165" s="81"/>
      <c r="W1165" s="81"/>
      <c r="X1165" s="81"/>
      <c r="Y1165" s="81"/>
    </row>
    <row r="1166" spans="1:25" ht="12" customHeight="1">
      <c r="A1166" s="81"/>
      <c r="B1166" s="107" t="s">
        <v>4745</v>
      </c>
      <c r="C1166" s="429">
        <v>2</v>
      </c>
      <c r="D1166" s="430" t="s">
        <v>4746</v>
      </c>
      <c r="E1166" s="438">
        <v>400</v>
      </c>
      <c r="F1166" s="438">
        <v>1210</v>
      </c>
      <c r="G1166" s="438">
        <v>700</v>
      </c>
      <c r="H1166" s="426">
        <v>890</v>
      </c>
      <c r="I1166" s="35">
        <v>27397.7</v>
      </c>
      <c r="J1166" s="4"/>
      <c r="K1166" s="76"/>
      <c r="L1166" s="81"/>
      <c r="M1166" s="81"/>
      <c r="N1166" s="81"/>
      <c r="O1166" s="81"/>
      <c r="P1166" s="81"/>
      <c r="Q1166" s="81"/>
      <c r="R1166" s="81"/>
      <c r="S1166" s="81"/>
      <c r="T1166" s="81"/>
      <c r="U1166" s="81"/>
      <c r="V1166" s="81"/>
      <c r="W1166" s="81"/>
      <c r="X1166" s="81"/>
      <c r="Y1166" s="81"/>
    </row>
    <row r="1167" spans="1:25" ht="12" customHeight="1">
      <c r="A1167" s="81"/>
      <c r="B1167" s="107" t="s">
        <v>4747</v>
      </c>
      <c r="C1167" s="429">
        <v>2</v>
      </c>
      <c r="D1167" s="430" t="s">
        <v>4748</v>
      </c>
      <c r="E1167" s="438">
        <v>400</v>
      </c>
      <c r="F1167" s="438">
        <v>1210</v>
      </c>
      <c r="G1167" s="438">
        <v>700</v>
      </c>
      <c r="H1167" s="426">
        <v>890</v>
      </c>
      <c r="I1167" s="35">
        <v>32352.1</v>
      </c>
      <c r="J1167" s="4"/>
      <c r="K1167" s="76"/>
      <c r="L1167" s="81"/>
      <c r="M1167" s="81"/>
      <c r="N1167" s="81"/>
      <c r="O1167" s="81"/>
      <c r="P1167" s="81"/>
      <c r="Q1167" s="81"/>
      <c r="R1167" s="81"/>
      <c r="S1167" s="81"/>
      <c r="T1167" s="81"/>
      <c r="U1167" s="81"/>
      <c r="V1167" s="81"/>
      <c r="W1167" s="81"/>
      <c r="X1167" s="81"/>
      <c r="Y1167" s="81"/>
    </row>
    <row r="1168" spans="1:25" ht="12" customHeight="1">
      <c r="A1168" s="81"/>
      <c r="B1168" s="107" t="s">
        <v>4749</v>
      </c>
      <c r="C1168" s="429">
        <v>2</v>
      </c>
      <c r="D1168" s="430" t="s">
        <v>4750</v>
      </c>
      <c r="E1168" s="438">
        <v>450</v>
      </c>
      <c r="F1168" s="438">
        <v>1350</v>
      </c>
      <c r="G1168" s="438">
        <v>800</v>
      </c>
      <c r="H1168" s="426">
        <v>890</v>
      </c>
      <c r="I1168" s="35">
        <v>33066</v>
      </c>
      <c r="J1168" s="4"/>
      <c r="K1168" s="76"/>
      <c r="L1168" s="81"/>
      <c r="M1168" s="81"/>
      <c r="N1168" s="81"/>
      <c r="O1168" s="81"/>
      <c r="P1168" s="81"/>
      <c r="Q1168" s="81"/>
      <c r="R1168" s="81"/>
      <c r="S1168" s="81"/>
      <c r="T1168" s="81"/>
      <c r="U1168" s="81"/>
      <c r="V1168" s="81"/>
      <c r="W1168" s="81"/>
      <c r="X1168" s="81"/>
      <c r="Y1168" s="81"/>
    </row>
    <row r="1169" spans="1:25" ht="12" customHeight="1">
      <c r="A1169" s="81"/>
      <c r="B1169" s="107" t="s">
        <v>4751</v>
      </c>
      <c r="C1169" s="429">
        <v>2</v>
      </c>
      <c r="D1169" s="430" t="s">
        <v>4752</v>
      </c>
      <c r="E1169" s="438">
        <v>450</v>
      </c>
      <c r="F1169" s="438">
        <v>1350</v>
      </c>
      <c r="G1169" s="438">
        <v>800</v>
      </c>
      <c r="H1169" s="426">
        <v>890</v>
      </c>
      <c r="I1169" s="35">
        <v>37149.199999999997</v>
      </c>
      <c r="J1169" s="4"/>
      <c r="K1169" s="76"/>
      <c r="L1169" s="81"/>
      <c r="M1169" s="81"/>
      <c r="N1169" s="81"/>
      <c r="O1169" s="81"/>
      <c r="P1169" s="81"/>
      <c r="Q1169" s="81"/>
      <c r="R1169" s="81"/>
      <c r="S1169" s="81"/>
      <c r="T1169" s="81"/>
      <c r="U1169" s="81"/>
      <c r="V1169" s="81"/>
      <c r="W1169" s="81"/>
      <c r="X1169" s="81"/>
      <c r="Y1169" s="81"/>
    </row>
    <row r="1170" spans="1:25" ht="12" customHeight="1">
      <c r="A1170" s="81"/>
      <c r="B1170" s="107" t="s">
        <v>4753</v>
      </c>
      <c r="C1170" s="429">
        <v>2</v>
      </c>
      <c r="D1170" s="430" t="s">
        <v>4754</v>
      </c>
      <c r="E1170" s="426">
        <v>450</v>
      </c>
      <c r="F1170" s="426">
        <v>1550</v>
      </c>
      <c r="G1170" s="426">
        <v>900</v>
      </c>
      <c r="H1170" s="426">
        <v>890</v>
      </c>
      <c r="I1170" s="35">
        <v>35607</v>
      </c>
      <c r="J1170" s="4"/>
      <c r="K1170" s="76"/>
      <c r="L1170" s="81"/>
      <c r="M1170" s="81"/>
      <c r="N1170" s="81"/>
      <c r="O1170" s="81"/>
      <c r="P1170" s="81"/>
      <c r="Q1170" s="81"/>
      <c r="R1170" s="81"/>
      <c r="S1170" s="81"/>
      <c r="T1170" s="81"/>
      <c r="U1170" s="81"/>
      <c r="V1170" s="81"/>
      <c r="W1170" s="81"/>
      <c r="X1170" s="81"/>
      <c r="Y1170" s="81"/>
    </row>
    <row r="1171" spans="1:25" ht="12" customHeight="1">
      <c r="A1171" s="81"/>
      <c r="B1171" s="107" t="s">
        <v>4755</v>
      </c>
      <c r="C1171" s="429">
        <v>2</v>
      </c>
      <c r="D1171" s="430" t="s">
        <v>4756</v>
      </c>
      <c r="E1171" s="426">
        <v>450</v>
      </c>
      <c r="F1171" s="426">
        <v>1550</v>
      </c>
      <c r="G1171" s="426">
        <v>900</v>
      </c>
      <c r="H1171" s="426">
        <v>890</v>
      </c>
      <c r="I1171" s="35">
        <v>39056.6</v>
      </c>
      <c r="J1171" s="4"/>
      <c r="K1171" s="76"/>
      <c r="L1171" s="81"/>
      <c r="M1171" s="81"/>
      <c r="N1171" s="81"/>
      <c r="O1171" s="81"/>
      <c r="P1171" s="81"/>
      <c r="Q1171" s="81"/>
      <c r="R1171" s="81"/>
      <c r="S1171" s="81"/>
      <c r="T1171" s="81"/>
      <c r="U1171" s="81"/>
      <c r="V1171" s="81"/>
      <c r="W1171" s="81"/>
      <c r="X1171" s="81"/>
      <c r="Y1171" s="81"/>
    </row>
    <row r="1172" spans="1:25" ht="12" customHeight="1">
      <c r="A1172" s="81"/>
      <c r="B1172" s="107" t="s">
        <v>4757</v>
      </c>
      <c r="C1172" s="429">
        <v>2</v>
      </c>
      <c r="D1172" s="430" t="s">
        <v>4758</v>
      </c>
      <c r="E1172" s="426">
        <v>500</v>
      </c>
      <c r="F1172" s="426">
        <v>1500</v>
      </c>
      <c r="G1172" s="426">
        <v>800</v>
      </c>
      <c r="H1172" s="426">
        <v>890</v>
      </c>
      <c r="I1172" s="35">
        <v>39585.699999999997</v>
      </c>
      <c r="J1172" s="4"/>
      <c r="K1172" s="76"/>
      <c r="L1172" s="81"/>
      <c r="M1172" s="81"/>
      <c r="N1172" s="81"/>
      <c r="O1172" s="81"/>
      <c r="P1172" s="81"/>
      <c r="Q1172" s="81"/>
      <c r="R1172" s="81"/>
      <c r="S1172" s="81"/>
      <c r="T1172" s="81"/>
      <c r="U1172" s="81"/>
      <c r="V1172" s="81"/>
      <c r="W1172" s="81"/>
      <c r="X1172" s="81"/>
      <c r="Y1172" s="81"/>
    </row>
    <row r="1173" spans="1:25" ht="12" customHeight="1">
      <c r="A1173" s="81"/>
      <c r="B1173" s="107" t="s">
        <v>4759</v>
      </c>
      <c r="C1173" s="429">
        <v>3</v>
      </c>
      <c r="D1173" s="430" t="s">
        <v>4760</v>
      </c>
      <c r="E1173" s="426">
        <v>300</v>
      </c>
      <c r="F1173" s="426">
        <v>1400</v>
      </c>
      <c r="G1173" s="426">
        <v>600</v>
      </c>
      <c r="H1173" s="426">
        <v>890</v>
      </c>
      <c r="I1173" s="35">
        <v>30790.1</v>
      </c>
      <c r="J1173" s="4"/>
      <c r="K1173" s="76"/>
      <c r="L1173" s="81"/>
      <c r="M1173" s="81"/>
      <c r="N1173" s="81"/>
      <c r="O1173" s="81"/>
      <c r="P1173" s="81"/>
      <c r="Q1173" s="81"/>
      <c r="R1173" s="81"/>
      <c r="S1173" s="81"/>
      <c r="T1173" s="81"/>
      <c r="U1173" s="81"/>
      <c r="V1173" s="81"/>
      <c r="W1173" s="81"/>
      <c r="X1173" s="81"/>
      <c r="Y1173" s="81"/>
    </row>
    <row r="1174" spans="1:25" ht="12" customHeight="1">
      <c r="A1174" s="81"/>
      <c r="B1174" s="107" t="s">
        <v>4761</v>
      </c>
      <c r="C1174" s="429">
        <v>3</v>
      </c>
      <c r="D1174" s="430" t="s">
        <v>4762</v>
      </c>
      <c r="E1174" s="426">
        <v>300</v>
      </c>
      <c r="F1174" s="426">
        <v>1400</v>
      </c>
      <c r="G1174" s="426">
        <v>600</v>
      </c>
      <c r="H1174" s="426">
        <v>890</v>
      </c>
      <c r="I1174" s="35">
        <v>36269.199999999997</v>
      </c>
      <c r="J1174" s="4"/>
      <c r="K1174" s="76"/>
      <c r="L1174" s="81"/>
      <c r="M1174" s="81"/>
      <c r="N1174" s="81"/>
      <c r="O1174" s="81"/>
      <c r="P1174" s="81"/>
      <c r="Q1174" s="81"/>
      <c r="R1174" s="81"/>
      <c r="S1174" s="81"/>
      <c r="T1174" s="81"/>
      <c r="U1174" s="81"/>
      <c r="V1174" s="81"/>
      <c r="W1174" s="81"/>
      <c r="X1174" s="81"/>
      <c r="Y1174" s="81"/>
    </row>
    <row r="1175" spans="1:25" ht="12" customHeight="1">
      <c r="A1175" s="81"/>
      <c r="B1175" s="107" t="s">
        <v>4763</v>
      </c>
      <c r="C1175" s="429">
        <v>3</v>
      </c>
      <c r="D1175" s="430" t="s">
        <v>4764</v>
      </c>
      <c r="E1175" s="426">
        <v>300</v>
      </c>
      <c r="F1175" s="426">
        <v>1490</v>
      </c>
      <c r="G1175" s="426">
        <v>600</v>
      </c>
      <c r="H1175" s="426">
        <v>890</v>
      </c>
      <c r="I1175" s="35">
        <v>31182.799999999999</v>
      </c>
      <c r="J1175" s="4"/>
      <c r="K1175" s="76"/>
      <c r="L1175" s="81"/>
      <c r="M1175" s="81"/>
      <c r="N1175" s="81"/>
      <c r="O1175" s="81"/>
      <c r="P1175" s="81"/>
      <c r="Q1175" s="81"/>
      <c r="R1175" s="81"/>
      <c r="S1175" s="81"/>
      <c r="T1175" s="81"/>
      <c r="U1175" s="81"/>
      <c r="V1175" s="81"/>
      <c r="W1175" s="81"/>
      <c r="X1175" s="81"/>
      <c r="Y1175" s="81"/>
    </row>
    <row r="1176" spans="1:25" ht="12" customHeight="1">
      <c r="A1176" s="81"/>
      <c r="B1176" s="107" t="s">
        <v>4765</v>
      </c>
      <c r="C1176" s="429">
        <v>3</v>
      </c>
      <c r="D1176" s="430" t="s">
        <v>4766</v>
      </c>
      <c r="E1176" s="438">
        <v>400</v>
      </c>
      <c r="F1176" s="438">
        <v>1790</v>
      </c>
      <c r="G1176" s="438">
        <v>700</v>
      </c>
      <c r="H1176" s="426">
        <v>890</v>
      </c>
      <c r="I1176" s="35">
        <v>38424.1</v>
      </c>
      <c r="J1176" s="4"/>
      <c r="K1176" s="76"/>
      <c r="L1176" s="81"/>
      <c r="M1176" s="81"/>
      <c r="N1176" s="81"/>
      <c r="O1176" s="81"/>
      <c r="P1176" s="81"/>
      <c r="Q1176" s="81"/>
      <c r="R1176" s="81"/>
      <c r="S1176" s="81"/>
      <c r="T1176" s="81"/>
      <c r="U1176" s="81"/>
      <c r="V1176" s="81"/>
      <c r="W1176" s="81"/>
      <c r="X1176" s="81"/>
      <c r="Y1176" s="81"/>
    </row>
    <row r="1177" spans="1:25" ht="12" customHeight="1">
      <c r="A1177" s="81"/>
      <c r="B1177" s="107" t="s">
        <v>4767</v>
      </c>
      <c r="C1177" s="429">
        <v>3</v>
      </c>
      <c r="D1177" s="430" t="s">
        <v>4768</v>
      </c>
      <c r="E1177" s="438">
        <v>400</v>
      </c>
      <c r="F1177" s="438">
        <v>1790</v>
      </c>
      <c r="G1177" s="438">
        <v>700</v>
      </c>
      <c r="H1177" s="426">
        <v>890</v>
      </c>
      <c r="I1177" s="35">
        <v>45650</v>
      </c>
      <c r="J1177" s="4"/>
      <c r="K1177" s="76"/>
      <c r="L1177" s="81"/>
      <c r="M1177" s="81"/>
      <c r="N1177" s="81"/>
      <c r="O1177" s="81"/>
      <c r="P1177" s="81"/>
      <c r="Q1177" s="81"/>
      <c r="R1177" s="81"/>
      <c r="S1177" s="81"/>
      <c r="T1177" s="81"/>
      <c r="U1177" s="81"/>
      <c r="V1177" s="81"/>
      <c r="W1177" s="81"/>
      <c r="X1177" s="81"/>
      <c r="Y1177" s="81"/>
    </row>
    <row r="1178" spans="1:25" ht="51.75" customHeight="1">
      <c r="A1178" s="81"/>
      <c r="B1178" s="1028" t="s">
        <v>4769</v>
      </c>
      <c r="C1178" s="888"/>
      <c r="D1178" s="889"/>
      <c r="E1178" s="412" t="s">
        <v>4516</v>
      </c>
      <c r="F1178" s="412" t="s">
        <v>213</v>
      </c>
      <c r="G1178" s="412" t="s">
        <v>214</v>
      </c>
      <c r="H1178" s="412" t="s">
        <v>4591</v>
      </c>
      <c r="I1178" s="413" t="s">
        <v>7783</v>
      </c>
      <c r="J1178" s="4"/>
      <c r="K1178" s="76"/>
      <c r="L1178" s="81"/>
      <c r="M1178" s="81"/>
      <c r="N1178" s="81"/>
      <c r="O1178" s="81"/>
      <c r="P1178" s="81"/>
      <c r="Q1178" s="81"/>
      <c r="R1178" s="81"/>
      <c r="S1178" s="81"/>
      <c r="T1178" s="81"/>
      <c r="U1178" s="81"/>
      <c r="V1178" s="81"/>
      <c r="W1178" s="81"/>
      <c r="X1178" s="81"/>
      <c r="Y1178" s="81"/>
    </row>
    <row r="1179" spans="1:25" ht="12" customHeight="1">
      <c r="A1179" s="81"/>
      <c r="B1179" s="1031" t="s">
        <v>4770</v>
      </c>
      <c r="C1179" s="1068"/>
      <c r="D1179" s="888"/>
      <c r="E1179" s="888"/>
      <c r="F1179" s="888"/>
      <c r="G1179" s="888"/>
      <c r="H1179" s="889"/>
      <c r="I1179" s="1071"/>
      <c r="J1179" s="4"/>
      <c r="K1179" s="76"/>
      <c r="L1179" s="81"/>
      <c r="M1179" s="81"/>
      <c r="N1179" s="81"/>
      <c r="O1179" s="81"/>
      <c r="P1179" s="81"/>
      <c r="Q1179" s="81"/>
      <c r="R1179" s="81"/>
      <c r="S1179" s="81"/>
      <c r="T1179" s="81"/>
      <c r="U1179" s="81"/>
      <c r="V1179" s="81"/>
      <c r="W1179" s="81"/>
      <c r="X1179" s="81"/>
      <c r="Y1179" s="81"/>
    </row>
    <row r="1180" spans="1:25" ht="12" customHeight="1">
      <c r="A1180" s="81"/>
      <c r="B1180" s="884"/>
      <c r="C1180" s="415" t="s">
        <v>4518</v>
      </c>
      <c r="D1180" s="415" t="s">
        <v>4519</v>
      </c>
      <c r="E1180" s="440"/>
      <c r="F1180" s="440"/>
      <c r="G1180" s="440"/>
      <c r="H1180" s="440"/>
      <c r="I1180" s="884"/>
      <c r="J1180" s="4"/>
      <c r="K1180" s="76"/>
      <c r="L1180" s="81"/>
      <c r="M1180" s="81"/>
      <c r="N1180" s="81"/>
      <c r="O1180" s="81"/>
      <c r="P1180" s="81"/>
      <c r="Q1180" s="81"/>
      <c r="R1180" s="81"/>
      <c r="S1180" s="81"/>
      <c r="T1180" s="81"/>
      <c r="U1180" s="81"/>
      <c r="V1180" s="81"/>
      <c r="W1180" s="81"/>
      <c r="X1180" s="81"/>
      <c r="Y1180" s="81"/>
    </row>
    <row r="1181" spans="1:25" ht="12" customHeight="1">
      <c r="A1181" s="81"/>
      <c r="B1181" s="450" t="s">
        <v>4771</v>
      </c>
      <c r="C1181" s="105">
        <v>1</v>
      </c>
      <c r="D1181" s="430" t="s">
        <v>4772</v>
      </c>
      <c r="E1181" s="482">
        <v>300</v>
      </c>
      <c r="F1181" s="482">
        <v>600</v>
      </c>
      <c r="G1181" s="482">
        <v>600</v>
      </c>
      <c r="H1181" s="482">
        <v>890</v>
      </c>
      <c r="I1181" s="35">
        <v>33304.699999999997</v>
      </c>
      <c r="J1181" s="4"/>
      <c r="K1181" s="76"/>
      <c r="L1181" s="81"/>
      <c r="M1181" s="81"/>
      <c r="N1181" s="81"/>
      <c r="O1181" s="81"/>
      <c r="P1181" s="81"/>
      <c r="Q1181" s="81"/>
      <c r="R1181" s="81"/>
      <c r="S1181" s="81"/>
      <c r="T1181" s="81"/>
      <c r="U1181" s="81"/>
      <c r="V1181" s="81"/>
      <c r="W1181" s="81"/>
      <c r="X1181" s="81"/>
      <c r="Y1181" s="81"/>
    </row>
    <row r="1182" spans="1:25" ht="12" customHeight="1">
      <c r="A1182" s="81"/>
      <c r="B1182" s="450" t="s">
        <v>4773</v>
      </c>
      <c r="C1182" s="105">
        <v>2</v>
      </c>
      <c r="D1182" s="430" t="s">
        <v>4774</v>
      </c>
      <c r="E1182" s="482">
        <v>300</v>
      </c>
      <c r="F1182" s="482">
        <v>1200</v>
      </c>
      <c r="G1182" s="482">
        <v>600</v>
      </c>
      <c r="H1182" s="482">
        <v>890</v>
      </c>
      <c r="I1182" s="35">
        <v>51958.5</v>
      </c>
      <c r="J1182" s="4"/>
      <c r="K1182" s="76"/>
      <c r="L1182" s="81"/>
      <c r="M1182" s="81"/>
      <c r="N1182" s="81"/>
      <c r="O1182" s="81"/>
      <c r="P1182" s="81"/>
      <c r="Q1182" s="81"/>
      <c r="R1182" s="81"/>
      <c r="S1182" s="81"/>
      <c r="T1182" s="81"/>
      <c r="U1182" s="81"/>
      <c r="V1182" s="81"/>
      <c r="W1182" s="81"/>
      <c r="X1182" s="81"/>
      <c r="Y1182" s="81"/>
    </row>
    <row r="1183" spans="1:25" ht="47.25" customHeight="1">
      <c r="A1183" s="81"/>
      <c r="B1183" s="1028" t="s">
        <v>4775</v>
      </c>
      <c r="C1183" s="888"/>
      <c r="D1183" s="889"/>
      <c r="E1183" s="412" t="s">
        <v>4516</v>
      </c>
      <c r="F1183" s="412" t="s">
        <v>213</v>
      </c>
      <c r="G1183" s="412" t="s">
        <v>214</v>
      </c>
      <c r="H1183" s="412" t="s">
        <v>2555</v>
      </c>
      <c r="I1183" s="413" t="s">
        <v>7783</v>
      </c>
      <c r="J1183" s="4"/>
      <c r="K1183" s="76"/>
      <c r="L1183" s="81"/>
      <c r="M1183" s="81"/>
      <c r="N1183" s="81"/>
      <c r="O1183" s="81"/>
      <c r="P1183" s="81"/>
      <c r="Q1183" s="81"/>
      <c r="R1183" s="81"/>
      <c r="S1183" s="81"/>
      <c r="T1183" s="81"/>
      <c r="U1183" s="81"/>
      <c r="V1183" s="81"/>
      <c r="W1183" s="81"/>
      <c r="X1183" s="81"/>
      <c r="Y1183" s="81"/>
    </row>
    <row r="1184" spans="1:25" ht="12" customHeight="1">
      <c r="A1184" s="81"/>
      <c r="B1184" s="1031" t="s">
        <v>4776</v>
      </c>
      <c r="C1184" s="1068"/>
      <c r="D1184" s="888"/>
      <c r="E1184" s="888"/>
      <c r="F1184" s="888"/>
      <c r="G1184" s="888"/>
      <c r="H1184" s="889"/>
      <c r="I1184" s="1071"/>
      <c r="J1184" s="4"/>
      <c r="K1184" s="76"/>
      <c r="L1184" s="81"/>
      <c r="M1184" s="81"/>
      <c r="N1184" s="81"/>
      <c r="O1184" s="81"/>
      <c r="P1184" s="81"/>
      <c r="Q1184" s="81"/>
      <c r="R1184" s="81"/>
      <c r="S1184" s="81"/>
      <c r="T1184" s="81"/>
      <c r="U1184" s="81"/>
      <c r="V1184" s="81"/>
      <c r="W1184" s="81"/>
      <c r="X1184" s="81"/>
      <c r="Y1184" s="81"/>
    </row>
    <row r="1185" spans="1:25" ht="12" customHeight="1">
      <c r="A1185" s="81"/>
      <c r="B1185" s="884"/>
      <c r="C1185" s="415" t="s">
        <v>4518</v>
      </c>
      <c r="D1185" s="415" t="s">
        <v>4777</v>
      </c>
      <c r="E1185" s="440"/>
      <c r="F1185" s="440"/>
      <c r="G1185" s="440"/>
      <c r="H1185" s="440"/>
      <c r="I1185" s="884"/>
      <c r="J1185" s="4"/>
      <c r="K1185" s="76"/>
      <c r="L1185" s="81"/>
      <c r="M1185" s="81"/>
      <c r="N1185" s="81"/>
      <c r="O1185" s="81"/>
      <c r="P1185" s="81"/>
      <c r="Q1185" s="81"/>
      <c r="R1185" s="81"/>
      <c r="S1185" s="81"/>
      <c r="T1185" s="81"/>
      <c r="U1185" s="81"/>
      <c r="V1185" s="81"/>
      <c r="W1185" s="81"/>
      <c r="X1185" s="81"/>
      <c r="Y1185" s="81"/>
    </row>
    <row r="1186" spans="1:25" ht="12" customHeight="1">
      <c r="A1186" s="81"/>
      <c r="B1186" s="107" t="s">
        <v>4778</v>
      </c>
      <c r="C1186" s="429">
        <v>1</v>
      </c>
      <c r="D1186" s="430" t="s">
        <v>4779</v>
      </c>
      <c r="E1186" s="426">
        <v>200</v>
      </c>
      <c r="F1186" s="426">
        <v>1010</v>
      </c>
      <c r="G1186" s="426">
        <v>530</v>
      </c>
      <c r="H1186" s="426">
        <v>425</v>
      </c>
      <c r="I1186" s="35">
        <v>11478.5</v>
      </c>
      <c r="J1186" s="4"/>
      <c r="K1186" s="76"/>
      <c r="L1186" s="81"/>
      <c r="M1186" s="81"/>
      <c r="N1186" s="81"/>
      <c r="O1186" s="81"/>
      <c r="P1186" s="81"/>
      <c r="Q1186" s="81"/>
      <c r="R1186" s="81"/>
      <c r="S1186" s="81"/>
      <c r="T1186" s="81"/>
      <c r="U1186" s="81"/>
      <c r="V1186" s="81"/>
      <c r="W1186" s="81"/>
      <c r="X1186" s="81"/>
      <c r="Y1186" s="81"/>
    </row>
    <row r="1187" spans="1:25" ht="12" customHeight="1">
      <c r="A1187" s="81"/>
      <c r="B1187" s="107" t="s">
        <v>4780</v>
      </c>
      <c r="C1187" s="429">
        <v>1</v>
      </c>
      <c r="D1187" s="430" t="s">
        <v>4781</v>
      </c>
      <c r="E1187" s="426">
        <v>200</v>
      </c>
      <c r="F1187" s="426">
        <v>1010</v>
      </c>
      <c r="G1187" s="426">
        <v>530</v>
      </c>
      <c r="H1187" s="426">
        <v>425</v>
      </c>
      <c r="I1187" s="35">
        <v>14536.5</v>
      </c>
      <c r="J1187" s="4"/>
      <c r="K1187" s="76"/>
      <c r="L1187" s="81"/>
      <c r="M1187" s="81"/>
      <c r="N1187" s="81"/>
      <c r="O1187" s="81"/>
      <c r="P1187" s="81"/>
      <c r="Q1187" s="81"/>
      <c r="R1187" s="81"/>
      <c r="S1187" s="81"/>
      <c r="T1187" s="81"/>
      <c r="U1187" s="81"/>
      <c r="V1187" s="81"/>
      <c r="W1187" s="81"/>
      <c r="X1187" s="81"/>
      <c r="Y1187" s="81"/>
    </row>
    <row r="1188" spans="1:25" ht="12" customHeight="1">
      <c r="A1188" s="81"/>
      <c r="B1188" s="107" t="s">
        <v>4782</v>
      </c>
      <c r="C1188" s="429">
        <v>1</v>
      </c>
      <c r="D1188" s="430" t="s">
        <v>4783</v>
      </c>
      <c r="E1188" s="426">
        <v>200</v>
      </c>
      <c r="F1188" s="426">
        <v>1010</v>
      </c>
      <c r="G1188" s="426">
        <v>630</v>
      </c>
      <c r="H1188" s="426">
        <v>425</v>
      </c>
      <c r="I1188" s="35">
        <v>12584</v>
      </c>
      <c r="J1188" s="4"/>
      <c r="K1188" s="76"/>
      <c r="L1188" s="81"/>
      <c r="M1188" s="81"/>
      <c r="N1188" s="81"/>
      <c r="O1188" s="81"/>
      <c r="P1188" s="81"/>
      <c r="Q1188" s="81"/>
      <c r="R1188" s="81"/>
      <c r="S1188" s="81"/>
      <c r="T1188" s="81"/>
      <c r="U1188" s="81"/>
      <c r="V1188" s="81"/>
      <c r="W1188" s="81"/>
      <c r="X1188" s="81"/>
      <c r="Y1188" s="81"/>
    </row>
    <row r="1189" spans="1:25" ht="12" customHeight="1">
      <c r="A1189" s="81"/>
      <c r="B1189" s="107" t="s">
        <v>4784</v>
      </c>
      <c r="C1189" s="429">
        <v>1</v>
      </c>
      <c r="D1189" s="430" t="s">
        <v>4785</v>
      </c>
      <c r="E1189" s="426">
        <v>200</v>
      </c>
      <c r="F1189" s="426">
        <v>1010</v>
      </c>
      <c r="G1189" s="426">
        <v>630</v>
      </c>
      <c r="H1189" s="426">
        <v>425</v>
      </c>
      <c r="I1189" s="35">
        <v>16119.4</v>
      </c>
      <c r="J1189" s="4"/>
      <c r="K1189" s="76"/>
      <c r="L1189" s="81"/>
      <c r="M1189" s="81"/>
      <c r="N1189" s="81"/>
      <c r="O1189" s="81"/>
      <c r="P1189" s="81"/>
      <c r="Q1189" s="81"/>
      <c r="R1189" s="81"/>
      <c r="S1189" s="81"/>
      <c r="T1189" s="81"/>
      <c r="U1189" s="81"/>
      <c r="V1189" s="81"/>
      <c r="W1189" s="81"/>
      <c r="X1189" s="81"/>
      <c r="Y1189" s="81"/>
    </row>
    <row r="1190" spans="1:25" ht="12" customHeight="1">
      <c r="A1190" s="81"/>
      <c r="B1190" s="107" t="s">
        <v>4786</v>
      </c>
      <c r="C1190" s="429">
        <v>1</v>
      </c>
      <c r="D1190" s="430" t="s">
        <v>4787</v>
      </c>
      <c r="E1190" s="426">
        <v>200</v>
      </c>
      <c r="F1190" s="426">
        <v>1210</v>
      </c>
      <c r="G1190" s="426">
        <v>630</v>
      </c>
      <c r="H1190" s="426">
        <v>425</v>
      </c>
      <c r="I1190" s="35">
        <v>13488.2</v>
      </c>
      <c r="J1190" s="4"/>
      <c r="K1190" s="76"/>
      <c r="L1190" s="81"/>
      <c r="M1190" s="81"/>
      <c r="N1190" s="81"/>
      <c r="O1190" s="81"/>
      <c r="P1190" s="81"/>
      <c r="Q1190" s="81"/>
      <c r="R1190" s="81"/>
      <c r="S1190" s="81"/>
      <c r="T1190" s="81"/>
      <c r="U1190" s="81"/>
      <c r="V1190" s="81"/>
      <c r="W1190" s="81"/>
      <c r="X1190" s="81"/>
      <c r="Y1190" s="81"/>
    </row>
    <row r="1191" spans="1:25" ht="12" customHeight="1">
      <c r="A1191" s="81"/>
      <c r="B1191" s="107" t="s">
        <v>4788</v>
      </c>
      <c r="C1191" s="429">
        <v>1</v>
      </c>
      <c r="D1191" s="430" t="s">
        <v>4789</v>
      </c>
      <c r="E1191" s="426">
        <v>200</v>
      </c>
      <c r="F1191" s="426">
        <v>1210</v>
      </c>
      <c r="G1191" s="426">
        <v>630</v>
      </c>
      <c r="H1191" s="426">
        <v>425</v>
      </c>
      <c r="I1191" s="35">
        <v>17385.5</v>
      </c>
      <c r="J1191" s="4"/>
      <c r="K1191" s="76"/>
      <c r="L1191" s="81"/>
      <c r="M1191" s="81"/>
      <c r="N1191" s="81"/>
      <c r="O1191" s="81"/>
      <c r="P1191" s="81"/>
      <c r="Q1191" s="81"/>
      <c r="R1191" s="81"/>
      <c r="S1191" s="81"/>
      <c r="T1191" s="81"/>
      <c r="U1191" s="81"/>
      <c r="V1191" s="81"/>
      <c r="W1191" s="81"/>
      <c r="X1191" s="81"/>
      <c r="Y1191" s="81"/>
    </row>
    <row r="1192" spans="1:25" ht="12" customHeight="1">
      <c r="A1192" s="81"/>
      <c r="B1192" s="107" t="s">
        <v>4790</v>
      </c>
      <c r="C1192" s="429">
        <v>1</v>
      </c>
      <c r="D1192" s="430" t="s">
        <v>4791</v>
      </c>
      <c r="E1192" s="426">
        <v>200</v>
      </c>
      <c r="F1192" s="426">
        <v>1350</v>
      </c>
      <c r="G1192" s="426">
        <v>700</v>
      </c>
      <c r="H1192" s="426">
        <v>425</v>
      </c>
      <c r="I1192" s="35">
        <v>14800.5</v>
      </c>
      <c r="J1192" s="4"/>
      <c r="K1192" s="76"/>
      <c r="L1192" s="81"/>
      <c r="M1192" s="81"/>
      <c r="N1192" s="81"/>
      <c r="O1192" s="81"/>
      <c r="P1192" s="81"/>
      <c r="Q1192" s="81"/>
      <c r="R1192" s="81"/>
      <c r="S1192" s="81"/>
      <c r="T1192" s="81"/>
      <c r="U1192" s="81"/>
      <c r="V1192" s="81"/>
      <c r="W1192" s="81"/>
      <c r="X1192" s="81"/>
      <c r="Y1192" s="81"/>
    </row>
    <row r="1193" spans="1:25" ht="12" customHeight="1">
      <c r="A1193" s="81"/>
      <c r="B1193" s="107" t="s">
        <v>4792</v>
      </c>
      <c r="C1193" s="429">
        <v>1</v>
      </c>
      <c r="D1193" s="430" t="s">
        <v>4793</v>
      </c>
      <c r="E1193" s="426">
        <v>200</v>
      </c>
      <c r="F1193" s="426">
        <v>1350</v>
      </c>
      <c r="G1193" s="426">
        <v>700</v>
      </c>
      <c r="H1193" s="426">
        <v>425</v>
      </c>
      <c r="I1193" s="35">
        <v>19126.8</v>
      </c>
      <c r="J1193" s="4"/>
      <c r="K1193" s="76"/>
      <c r="L1193" s="81"/>
      <c r="M1193" s="81"/>
      <c r="N1193" s="81"/>
      <c r="O1193" s="81"/>
      <c r="P1193" s="81"/>
      <c r="Q1193" s="81"/>
      <c r="R1193" s="81"/>
      <c r="S1193" s="81"/>
      <c r="T1193" s="81"/>
      <c r="U1193" s="81"/>
      <c r="V1193" s="81"/>
      <c r="W1193" s="81"/>
      <c r="X1193" s="81"/>
      <c r="Y1193" s="81"/>
    </row>
    <row r="1194" spans="1:25" ht="12" customHeight="1">
      <c r="A1194" s="81"/>
      <c r="B1194" s="107" t="s">
        <v>4794</v>
      </c>
      <c r="C1194" s="429">
        <v>1</v>
      </c>
      <c r="D1194" s="430" t="s">
        <v>4795</v>
      </c>
      <c r="E1194" s="426">
        <v>200</v>
      </c>
      <c r="F1194" s="426">
        <v>800</v>
      </c>
      <c r="G1194" s="426">
        <v>800</v>
      </c>
      <c r="H1194" s="426">
        <v>425</v>
      </c>
      <c r="I1194" s="35">
        <v>12831.5</v>
      </c>
      <c r="J1194" s="4"/>
      <c r="K1194" s="76"/>
      <c r="L1194" s="81"/>
      <c r="M1194" s="81"/>
      <c r="N1194" s="81"/>
      <c r="O1194" s="81"/>
      <c r="P1194" s="81"/>
      <c r="Q1194" s="81"/>
      <c r="R1194" s="81"/>
      <c r="S1194" s="81"/>
      <c r="T1194" s="81"/>
      <c r="U1194" s="81"/>
      <c r="V1194" s="81"/>
      <c r="W1194" s="81"/>
      <c r="X1194" s="81"/>
      <c r="Y1194" s="81"/>
    </row>
    <row r="1195" spans="1:25" ht="12" customHeight="1">
      <c r="A1195" s="81"/>
      <c r="B1195" s="107" t="s">
        <v>4796</v>
      </c>
      <c r="C1195" s="429">
        <v>1</v>
      </c>
      <c r="D1195" s="430" t="s">
        <v>4797</v>
      </c>
      <c r="E1195" s="426">
        <v>200</v>
      </c>
      <c r="F1195" s="426">
        <v>1550</v>
      </c>
      <c r="G1195" s="426">
        <v>800</v>
      </c>
      <c r="H1195" s="426">
        <v>425</v>
      </c>
      <c r="I1195" s="35">
        <v>16806.900000000001</v>
      </c>
      <c r="J1195" s="4"/>
      <c r="K1195" s="76"/>
      <c r="L1195" s="81"/>
      <c r="M1195" s="81"/>
      <c r="N1195" s="81"/>
      <c r="O1195" s="81"/>
      <c r="P1195" s="81"/>
      <c r="Q1195" s="81"/>
      <c r="R1195" s="81"/>
      <c r="S1195" s="81"/>
      <c r="T1195" s="81"/>
      <c r="U1195" s="81"/>
      <c r="V1195" s="81"/>
      <c r="W1195" s="81"/>
      <c r="X1195" s="81"/>
      <c r="Y1195" s="81"/>
    </row>
    <row r="1196" spans="1:25" ht="12" customHeight="1">
      <c r="A1196" s="81"/>
      <c r="B1196" s="107" t="s">
        <v>4798</v>
      </c>
      <c r="C1196" s="429">
        <v>1</v>
      </c>
      <c r="D1196" s="430" t="s">
        <v>4799</v>
      </c>
      <c r="E1196" s="426">
        <v>200</v>
      </c>
      <c r="F1196" s="426">
        <v>1550</v>
      </c>
      <c r="G1196" s="426">
        <v>800</v>
      </c>
      <c r="H1196" s="426">
        <v>425</v>
      </c>
      <c r="I1196" s="35">
        <v>21765.7</v>
      </c>
      <c r="J1196" s="4"/>
      <c r="K1196" s="76"/>
      <c r="L1196" s="81"/>
      <c r="M1196" s="81"/>
      <c r="N1196" s="81"/>
      <c r="O1196" s="81"/>
      <c r="P1196" s="81"/>
      <c r="Q1196" s="81"/>
      <c r="R1196" s="81"/>
      <c r="S1196" s="81"/>
      <c r="T1196" s="81"/>
      <c r="U1196" s="81"/>
      <c r="V1196" s="81"/>
      <c r="W1196" s="81"/>
      <c r="X1196" s="81"/>
      <c r="Y1196" s="81"/>
    </row>
    <row r="1197" spans="1:25" ht="12" customHeight="1">
      <c r="A1197" s="81"/>
      <c r="B1197" s="107" t="s">
        <v>4800</v>
      </c>
      <c r="C1197" s="429">
        <v>1</v>
      </c>
      <c r="D1197" s="430" t="s">
        <v>4801</v>
      </c>
      <c r="E1197" s="426">
        <v>300</v>
      </c>
      <c r="F1197" s="426">
        <v>530</v>
      </c>
      <c r="G1197" s="426">
        <v>530</v>
      </c>
      <c r="H1197" s="426">
        <v>890</v>
      </c>
      <c r="I1197" s="35">
        <v>12258.4</v>
      </c>
      <c r="J1197" s="4"/>
      <c r="K1197" s="76"/>
      <c r="L1197" s="81"/>
      <c r="M1197" s="81"/>
      <c r="N1197" s="81"/>
      <c r="O1197" s="81"/>
      <c r="P1197" s="81"/>
      <c r="Q1197" s="81"/>
      <c r="R1197" s="81"/>
      <c r="S1197" s="81"/>
      <c r="T1197" s="81"/>
      <c r="U1197" s="81"/>
      <c r="V1197" s="81"/>
      <c r="W1197" s="81"/>
      <c r="X1197" s="81"/>
      <c r="Y1197" s="81"/>
    </row>
    <row r="1198" spans="1:25" ht="12" customHeight="1">
      <c r="A1198" s="81"/>
      <c r="B1198" s="426"/>
      <c r="C1198" s="426"/>
      <c r="D1198" s="426"/>
      <c r="E1198" s="426"/>
      <c r="F1198" s="426"/>
      <c r="G1198" s="426"/>
      <c r="H1198" s="426"/>
      <c r="I1198" s="519"/>
      <c r="J1198" s="4"/>
      <c r="K1198" s="76"/>
      <c r="L1198" s="81"/>
      <c r="M1198" s="81"/>
      <c r="N1198" s="81"/>
      <c r="O1198" s="81"/>
      <c r="P1198" s="81"/>
      <c r="Q1198" s="81"/>
      <c r="R1198" s="81"/>
      <c r="S1198" s="81"/>
      <c r="T1198" s="81"/>
      <c r="U1198" s="81"/>
      <c r="V1198" s="81"/>
      <c r="W1198" s="81"/>
      <c r="X1198" s="81"/>
      <c r="Y1198" s="81"/>
    </row>
    <row r="1199" spans="1:25" ht="12" customHeight="1">
      <c r="A1199" s="81"/>
      <c r="B1199" s="426"/>
      <c r="C1199" s="426"/>
      <c r="D1199" s="426"/>
      <c r="E1199" s="426"/>
      <c r="F1199" s="426"/>
      <c r="G1199" s="426"/>
      <c r="H1199" s="426"/>
      <c r="I1199" s="519"/>
      <c r="J1199" s="4"/>
      <c r="K1199" s="76"/>
      <c r="L1199" s="81"/>
      <c r="M1199" s="81"/>
      <c r="N1199" s="81"/>
      <c r="O1199" s="81"/>
      <c r="P1199" s="81"/>
      <c r="Q1199" s="81"/>
      <c r="R1199" s="81"/>
      <c r="S1199" s="81"/>
      <c r="T1199" s="81"/>
      <c r="U1199" s="81"/>
      <c r="V1199" s="81"/>
      <c r="W1199" s="81"/>
      <c r="X1199" s="81"/>
      <c r="Y1199" s="81"/>
    </row>
    <row r="1200" spans="1:25" ht="12" customHeight="1">
      <c r="A1200" s="81"/>
      <c r="B1200" s="426"/>
      <c r="C1200" s="426"/>
      <c r="D1200" s="426"/>
      <c r="E1200" s="426"/>
      <c r="F1200" s="426"/>
      <c r="G1200" s="426"/>
      <c r="H1200" s="426"/>
      <c r="I1200" s="519"/>
      <c r="J1200" s="4"/>
      <c r="K1200" s="76"/>
      <c r="L1200" s="81"/>
      <c r="M1200" s="81"/>
      <c r="N1200" s="81"/>
      <c r="O1200" s="81"/>
      <c r="P1200" s="81"/>
      <c r="Q1200" s="81"/>
      <c r="R1200" s="81"/>
      <c r="S1200" s="81"/>
      <c r="T1200" s="81"/>
      <c r="U1200" s="81"/>
      <c r="V1200" s="81"/>
      <c r="W1200" s="81"/>
      <c r="X1200" s="81"/>
      <c r="Y1200" s="81"/>
    </row>
    <row r="1201" spans="1:25" ht="12" customHeight="1">
      <c r="A1201" s="81"/>
      <c r="B1201" s="426"/>
      <c r="C1201" s="426"/>
      <c r="D1201" s="426"/>
      <c r="E1201" s="426"/>
      <c r="F1201" s="426"/>
      <c r="G1201" s="426"/>
      <c r="H1201" s="426"/>
      <c r="I1201" s="519"/>
      <c r="J1201" s="4"/>
      <c r="K1201" s="76"/>
      <c r="L1201" s="81"/>
      <c r="M1201" s="81"/>
      <c r="N1201" s="81"/>
      <c r="O1201" s="81"/>
      <c r="P1201" s="81"/>
      <c r="Q1201" s="81"/>
      <c r="R1201" s="81"/>
      <c r="S1201" s="81"/>
      <c r="T1201" s="81"/>
      <c r="U1201" s="81"/>
      <c r="V1201" s="81"/>
      <c r="W1201" s="81"/>
      <c r="X1201" s="81"/>
      <c r="Y1201" s="81"/>
    </row>
    <row r="1202" spans="1:25" ht="12" customHeight="1">
      <c r="A1202" s="81"/>
      <c r="B1202" s="426"/>
      <c r="C1202" s="426"/>
      <c r="D1202" s="426"/>
      <c r="E1202" s="426"/>
      <c r="F1202" s="426"/>
      <c r="G1202" s="426"/>
      <c r="H1202" s="426"/>
      <c r="I1202" s="519"/>
      <c r="J1202" s="4"/>
      <c r="K1202" s="76"/>
      <c r="L1202" s="81"/>
      <c r="M1202" s="81"/>
      <c r="N1202" s="81"/>
      <c r="O1202" s="81"/>
      <c r="P1202" s="81"/>
      <c r="Q1202" s="81"/>
      <c r="R1202" s="81"/>
      <c r="S1202" s="81"/>
      <c r="T1202" s="81"/>
      <c r="U1202" s="81"/>
      <c r="V1202" s="81"/>
      <c r="W1202" s="81"/>
      <c r="X1202" s="81"/>
      <c r="Y1202" s="81"/>
    </row>
    <row r="1203" spans="1:25" ht="12" customHeight="1">
      <c r="A1203" s="81"/>
      <c r="B1203" s="426"/>
      <c r="C1203" s="426"/>
      <c r="D1203" s="426"/>
      <c r="E1203" s="426"/>
      <c r="F1203" s="426"/>
      <c r="G1203" s="426"/>
      <c r="H1203" s="426"/>
      <c r="I1203" s="519"/>
      <c r="J1203" s="4"/>
      <c r="K1203" s="76"/>
      <c r="L1203" s="81"/>
      <c r="M1203" s="81"/>
      <c r="N1203" s="81"/>
      <c r="O1203" s="81"/>
      <c r="P1203" s="81"/>
      <c r="Q1203" s="81"/>
      <c r="R1203" s="81"/>
      <c r="S1203" s="81"/>
      <c r="T1203" s="81"/>
      <c r="U1203" s="81"/>
      <c r="V1203" s="81"/>
      <c r="W1203" s="81"/>
      <c r="X1203" s="81"/>
      <c r="Y1203" s="81"/>
    </row>
    <row r="1204" spans="1:25" ht="45" customHeight="1">
      <c r="A1204" s="81"/>
      <c r="B1204" s="1028" t="s">
        <v>4802</v>
      </c>
      <c r="C1204" s="888"/>
      <c r="D1204" s="889"/>
      <c r="E1204" s="412" t="s">
        <v>4516</v>
      </c>
      <c r="F1204" s="412" t="s">
        <v>213</v>
      </c>
      <c r="G1204" s="412" t="s">
        <v>214</v>
      </c>
      <c r="H1204" s="412" t="s">
        <v>2555</v>
      </c>
      <c r="I1204" s="413" t="s">
        <v>7783</v>
      </c>
      <c r="J1204" s="4"/>
      <c r="K1204" s="76"/>
      <c r="L1204" s="81"/>
      <c r="M1204" s="81"/>
      <c r="N1204" s="81"/>
      <c r="O1204" s="81"/>
      <c r="P1204" s="81"/>
      <c r="Q1204" s="81"/>
      <c r="R1204" s="81"/>
      <c r="S1204" s="81"/>
      <c r="T1204" s="81"/>
      <c r="U1204" s="81"/>
      <c r="V1204" s="81"/>
      <c r="W1204" s="81"/>
      <c r="X1204" s="81"/>
      <c r="Y1204" s="81"/>
    </row>
    <row r="1205" spans="1:25" ht="12" customHeight="1">
      <c r="A1205" s="81"/>
      <c r="B1205" s="1031" t="s">
        <v>4803</v>
      </c>
      <c r="C1205" s="1072"/>
      <c r="D1205" s="888"/>
      <c r="E1205" s="888"/>
      <c r="F1205" s="888"/>
      <c r="G1205" s="888"/>
      <c r="H1205" s="889"/>
      <c r="I1205" s="1071"/>
      <c r="J1205" s="4"/>
      <c r="K1205" s="76"/>
      <c r="L1205" s="81"/>
      <c r="M1205" s="81"/>
      <c r="N1205" s="81"/>
      <c r="O1205" s="81"/>
      <c r="P1205" s="81"/>
      <c r="Q1205" s="81"/>
      <c r="R1205" s="81"/>
      <c r="S1205" s="81"/>
      <c r="T1205" s="81"/>
      <c r="U1205" s="81"/>
      <c r="V1205" s="81"/>
      <c r="W1205" s="81"/>
      <c r="X1205" s="81"/>
      <c r="Y1205" s="81"/>
    </row>
    <row r="1206" spans="1:25" ht="12" customHeight="1">
      <c r="A1206" s="81"/>
      <c r="B1206" s="884"/>
      <c r="C1206" s="1016" t="s">
        <v>4804</v>
      </c>
      <c r="D1206" s="889"/>
      <c r="E1206" s="429"/>
      <c r="F1206" s="429"/>
      <c r="G1206" s="429"/>
      <c r="H1206" s="429"/>
      <c r="I1206" s="884"/>
      <c r="J1206" s="4"/>
      <c r="K1206" s="76"/>
      <c r="L1206" s="81"/>
      <c r="M1206" s="81"/>
      <c r="N1206" s="81"/>
      <c r="O1206" s="81"/>
      <c r="P1206" s="81"/>
      <c r="Q1206" s="81"/>
      <c r="R1206" s="81"/>
      <c r="S1206" s="81"/>
      <c r="T1206" s="81"/>
      <c r="U1206" s="81"/>
      <c r="V1206" s="81"/>
      <c r="W1206" s="81"/>
      <c r="X1206" s="81"/>
      <c r="Y1206" s="81"/>
    </row>
    <row r="1207" spans="1:25" ht="12" customHeight="1">
      <c r="A1207" s="81"/>
      <c r="B1207" s="520" t="s">
        <v>4805</v>
      </c>
      <c r="C1207" s="1042" t="s">
        <v>4806</v>
      </c>
      <c r="D1207" s="889"/>
      <c r="E1207" s="521">
        <v>120</v>
      </c>
      <c r="F1207" s="521">
        <v>500</v>
      </c>
      <c r="G1207" s="521">
        <v>400</v>
      </c>
      <c r="H1207" s="521">
        <v>880</v>
      </c>
      <c r="I1207" s="35">
        <v>9730.6</v>
      </c>
      <c r="J1207" s="4"/>
      <c r="K1207" s="76"/>
      <c r="L1207" s="81"/>
      <c r="M1207" s="81"/>
      <c r="N1207" s="81"/>
      <c r="O1207" s="81"/>
      <c r="P1207" s="81"/>
      <c r="Q1207" s="81"/>
      <c r="R1207" s="81"/>
      <c r="S1207" s="81"/>
      <c r="T1207" s="81"/>
      <c r="U1207" s="81"/>
      <c r="V1207" s="81"/>
      <c r="W1207" s="81"/>
      <c r="X1207" s="81"/>
      <c r="Y1207" s="81"/>
    </row>
    <row r="1208" spans="1:25" ht="12" customHeight="1">
      <c r="A1208" s="81"/>
      <c r="B1208" s="426"/>
      <c r="C1208" s="426"/>
      <c r="D1208" s="426"/>
      <c r="E1208" s="426"/>
      <c r="F1208" s="426"/>
      <c r="G1208" s="426"/>
      <c r="H1208" s="426"/>
      <c r="I1208" s="519"/>
      <c r="J1208" s="4"/>
      <c r="K1208" s="76"/>
      <c r="L1208" s="81"/>
      <c r="M1208" s="81"/>
      <c r="N1208" s="81"/>
      <c r="O1208" s="81"/>
      <c r="P1208" s="81"/>
      <c r="Q1208" s="81"/>
      <c r="R1208" s="81"/>
      <c r="S1208" s="81"/>
      <c r="T1208" s="81"/>
      <c r="U1208" s="81"/>
      <c r="V1208" s="81"/>
      <c r="W1208" s="81"/>
      <c r="X1208" s="81"/>
      <c r="Y1208" s="81"/>
    </row>
    <row r="1209" spans="1:25" ht="12" customHeight="1">
      <c r="A1209" s="81"/>
      <c r="B1209" s="426"/>
      <c r="C1209" s="426"/>
      <c r="D1209" s="426"/>
      <c r="E1209" s="426"/>
      <c r="F1209" s="426"/>
      <c r="G1209" s="426"/>
      <c r="H1209" s="426"/>
      <c r="I1209" s="522"/>
      <c r="J1209" s="4"/>
      <c r="K1209" s="76"/>
      <c r="L1209" s="81"/>
      <c r="M1209" s="81"/>
      <c r="N1209" s="81"/>
      <c r="O1209" s="81"/>
      <c r="P1209" s="81"/>
      <c r="Q1209" s="81"/>
      <c r="R1209" s="81"/>
      <c r="S1209" s="81"/>
      <c r="T1209" s="81"/>
      <c r="U1209" s="81"/>
      <c r="V1209" s="81"/>
      <c r="W1209" s="81"/>
      <c r="X1209" s="81"/>
      <c r="Y1209" s="81"/>
    </row>
    <row r="1210" spans="1:25" ht="12" customHeight="1">
      <c r="A1210" s="81"/>
      <c r="B1210" s="523"/>
      <c r="C1210" s="426"/>
      <c r="D1210" s="426"/>
      <c r="E1210" s="426"/>
      <c r="F1210" s="426"/>
      <c r="G1210" s="426"/>
      <c r="H1210" s="426"/>
      <c r="I1210" s="522"/>
      <c r="J1210" s="4"/>
      <c r="K1210" s="76"/>
      <c r="L1210" s="81"/>
      <c r="M1210" s="81"/>
      <c r="N1210" s="81"/>
      <c r="O1210" s="81"/>
      <c r="P1210" s="81"/>
      <c r="Q1210" s="81"/>
      <c r="R1210" s="81"/>
      <c r="S1210" s="81"/>
      <c r="T1210" s="81"/>
      <c r="U1210" s="81"/>
      <c r="V1210" s="81"/>
      <c r="W1210" s="81"/>
      <c r="X1210" s="81"/>
      <c r="Y1210" s="81"/>
    </row>
    <row r="1211" spans="1:25" ht="54" customHeight="1">
      <c r="A1211" s="81"/>
      <c r="B1211" s="1028" t="s">
        <v>4807</v>
      </c>
      <c r="C1211" s="888"/>
      <c r="D1211" s="889"/>
      <c r="E1211" s="412" t="s">
        <v>4516</v>
      </c>
      <c r="F1211" s="412" t="s">
        <v>213</v>
      </c>
      <c r="G1211" s="412" t="s">
        <v>214</v>
      </c>
      <c r="H1211" s="412" t="s">
        <v>4808</v>
      </c>
      <c r="I1211" s="413" t="s">
        <v>7783</v>
      </c>
      <c r="J1211" s="4"/>
      <c r="K1211" s="76"/>
      <c r="L1211" s="81"/>
      <c r="M1211" s="81"/>
      <c r="N1211" s="81"/>
      <c r="O1211" s="81"/>
      <c r="P1211" s="81"/>
      <c r="Q1211" s="81"/>
      <c r="R1211" s="81"/>
      <c r="S1211" s="81"/>
      <c r="T1211" s="81"/>
      <c r="U1211" s="81"/>
      <c r="V1211" s="81"/>
      <c r="W1211" s="81"/>
      <c r="X1211" s="81"/>
      <c r="Y1211" s="81"/>
    </row>
    <row r="1212" spans="1:25" ht="12" customHeight="1">
      <c r="A1212" s="81"/>
      <c r="B1212" s="1031" t="s">
        <v>4809</v>
      </c>
      <c r="C1212" s="1072"/>
      <c r="D1212" s="889"/>
      <c r="E1212" s="1073" t="s">
        <v>4810</v>
      </c>
      <c r="F1212" s="888"/>
      <c r="G1212" s="888"/>
      <c r="H1212" s="889"/>
      <c r="I1212" s="522"/>
      <c r="J1212" s="4"/>
      <c r="K1212" s="76"/>
      <c r="L1212" s="81"/>
      <c r="M1212" s="81"/>
      <c r="N1212" s="81"/>
      <c r="O1212" s="81"/>
      <c r="P1212" s="81"/>
      <c r="Q1212" s="81"/>
      <c r="R1212" s="81"/>
      <c r="S1212" s="81"/>
      <c r="T1212" s="81"/>
      <c r="U1212" s="81"/>
      <c r="V1212" s="81"/>
      <c r="W1212" s="81"/>
      <c r="X1212" s="81"/>
      <c r="Y1212" s="81"/>
    </row>
    <row r="1213" spans="1:25" ht="12" customHeight="1">
      <c r="A1213" s="81"/>
      <c r="B1213" s="884"/>
      <c r="C1213" s="1073" t="s">
        <v>4811</v>
      </c>
      <c r="D1213" s="889"/>
      <c r="E1213" s="482"/>
      <c r="F1213" s="482"/>
      <c r="G1213" s="482"/>
      <c r="H1213" s="482"/>
      <c r="I1213" s="522"/>
      <c r="J1213" s="4"/>
      <c r="K1213" s="76"/>
      <c r="L1213" s="81"/>
      <c r="M1213" s="81"/>
      <c r="N1213" s="81"/>
      <c r="O1213" s="81"/>
      <c r="P1213" s="81"/>
      <c r="Q1213" s="81"/>
      <c r="R1213" s="81"/>
      <c r="S1213" s="81"/>
      <c r="T1213" s="81"/>
      <c r="U1213" s="81"/>
      <c r="V1213" s="81"/>
      <c r="W1213" s="81"/>
      <c r="X1213" s="81"/>
      <c r="Y1213" s="81"/>
    </row>
    <row r="1214" spans="1:25" ht="12" customHeight="1">
      <c r="A1214" s="81"/>
      <c r="B1214" s="107" t="s">
        <v>4812</v>
      </c>
      <c r="C1214" s="1074" t="s">
        <v>4813</v>
      </c>
      <c r="D1214" s="889"/>
      <c r="E1214" s="482">
        <v>150</v>
      </c>
      <c r="F1214" s="482">
        <v>500</v>
      </c>
      <c r="G1214" s="482">
        <v>500</v>
      </c>
      <c r="H1214" s="482">
        <v>850</v>
      </c>
      <c r="I1214" s="35">
        <v>51882.8</v>
      </c>
      <c r="J1214" s="4"/>
      <c r="K1214" s="76"/>
      <c r="L1214" s="81"/>
      <c r="M1214" s="81"/>
      <c r="N1214" s="81"/>
      <c r="O1214" s="81"/>
      <c r="P1214" s="81"/>
      <c r="Q1214" s="81"/>
      <c r="R1214" s="81"/>
      <c r="S1214" s="81"/>
      <c r="T1214" s="81"/>
      <c r="U1214" s="81"/>
      <c r="V1214" s="81"/>
      <c r="W1214" s="81"/>
      <c r="X1214" s="81"/>
      <c r="Y1214" s="81"/>
    </row>
    <row r="1215" spans="1:25" ht="12" customHeight="1">
      <c r="A1215" s="81"/>
      <c r="B1215" s="107" t="s">
        <v>4814</v>
      </c>
      <c r="C1215" s="1074" t="s">
        <v>4815</v>
      </c>
      <c r="D1215" s="889"/>
      <c r="E1215" s="482">
        <v>150</v>
      </c>
      <c r="F1215" s="482">
        <v>500</v>
      </c>
      <c r="G1215" s="482">
        <v>500</v>
      </c>
      <c r="H1215" s="482">
        <v>850</v>
      </c>
      <c r="I1215" s="35">
        <v>51882.8</v>
      </c>
      <c r="J1215" s="4"/>
      <c r="K1215" s="76"/>
      <c r="L1215" s="81"/>
      <c r="M1215" s="81"/>
      <c r="N1215" s="81"/>
      <c r="O1215" s="81"/>
      <c r="P1215" s="81"/>
      <c r="Q1215" s="81"/>
      <c r="R1215" s="81"/>
      <c r="S1215" s="81"/>
      <c r="T1215" s="81"/>
      <c r="U1215" s="81"/>
      <c r="V1215" s="81"/>
      <c r="W1215" s="81"/>
      <c r="X1215" s="81"/>
      <c r="Y1215" s="81"/>
    </row>
    <row r="1216" spans="1:25" ht="12" customHeight="1">
      <c r="A1216" s="81"/>
      <c r="B1216" s="107"/>
      <c r="C1216" s="434"/>
      <c r="D1216" s="434"/>
      <c r="E1216" s="482"/>
      <c r="F1216" s="482"/>
      <c r="G1216" s="482"/>
      <c r="H1216" s="482"/>
      <c r="I1216" s="524"/>
      <c r="J1216" s="4"/>
      <c r="K1216" s="76"/>
      <c r="L1216" s="81"/>
      <c r="M1216" s="81"/>
      <c r="N1216" s="81"/>
      <c r="O1216" s="81"/>
      <c r="P1216" s="81"/>
      <c r="Q1216" s="81"/>
      <c r="R1216" s="81"/>
      <c r="S1216" s="81"/>
      <c r="T1216" s="81"/>
      <c r="U1216" s="81"/>
      <c r="V1216" s="81"/>
      <c r="W1216" s="81"/>
      <c r="X1216" s="81"/>
      <c r="Y1216" s="81"/>
    </row>
    <row r="1217" spans="1:25" ht="42.75" customHeight="1">
      <c r="A1217" s="81"/>
      <c r="B1217" s="1028" t="s">
        <v>4816</v>
      </c>
      <c r="C1217" s="888"/>
      <c r="D1217" s="889"/>
      <c r="E1217" s="412" t="s">
        <v>4516</v>
      </c>
      <c r="F1217" s="412" t="s">
        <v>213</v>
      </c>
      <c r="G1217" s="412" t="s">
        <v>214</v>
      </c>
      <c r="H1217" s="412" t="s">
        <v>4817</v>
      </c>
      <c r="I1217" s="413" t="s">
        <v>7783</v>
      </c>
      <c r="J1217" s="4"/>
      <c r="K1217" s="76"/>
      <c r="L1217" s="81"/>
      <c r="M1217" s="81"/>
      <c r="N1217" s="81"/>
      <c r="O1217" s="81"/>
      <c r="P1217" s="81"/>
      <c r="Q1217" s="81"/>
      <c r="R1217" s="81"/>
      <c r="S1217" s="81"/>
      <c r="T1217" s="81"/>
      <c r="U1217" s="81"/>
      <c r="V1217" s="81"/>
      <c r="W1217" s="81"/>
      <c r="X1217" s="81"/>
      <c r="Y1217" s="81"/>
    </row>
    <row r="1218" spans="1:25" ht="12" customHeight="1">
      <c r="A1218" s="81"/>
      <c r="B1218" s="1031" t="s">
        <v>4818</v>
      </c>
      <c r="C1218" s="1072"/>
      <c r="D1218" s="889"/>
      <c r="E1218" s="1073"/>
      <c r="F1218" s="888"/>
      <c r="G1218" s="888"/>
      <c r="H1218" s="889"/>
      <c r="I1218" s="522"/>
      <c r="J1218" s="4"/>
      <c r="K1218" s="76"/>
      <c r="L1218" s="81"/>
      <c r="M1218" s="81"/>
      <c r="N1218" s="81"/>
      <c r="O1218" s="81"/>
      <c r="P1218" s="81"/>
      <c r="Q1218" s="81"/>
      <c r="R1218" s="81"/>
      <c r="S1218" s="81"/>
      <c r="T1218" s="81"/>
      <c r="U1218" s="81"/>
      <c r="V1218" s="81"/>
      <c r="W1218" s="81"/>
      <c r="X1218" s="81"/>
      <c r="Y1218" s="81"/>
    </row>
    <row r="1219" spans="1:25" ht="12" customHeight="1">
      <c r="A1219" s="81"/>
      <c r="B1219" s="884"/>
      <c r="C1219" s="1016" t="s">
        <v>4819</v>
      </c>
      <c r="D1219" s="889"/>
      <c r="E1219" s="482"/>
      <c r="F1219" s="482"/>
      <c r="G1219" s="482"/>
      <c r="H1219" s="482"/>
      <c r="I1219" s="522"/>
      <c r="J1219" s="4"/>
      <c r="K1219" s="76"/>
      <c r="L1219" s="81"/>
      <c r="M1219" s="81"/>
      <c r="N1219" s="81"/>
      <c r="O1219" s="81"/>
      <c r="P1219" s="81"/>
      <c r="Q1219" s="81"/>
      <c r="R1219" s="81"/>
      <c r="S1219" s="81"/>
      <c r="T1219" s="81"/>
      <c r="U1219" s="81"/>
      <c r="V1219" s="81"/>
      <c r="W1219" s="81"/>
      <c r="X1219" s="81"/>
      <c r="Y1219" s="81"/>
    </row>
    <row r="1220" spans="1:25" ht="12" customHeight="1">
      <c r="A1220" s="81"/>
      <c r="B1220" s="107" t="s">
        <v>4820</v>
      </c>
      <c r="C1220" s="1074" t="s">
        <v>4821</v>
      </c>
      <c r="D1220" s="889"/>
      <c r="E1220" s="482">
        <v>130</v>
      </c>
      <c r="F1220" s="482">
        <v>400</v>
      </c>
      <c r="G1220" s="482">
        <v>400</v>
      </c>
      <c r="H1220" s="482">
        <v>235</v>
      </c>
      <c r="I1220" s="35">
        <v>31556.560000000001</v>
      </c>
      <c r="J1220" s="4"/>
      <c r="K1220" s="76"/>
      <c r="L1220" s="81"/>
      <c r="M1220" s="81"/>
      <c r="N1220" s="81"/>
      <c r="O1220" s="81"/>
      <c r="P1220" s="81"/>
      <c r="Q1220" s="81"/>
      <c r="R1220" s="81"/>
      <c r="S1220" s="81"/>
      <c r="T1220" s="81"/>
      <c r="U1220" s="81"/>
      <c r="V1220" s="81"/>
      <c r="W1220" s="81"/>
      <c r="X1220" s="81"/>
      <c r="Y1220" s="81"/>
    </row>
    <row r="1221" spans="1:25" ht="12" customHeight="1">
      <c r="A1221" s="81"/>
      <c r="B1221" s="523"/>
      <c r="C1221" s="426"/>
      <c r="D1221" s="426"/>
      <c r="E1221" s="426"/>
      <c r="F1221" s="426"/>
      <c r="G1221" s="426"/>
      <c r="H1221" s="426"/>
      <c r="I1221" s="522"/>
      <c r="J1221" s="4"/>
      <c r="K1221" s="76"/>
      <c r="L1221" s="81"/>
      <c r="M1221" s="81"/>
      <c r="N1221" s="81"/>
      <c r="O1221" s="81"/>
      <c r="P1221" s="81"/>
      <c r="Q1221" s="81"/>
      <c r="R1221" s="81"/>
      <c r="S1221" s="81"/>
      <c r="T1221" s="81"/>
      <c r="U1221" s="81"/>
      <c r="V1221" s="81"/>
      <c r="W1221" s="81"/>
      <c r="X1221" s="81"/>
      <c r="Y1221" s="81"/>
    </row>
    <row r="1222" spans="1:25" ht="40.5" customHeight="1">
      <c r="A1222" s="81"/>
      <c r="B1222" s="1028" t="s">
        <v>4822</v>
      </c>
      <c r="C1222" s="888"/>
      <c r="D1222" s="889"/>
      <c r="E1222" s="412" t="s">
        <v>4516</v>
      </c>
      <c r="F1222" s="412" t="s">
        <v>213</v>
      </c>
      <c r="G1222" s="412" t="s">
        <v>214</v>
      </c>
      <c r="H1222" s="412" t="s">
        <v>2555</v>
      </c>
      <c r="I1222" s="413" t="s">
        <v>7783</v>
      </c>
      <c r="J1222" s="4"/>
      <c r="K1222" s="76"/>
      <c r="L1222" s="81"/>
      <c r="M1222" s="81"/>
      <c r="N1222" s="81"/>
      <c r="O1222" s="81"/>
      <c r="P1222" s="81"/>
      <c r="Q1222" s="81"/>
      <c r="R1222" s="81"/>
      <c r="S1222" s="81"/>
      <c r="T1222" s="81"/>
      <c r="U1222" s="81"/>
      <c r="V1222" s="81"/>
      <c r="W1222" s="81"/>
      <c r="X1222" s="81"/>
      <c r="Y1222" s="81"/>
    </row>
    <row r="1223" spans="1:25" ht="12" customHeight="1">
      <c r="A1223" s="81"/>
      <c r="B1223" s="1031" t="s">
        <v>4823</v>
      </c>
      <c r="C1223" s="1060"/>
      <c r="D1223" s="888"/>
      <c r="E1223" s="888"/>
      <c r="F1223" s="888"/>
      <c r="G1223" s="888"/>
      <c r="H1223" s="889"/>
      <c r="I1223" s="1071"/>
      <c r="J1223" s="4"/>
      <c r="K1223" s="76"/>
      <c r="L1223" s="81"/>
      <c r="M1223" s="81"/>
      <c r="N1223" s="81"/>
      <c r="O1223" s="81"/>
      <c r="P1223" s="81"/>
      <c r="Q1223" s="81"/>
      <c r="R1223" s="81"/>
      <c r="S1223" s="81"/>
      <c r="T1223" s="81"/>
      <c r="U1223" s="81"/>
      <c r="V1223" s="81"/>
      <c r="W1223" s="81"/>
      <c r="X1223" s="81"/>
      <c r="Y1223" s="81"/>
    </row>
    <row r="1224" spans="1:25" ht="12" customHeight="1">
      <c r="A1224" s="81"/>
      <c r="B1224" s="884"/>
      <c r="C1224" s="1016" t="s">
        <v>4824</v>
      </c>
      <c r="D1224" s="889"/>
      <c r="E1224" s="455"/>
      <c r="F1224" s="455"/>
      <c r="G1224" s="455"/>
      <c r="H1224" s="414"/>
      <c r="I1224" s="884"/>
      <c r="J1224" s="4"/>
      <c r="K1224" s="76"/>
      <c r="L1224" s="81"/>
      <c r="M1224" s="81"/>
      <c r="N1224" s="81"/>
      <c r="O1224" s="81"/>
      <c r="P1224" s="81"/>
      <c r="Q1224" s="81"/>
      <c r="R1224" s="81"/>
      <c r="S1224" s="81"/>
      <c r="T1224" s="81"/>
      <c r="U1224" s="81"/>
      <c r="V1224" s="81"/>
      <c r="W1224" s="81"/>
      <c r="X1224" s="81"/>
      <c r="Y1224" s="81"/>
    </row>
    <row r="1225" spans="1:25" ht="12" customHeight="1">
      <c r="A1225" s="81"/>
      <c r="B1225" s="107" t="s">
        <v>4825</v>
      </c>
      <c r="C1225" s="1074" t="s">
        <v>4826</v>
      </c>
      <c r="D1225" s="889"/>
      <c r="E1225" s="453">
        <v>300</v>
      </c>
      <c r="F1225" s="453">
        <v>1010</v>
      </c>
      <c r="G1225" s="453">
        <v>530</v>
      </c>
      <c r="H1225" s="453">
        <v>890</v>
      </c>
      <c r="I1225" s="35">
        <v>18239.099999999999</v>
      </c>
      <c r="J1225" s="4"/>
      <c r="K1225" s="76"/>
      <c r="L1225" s="81"/>
      <c r="M1225" s="81"/>
      <c r="N1225" s="81"/>
      <c r="O1225" s="81"/>
      <c r="P1225" s="81"/>
      <c r="Q1225" s="81"/>
      <c r="R1225" s="81"/>
      <c r="S1225" s="81"/>
      <c r="T1225" s="81"/>
      <c r="U1225" s="81"/>
      <c r="V1225" s="81"/>
      <c r="W1225" s="81"/>
      <c r="X1225" s="81"/>
      <c r="Y1225" s="81"/>
    </row>
    <row r="1226" spans="1:25" ht="12" customHeight="1">
      <c r="A1226" s="81"/>
      <c r="B1226" s="107" t="s">
        <v>4827</v>
      </c>
      <c r="C1226" s="1074" t="s">
        <v>4828</v>
      </c>
      <c r="D1226" s="889"/>
      <c r="E1226" s="453">
        <v>400</v>
      </c>
      <c r="F1226" s="453">
        <v>1010</v>
      </c>
      <c r="G1226" s="453">
        <v>530</v>
      </c>
      <c r="H1226" s="453">
        <v>890</v>
      </c>
      <c r="I1226" s="35">
        <v>19683.400000000001</v>
      </c>
      <c r="J1226" s="4"/>
      <c r="K1226" s="76"/>
      <c r="L1226" s="81"/>
      <c r="M1226" s="81"/>
      <c r="N1226" s="81"/>
      <c r="O1226" s="81"/>
      <c r="P1226" s="81"/>
      <c r="Q1226" s="81"/>
      <c r="R1226" s="81"/>
      <c r="S1226" s="81"/>
      <c r="T1226" s="81"/>
      <c r="U1226" s="81"/>
      <c r="V1226" s="81"/>
      <c r="W1226" s="81"/>
      <c r="X1226" s="81"/>
      <c r="Y1226" s="81"/>
    </row>
    <row r="1227" spans="1:25" ht="12" customHeight="1">
      <c r="A1227" s="81"/>
      <c r="B1227" s="107" t="s">
        <v>4829</v>
      </c>
      <c r="C1227" s="1074" t="s">
        <v>4830</v>
      </c>
      <c r="D1227" s="889"/>
      <c r="E1227" s="453">
        <v>400</v>
      </c>
      <c r="F1227" s="453">
        <v>1010</v>
      </c>
      <c r="G1227" s="453">
        <v>530</v>
      </c>
      <c r="H1227" s="453">
        <v>890</v>
      </c>
      <c r="I1227" s="35">
        <v>21459.9</v>
      </c>
      <c r="J1227" s="4"/>
      <c r="K1227" s="76"/>
      <c r="L1227" s="81"/>
      <c r="M1227" s="81"/>
      <c r="N1227" s="81"/>
      <c r="O1227" s="81"/>
      <c r="P1227" s="81"/>
      <c r="Q1227" s="81"/>
      <c r="R1227" s="81"/>
      <c r="S1227" s="81"/>
      <c r="T1227" s="81"/>
      <c r="U1227" s="81"/>
      <c r="V1227" s="81"/>
      <c r="W1227" s="81"/>
      <c r="X1227" s="81"/>
      <c r="Y1227" s="81"/>
    </row>
    <row r="1228" spans="1:25" ht="12" customHeight="1">
      <c r="A1228" s="81"/>
      <c r="B1228" s="107" t="s">
        <v>4831</v>
      </c>
      <c r="C1228" s="1074" t="s">
        <v>4832</v>
      </c>
      <c r="D1228" s="889"/>
      <c r="E1228" s="453">
        <v>400</v>
      </c>
      <c r="F1228" s="453">
        <v>1210</v>
      </c>
      <c r="G1228" s="453">
        <v>630</v>
      </c>
      <c r="H1228" s="453">
        <v>890</v>
      </c>
      <c r="I1228" s="35">
        <v>22730.400000000001</v>
      </c>
      <c r="J1228" s="4"/>
      <c r="K1228" s="76"/>
      <c r="L1228" s="81"/>
      <c r="M1228" s="81"/>
      <c r="N1228" s="81"/>
      <c r="O1228" s="81"/>
      <c r="P1228" s="81"/>
      <c r="Q1228" s="81"/>
      <c r="R1228" s="81"/>
      <c r="S1228" s="81"/>
      <c r="T1228" s="81"/>
      <c r="U1228" s="81"/>
      <c r="V1228" s="81"/>
      <c r="W1228" s="81"/>
      <c r="X1228" s="81"/>
      <c r="Y1228" s="81"/>
    </row>
    <row r="1229" spans="1:25" ht="12" customHeight="1">
      <c r="A1229" s="81"/>
      <c r="B1229" s="107" t="s">
        <v>4833</v>
      </c>
      <c r="C1229" s="1074" t="s">
        <v>4834</v>
      </c>
      <c r="D1229" s="889"/>
      <c r="E1229" s="453">
        <v>400</v>
      </c>
      <c r="F1229" s="453">
        <v>1210</v>
      </c>
      <c r="G1229" s="453">
        <v>630</v>
      </c>
      <c r="H1229" s="453">
        <v>890</v>
      </c>
      <c r="I1229" s="35">
        <v>25415.5</v>
      </c>
      <c r="J1229" s="4"/>
      <c r="K1229" s="76"/>
      <c r="L1229" s="81"/>
      <c r="M1229" s="81"/>
      <c r="N1229" s="81"/>
      <c r="O1229" s="81"/>
      <c r="P1229" s="81"/>
      <c r="Q1229" s="81"/>
      <c r="R1229" s="81"/>
      <c r="S1229" s="81"/>
      <c r="T1229" s="81"/>
      <c r="U1229" s="81"/>
      <c r="V1229" s="81"/>
      <c r="W1229" s="81"/>
      <c r="X1229" s="81"/>
      <c r="Y1229" s="81"/>
    </row>
    <row r="1230" spans="1:25" ht="12" customHeight="1">
      <c r="A1230" s="81"/>
      <c r="B1230" s="107" t="s">
        <v>4835</v>
      </c>
      <c r="C1230" s="1074" t="s">
        <v>4836</v>
      </c>
      <c r="D1230" s="889"/>
      <c r="E1230" s="453">
        <v>450</v>
      </c>
      <c r="F1230" s="453">
        <v>1350</v>
      </c>
      <c r="G1230" s="453">
        <v>700</v>
      </c>
      <c r="H1230" s="453">
        <v>890</v>
      </c>
      <c r="I1230" s="35">
        <v>27045.7</v>
      </c>
      <c r="J1230" s="4"/>
      <c r="K1230" s="76"/>
      <c r="L1230" s="81"/>
      <c r="M1230" s="81"/>
      <c r="N1230" s="81"/>
      <c r="O1230" s="81"/>
      <c r="P1230" s="81"/>
      <c r="Q1230" s="81"/>
      <c r="R1230" s="81"/>
      <c r="S1230" s="81"/>
      <c r="T1230" s="81"/>
      <c r="U1230" s="81"/>
      <c r="V1230" s="81"/>
      <c r="W1230" s="81"/>
      <c r="X1230" s="81"/>
      <c r="Y1230" s="81"/>
    </row>
    <row r="1231" spans="1:25" ht="12" customHeight="1">
      <c r="A1231" s="81"/>
      <c r="B1231" s="107" t="s">
        <v>4837</v>
      </c>
      <c r="C1231" s="1074" t="s">
        <v>4838</v>
      </c>
      <c r="D1231" s="889"/>
      <c r="E1231" s="453">
        <v>450</v>
      </c>
      <c r="F1231" s="453">
        <v>1350</v>
      </c>
      <c r="G1231" s="453">
        <v>700</v>
      </c>
      <c r="H1231" s="453">
        <v>890</v>
      </c>
      <c r="I1231" s="35">
        <v>29750.6</v>
      </c>
      <c r="J1231" s="4"/>
      <c r="K1231" s="76"/>
      <c r="L1231" s="81"/>
      <c r="M1231" s="81"/>
      <c r="N1231" s="81"/>
      <c r="O1231" s="81"/>
      <c r="P1231" s="81"/>
      <c r="Q1231" s="81"/>
      <c r="R1231" s="81"/>
      <c r="S1231" s="81"/>
      <c r="T1231" s="81"/>
      <c r="U1231" s="81"/>
      <c r="V1231" s="81"/>
      <c r="W1231" s="81"/>
      <c r="X1231" s="81"/>
      <c r="Y1231" s="81"/>
    </row>
    <row r="1232" spans="1:25" ht="12" customHeight="1">
      <c r="A1232" s="81"/>
      <c r="B1232" s="107" t="s">
        <v>4839</v>
      </c>
      <c r="C1232" s="1074" t="s">
        <v>4840</v>
      </c>
      <c r="D1232" s="889"/>
      <c r="E1232" s="453">
        <v>450</v>
      </c>
      <c r="F1232" s="453">
        <v>1350</v>
      </c>
      <c r="G1232" s="453">
        <v>800</v>
      </c>
      <c r="H1232" s="453">
        <v>890</v>
      </c>
      <c r="I1232" s="35">
        <v>31090</v>
      </c>
      <c r="J1232" s="4"/>
      <c r="K1232" s="76"/>
      <c r="L1232" s="81"/>
      <c r="M1232" s="81"/>
      <c r="N1232" s="81"/>
      <c r="O1232" s="81"/>
      <c r="P1232" s="81"/>
      <c r="Q1232" s="81"/>
      <c r="R1232" s="81"/>
      <c r="S1232" s="81"/>
      <c r="T1232" s="81"/>
      <c r="U1232" s="81"/>
      <c r="V1232" s="81"/>
      <c r="W1232" s="81"/>
      <c r="X1232" s="81"/>
      <c r="Y1232" s="81"/>
    </row>
    <row r="1233" spans="1:25" ht="12" customHeight="1">
      <c r="A1233" s="81"/>
      <c r="B1233" s="107" t="s">
        <v>4841</v>
      </c>
      <c r="C1233" s="1074" t="s">
        <v>4842</v>
      </c>
      <c r="D1233" s="889"/>
      <c r="E1233" s="453">
        <v>450</v>
      </c>
      <c r="F1233" s="453">
        <v>1550</v>
      </c>
      <c r="G1233" s="453">
        <v>800</v>
      </c>
      <c r="H1233" s="453">
        <v>890</v>
      </c>
      <c r="I1233" s="35">
        <v>28559.3</v>
      </c>
      <c r="J1233" s="4"/>
      <c r="K1233" s="76"/>
      <c r="L1233" s="81"/>
      <c r="M1233" s="81"/>
      <c r="N1233" s="81"/>
      <c r="O1233" s="81"/>
      <c r="P1233" s="81"/>
      <c r="Q1233" s="81"/>
      <c r="R1233" s="81"/>
      <c r="S1233" s="81"/>
      <c r="T1233" s="81"/>
      <c r="U1233" s="81"/>
      <c r="V1233" s="81"/>
      <c r="W1233" s="81"/>
      <c r="X1233" s="81"/>
      <c r="Y1233" s="81"/>
    </row>
    <row r="1234" spans="1:25" ht="48.75" customHeight="1">
      <c r="A1234" s="81"/>
      <c r="B1234" s="1028" t="s">
        <v>4843</v>
      </c>
      <c r="C1234" s="888"/>
      <c r="D1234" s="889"/>
      <c r="E1234" s="412" t="s">
        <v>4516</v>
      </c>
      <c r="F1234" s="412" t="s">
        <v>213</v>
      </c>
      <c r="G1234" s="412" t="s">
        <v>214</v>
      </c>
      <c r="H1234" s="412" t="s">
        <v>4844</v>
      </c>
      <c r="I1234" s="413" t="s">
        <v>7783</v>
      </c>
      <c r="J1234" s="4"/>
      <c r="K1234" s="76"/>
      <c r="L1234" s="81"/>
      <c r="M1234" s="81"/>
      <c r="N1234" s="81"/>
      <c r="O1234" s="81"/>
      <c r="P1234" s="81"/>
      <c r="Q1234" s="81"/>
      <c r="R1234" s="81"/>
      <c r="S1234" s="81"/>
      <c r="T1234" s="81"/>
      <c r="U1234" s="81"/>
      <c r="V1234" s="81"/>
      <c r="W1234" s="81"/>
      <c r="X1234" s="81"/>
      <c r="Y1234" s="81"/>
    </row>
    <row r="1235" spans="1:25" ht="12" customHeight="1">
      <c r="A1235" s="81"/>
      <c r="B1235" s="1031" t="s">
        <v>4845</v>
      </c>
      <c r="C1235" s="1060"/>
      <c r="D1235" s="888"/>
      <c r="E1235" s="888"/>
      <c r="F1235" s="888"/>
      <c r="G1235" s="888"/>
      <c r="H1235" s="889"/>
      <c r="I1235" s="1071"/>
      <c r="J1235" s="4"/>
      <c r="K1235" s="76"/>
      <c r="L1235" s="81"/>
      <c r="M1235" s="81"/>
      <c r="N1235" s="81"/>
      <c r="O1235" s="81"/>
      <c r="P1235" s="81"/>
      <c r="Q1235" s="81"/>
      <c r="R1235" s="81"/>
      <c r="S1235" s="81"/>
      <c r="T1235" s="81"/>
      <c r="U1235" s="81"/>
      <c r="V1235" s="81"/>
      <c r="W1235" s="81"/>
      <c r="X1235" s="81"/>
      <c r="Y1235" s="81"/>
    </row>
    <row r="1236" spans="1:25" ht="12" customHeight="1">
      <c r="A1236" s="81"/>
      <c r="B1236" s="884"/>
      <c r="C1236" s="415" t="s">
        <v>2676</v>
      </c>
      <c r="D1236" s="451" t="s">
        <v>4846</v>
      </c>
      <c r="E1236" s="455"/>
      <c r="F1236" s="455"/>
      <c r="G1236" s="455"/>
      <c r="H1236" s="414"/>
      <c r="I1236" s="884"/>
      <c r="J1236" s="4"/>
      <c r="K1236" s="76"/>
      <c r="L1236" s="81"/>
      <c r="M1236" s="81"/>
      <c r="N1236" s="81"/>
      <c r="O1236" s="81"/>
      <c r="P1236" s="81"/>
      <c r="Q1236" s="81"/>
      <c r="R1236" s="81"/>
      <c r="S1236" s="81"/>
      <c r="T1236" s="81"/>
      <c r="U1236" s="81"/>
      <c r="V1236" s="81"/>
      <c r="W1236" s="81"/>
      <c r="X1236" s="81"/>
      <c r="Y1236" s="81"/>
    </row>
    <row r="1237" spans="1:25" ht="12" customHeight="1">
      <c r="A1237" s="81"/>
      <c r="B1237" s="107" t="s">
        <v>4847</v>
      </c>
      <c r="C1237" s="525">
        <v>1</v>
      </c>
      <c r="D1237" s="430" t="s">
        <v>4848</v>
      </c>
      <c r="E1237" s="453">
        <v>250</v>
      </c>
      <c r="F1237" s="453">
        <v>1600</v>
      </c>
      <c r="G1237" s="453">
        <v>700</v>
      </c>
      <c r="H1237" s="453">
        <v>890</v>
      </c>
      <c r="I1237" s="35">
        <v>41980.03</v>
      </c>
      <c r="J1237" s="4"/>
      <c r="K1237" s="76"/>
      <c r="L1237" s="81"/>
      <c r="M1237" s="81"/>
      <c r="N1237" s="81"/>
      <c r="O1237" s="81"/>
      <c r="P1237" s="81"/>
      <c r="Q1237" s="81"/>
      <c r="R1237" s="81"/>
      <c r="S1237" s="81"/>
      <c r="T1237" s="81"/>
      <c r="U1237" s="81"/>
      <c r="V1237" s="81"/>
      <c r="W1237" s="81"/>
      <c r="X1237" s="81"/>
      <c r="Y1237" s="81"/>
    </row>
    <row r="1238" spans="1:25" ht="12" customHeight="1">
      <c r="A1238" s="81"/>
      <c r="B1238" s="107"/>
      <c r="C1238" s="525"/>
      <c r="D1238" s="525"/>
      <c r="E1238" s="525"/>
      <c r="F1238" s="525"/>
      <c r="G1238" s="525"/>
      <c r="H1238" s="525"/>
      <c r="I1238" s="526"/>
      <c r="J1238" s="4"/>
      <c r="K1238" s="76"/>
      <c r="L1238" s="81"/>
      <c r="M1238" s="81"/>
      <c r="N1238" s="81"/>
      <c r="O1238" s="81"/>
      <c r="P1238" s="81"/>
      <c r="Q1238" s="81"/>
      <c r="R1238" s="81"/>
      <c r="S1238" s="81"/>
      <c r="T1238" s="81"/>
      <c r="U1238" s="81"/>
      <c r="V1238" s="81"/>
      <c r="W1238" s="81"/>
      <c r="X1238" s="81"/>
      <c r="Y1238" s="81"/>
    </row>
    <row r="1239" spans="1:25" ht="48.75" customHeight="1">
      <c r="A1239" s="81"/>
      <c r="B1239" s="1028" t="s">
        <v>4849</v>
      </c>
      <c r="C1239" s="888"/>
      <c r="D1239" s="889"/>
      <c r="E1239" s="412" t="s">
        <v>4516</v>
      </c>
      <c r="F1239" s="412" t="s">
        <v>213</v>
      </c>
      <c r="G1239" s="412" t="s">
        <v>214</v>
      </c>
      <c r="H1239" s="412" t="s">
        <v>4850</v>
      </c>
      <c r="I1239" s="413" t="s">
        <v>7783</v>
      </c>
      <c r="J1239" s="4"/>
      <c r="K1239" s="76"/>
      <c r="L1239" s="81"/>
      <c r="M1239" s="81"/>
      <c r="N1239" s="81"/>
      <c r="O1239" s="81"/>
      <c r="P1239" s="81"/>
      <c r="Q1239" s="81"/>
      <c r="R1239" s="81"/>
      <c r="S1239" s="81"/>
      <c r="T1239" s="81"/>
      <c r="U1239" s="81"/>
      <c r="V1239" s="81"/>
      <c r="W1239" s="81"/>
      <c r="X1239" s="81"/>
      <c r="Y1239" s="81"/>
    </row>
    <row r="1240" spans="1:25" ht="12" customHeight="1">
      <c r="A1240" s="81"/>
      <c r="B1240" s="1031" t="s">
        <v>4851</v>
      </c>
      <c r="C1240" s="1060"/>
      <c r="D1240" s="888"/>
      <c r="E1240" s="888"/>
      <c r="F1240" s="888"/>
      <c r="G1240" s="888"/>
      <c r="H1240" s="889"/>
      <c r="I1240" s="1071"/>
      <c r="J1240" s="4"/>
      <c r="K1240" s="76"/>
      <c r="L1240" s="81"/>
      <c r="M1240" s="81"/>
      <c r="N1240" s="81"/>
      <c r="O1240" s="81"/>
      <c r="P1240" s="81"/>
      <c r="Q1240" s="81"/>
      <c r="R1240" s="81"/>
      <c r="S1240" s="81"/>
      <c r="T1240" s="81"/>
      <c r="U1240" s="81"/>
      <c r="V1240" s="81"/>
      <c r="W1240" s="81"/>
      <c r="X1240" s="81"/>
      <c r="Y1240" s="81"/>
    </row>
    <row r="1241" spans="1:25" ht="12" customHeight="1">
      <c r="A1241" s="81"/>
      <c r="B1241" s="884"/>
      <c r="C1241" s="415" t="s">
        <v>2676</v>
      </c>
      <c r="D1241" s="451" t="s">
        <v>4852</v>
      </c>
      <c r="E1241" s="455"/>
      <c r="F1241" s="455"/>
      <c r="G1241" s="455"/>
      <c r="H1241" s="414"/>
      <c r="I1241" s="884"/>
      <c r="J1241" s="4"/>
      <c r="K1241" s="76"/>
      <c r="L1241" s="81"/>
      <c r="M1241" s="81"/>
      <c r="N1241" s="81"/>
      <c r="O1241" s="81"/>
      <c r="P1241" s="81"/>
      <c r="Q1241" s="81"/>
      <c r="R1241" s="81"/>
      <c r="S1241" s="81"/>
      <c r="T1241" s="81"/>
      <c r="U1241" s="81"/>
      <c r="V1241" s="81"/>
      <c r="W1241" s="81"/>
      <c r="X1241" s="81"/>
      <c r="Y1241" s="81"/>
    </row>
    <row r="1242" spans="1:25" ht="12" customHeight="1">
      <c r="A1242" s="81"/>
      <c r="B1242" s="450" t="s">
        <v>4853</v>
      </c>
      <c r="C1242" s="83">
        <v>1</v>
      </c>
      <c r="D1242" s="430" t="s">
        <v>4854</v>
      </c>
      <c r="E1242" s="441">
        <v>250</v>
      </c>
      <c r="F1242" s="441">
        <v>600</v>
      </c>
      <c r="G1242" s="441">
        <v>600</v>
      </c>
      <c r="H1242" s="441">
        <v>850</v>
      </c>
      <c r="I1242" s="35">
        <v>45442.01</v>
      </c>
      <c r="J1242" s="4"/>
      <c r="K1242" s="76"/>
      <c r="L1242" s="81"/>
      <c r="M1242" s="81"/>
      <c r="N1242" s="81"/>
      <c r="O1242" s="81"/>
      <c r="P1242" s="81"/>
      <c r="Q1242" s="81"/>
      <c r="R1242" s="81"/>
      <c r="S1242" s="81"/>
      <c r="T1242" s="81"/>
      <c r="U1242" s="81"/>
      <c r="V1242" s="81"/>
      <c r="W1242" s="81"/>
      <c r="X1242" s="81"/>
      <c r="Y1242" s="81"/>
    </row>
    <row r="1243" spans="1:25" ht="12" customHeight="1">
      <c r="A1243" s="81"/>
      <c r="B1243" s="450" t="s">
        <v>4855</v>
      </c>
      <c r="C1243" s="83">
        <v>1</v>
      </c>
      <c r="D1243" s="430" t="s">
        <v>4856</v>
      </c>
      <c r="E1243" s="453">
        <v>250</v>
      </c>
      <c r="F1243" s="453">
        <v>1200</v>
      </c>
      <c r="G1243" s="453">
        <v>600</v>
      </c>
      <c r="H1243" s="453">
        <v>850</v>
      </c>
      <c r="I1243" s="35">
        <v>51958.5</v>
      </c>
      <c r="J1243" s="4"/>
      <c r="K1243" s="76"/>
      <c r="L1243" s="81"/>
      <c r="M1243" s="81"/>
      <c r="N1243" s="81"/>
      <c r="O1243" s="81"/>
      <c r="P1243" s="81"/>
      <c r="Q1243" s="81"/>
      <c r="R1243" s="81"/>
      <c r="S1243" s="81"/>
      <c r="T1243" s="81"/>
      <c r="U1243" s="81"/>
      <c r="V1243" s="81"/>
      <c r="W1243" s="81"/>
      <c r="X1243" s="81"/>
      <c r="Y1243" s="81"/>
    </row>
    <row r="1244" spans="1:25" ht="49.5" customHeight="1">
      <c r="A1244" s="81"/>
      <c r="B1244" s="1028" t="s">
        <v>4857</v>
      </c>
      <c r="C1244" s="888"/>
      <c r="D1244" s="889"/>
      <c r="E1244" s="412" t="s">
        <v>4516</v>
      </c>
      <c r="F1244" s="412" t="s">
        <v>213</v>
      </c>
      <c r="G1244" s="412" t="s">
        <v>214</v>
      </c>
      <c r="H1244" s="412" t="s">
        <v>4858</v>
      </c>
      <c r="I1244" s="413" t="s">
        <v>7783</v>
      </c>
      <c r="J1244" s="4"/>
      <c r="K1244" s="76"/>
      <c r="L1244" s="81"/>
      <c r="M1244" s="81"/>
      <c r="N1244" s="81"/>
      <c r="O1244" s="81"/>
      <c r="P1244" s="81"/>
      <c r="Q1244" s="81"/>
      <c r="R1244" s="81"/>
      <c r="S1244" s="81"/>
      <c r="T1244" s="81"/>
      <c r="U1244" s="81"/>
      <c r="V1244" s="81"/>
      <c r="W1244" s="81"/>
      <c r="X1244" s="81"/>
      <c r="Y1244" s="81"/>
    </row>
    <row r="1245" spans="1:25" ht="12" customHeight="1">
      <c r="A1245" s="81"/>
      <c r="B1245" s="1031" t="s">
        <v>4859</v>
      </c>
      <c r="C1245" s="1060"/>
      <c r="D1245" s="888"/>
      <c r="E1245" s="888"/>
      <c r="F1245" s="888"/>
      <c r="G1245" s="888"/>
      <c r="H1245" s="889"/>
      <c r="I1245" s="1071"/>
      <c r="J1245" s="4"/>
      <c r="K1245" s="76"/>
      <c r="L1245" s="81"/>
      <c r="M1245" s="81"/>
      <c r="N1245" s="81"/>
      <c r="O1245" s="81"/>
      <c r="P1245" s="81"/>
      <c r="Q1245" s="81"/>
      <c r="R1245" s="81"/>
      <c r="S1245" s="81"/>
      <c r="T1245" s="81"/>
      <c r="U1245" s="81"/>
      <c r="V1245" s="81"/>
      <c r="W1245" s="81"/>
      <c r="X1245" s="81"/>
      <c r="Y1245" s="81"/>
    </row>
    <row r="1246" spans="1:25" ht="12" customHeight="1">
      <c r="A1246" s="81"/>
      <c r="B1246" s="884"/>
      <c r="C1246" s="1016" t="s">
        <v>4860</v>
      </c>
      <c r="D1246" s="889"/>
      <c r="E1246" s="455"/>
      <c r="F1246" s="455"/>
      <c r="G1246" s="455"/>
      <c r="H1246" s="414"/>
      <c r="I1246" s="884"/>
      <c r="J1246" s="4"/>
      <c r="K1246" s="76"/>
      <c r="L1246" s="81"/>
      <c r="M1246" s="81"/>
      <c r="N1246" s="81"/>
      <c r="O1246" s="81"/>
      <c r="P1246" s="81"/>
      <c r="Q1246" s="81"/>
      <c r="R1246" s="81"/>
      <c r="S1246" s="81"/>
      <c r="T1246" s="81"/>
      <c r="U1246" s="81"/>
      <c r="V1246" s="81"/>
      <c r="W1246" s="81"/>
      <c r="X1246" s="81"/>
      <c r="Y1246" s="81"/>
    </row>
    <row r="1247" spans="1:25" ht="12" customHeight="1">
      <c r="A1247" s="81"/>
      <c r="B1247" s="450" t="s">
        <v>4861</v>
      </c>
      <c r="C1247" s="1066" t="s">
        <v>4862</v>
      </c>
      <c r="D1247" s="889"/>
      <c r="E1247" s="441">
        <v>150</v>
      </c>
      <c r="F1247" s="441">
        <v>800</v>
      </c>
      <c r="G1247" s="441">
        <v>800</v>
      </c>
      <c r="H1247" s="441">
        <v>400</v>
      </c>
      <c r="I1247" s="35">
        <v>16090.25</v>
      </c>
      <c r="J1247" s="4"/>
      <c r="K1247" s="76"/>
      <c r="L1247" s="81"/>
      <c r="M1247" s="81"/>
      <c r="N1247" s="81"/>
      <c r="O1247" s="81"/>
      <c r="P1247" s="81"/>
      <c r="Q1247" s="81"/>
      <c r="R1247" s="81"/>
      <c r="S1247" s="81"/>
      <c r="T1247" s="81"/>
      <c r="U1247" s="81"/>
      <c r="V1247" s="81"/>
      <c r="W1247" s="81"/>
      <c r="X1247" s="81"/>
      <c r="Y1247" s="81"/>
    </row>
    <row r="1248" spans="1:25" ht="12" customHeight="1">
      <c r="A1248" s="81"/>
      <c r="B1248" s="450" t="s">
        <v>4863</v>
      </c>
      <c r="C1248" s="1066" t="s">
        <v>4864</v>
      </c>
      <c r="D1248" s="889"/>
      <c r="E1248" s="441">
        <v>150</v>
      </c>
      <c r="F1248" s="441">
        <v>1200</v>
      </c>
      <c r="G1248" s="441">
        <v>800</v>
      </c>
      <c r="H1248" s="441">
        <v>400</v>
      </c>
      <c r="I1248" s="35">
        <v>20862</v>
      </c>
      <c r="J1248" s="4"/>
      <c r="K1248" s="76"/>
      <c r="L1248" s="81"/>
      <c r="M1248" s="81"/>
      <c r="N1248" s="81"/>
      <c r="O1248" s="81"/>
      <c r="P1248" s="81"/>
      <c r="Q1248" s="81"/>
      <c r="R1248" s="81"/>
      <c r="S1248" s="81"/>
      <c r="T1248" s="81"/>
      <c r="U1248" s="81"/>
      <c r="V1248" s="81"/>
      <c r="W1248" s="81"/>
      <c r="X1248" s="81"/>
      <c r="Y1248" s="81"/>
    </row>
    <row r="1249" spans="1:25" ht="12" customHeight="1">
      <c r="A1249" s="81"/>
      <c r="B1249" s="44"/>
      <c r="C1249" s="44"/>
      <c r="D1249" s="44"/>
      <c r="E1249" s="44"/>
      <c r="F1249" s="44"/>
      <c r="G1249" s="44"/>
      <c r="H1249" s="44"/>
      <c r="I1249" s="518"/>
      <c r="J1249" s="4"/>
      <c r="K1249" s="76"/>
      <c r="L1249" s="81"/>
      <c r="M1249" s="81"/>
      <c r="N1249" s="81"/>
      <c r="O1249" s="81"/>
      <c r="P1249" s="81"/>
      <c r="Q1249" s="81"/>
      <c r="R1249" s="81"/>
      <c r="S1249" s="81"/>
      <c r="T1249" s="81"/>
      <c r="U1249" s="81"/>
      <c r="V1249" s="81"/>
      <c r="W1249" s="81"/>
      <c r="X1249" s="81"/>
      <c r="Y1249" s="81"/>
    </row>
    <row r="1250" spans="1:25" ht="12" customHeight="1">
      <c r="A1250" s="81"/>
      <c r="B1250" s="44"/>
      <c r="C1250" s="44"/>
      <c r="D1250" s="44"/>
      <c r="E1250" s="44"/>
      <c r="F1250" s="44"/>
      <c r="G1250" s="44"/>
      <c r="H1250" s="44"/>
      <c r="I1250" s="518"/>
      <c r="J1250" s="4"/>
      <c r="K1250" s="76"/>
      <c r="L1250" s="81"/>
      <c r="M1250" s="81"/>
      <c r="N1250" s="81"/>
      <c r="O1250" s="81"/>
      <c r="P1250" s="81"/>
      <c r="Q1250" s="81"/>
      <c r="R1250" s="81"/>
      <c r="S1250" s="81"/>
      <c r="T1250" s="81"/>
      <c r="U1250" s="81"/>
      <c r="V1250" s="81"/>
      <c r="W1250" s="81"/>
      <c r="X1250" s="81"/>
      <c r="Y1250" s="81"/>
    </row>
    <row r="1251" spans="1:25" ht="12" customHeight="1">
      <c r="A1251" s="81"/>
      <c r="B1251" s="44"/>
      <c r="C1251" s="44"/>
      <c r="D1251" s="44"/>
      <c r="E1251" s="44"/>
      <c r="F1251" s="44"/>
      <c r="G1251" s="44"/>
      <c r="H1251" s="44"/>
      <c r="I1251" s="518"/>
      <c r="J1251" s="4"/>
      <c r="K1251" s="76"/>
      <c r="L1251" s="81"/>
      <c r="M1251" s="81"/>
      <c r="N1251" s="81"/>
      <c r="O1251" s="81"/>
      <c r="P1251" s="81"/>
      <c r="Q1251" s="81"/>
      <c r="R1251" s="81"/>
      <c r="S1251" s="81"/>
      <c r="T1251" s="81"/>
      <c r="U1251" s="81"/>
      <c r="V1251" s="81"/>
      <c r="W1251" s="81"/>
      <c r="X1251" s="81"/>
      <c r="Y1251" s="81"/>
    </row>
    <row r="1252" spans="1:25" ht="12" customHeight="1">
      <c r="A1252" s="81"/>
      <c r="B1252" s="420"/>
      <c r="C1252" s="461" t="s">
        <v>3650</v>
      </c>
      <c r="D1252" s="426"/>
      <c r="E1252" s="44"/>
      <c r="F1252" s="44"/>
      <c r="G1252" s="44"/>
      <c r="H1252" s="44"/>
      <c r="I1252" s="518"/>
      <c r="J1252" s="4"/>
      <c r="K1252" s="76"/>
      <c r="L1252" s="81"/>
      <c r="M1252" s="81"/>
      <c r="N1252" s="81"/>
      <c r="O1252" s="81"/>
      <c r="P1252" s="81"/>
      <c r="Q1252" s="81"/>
      <c r="R1252" s="81"/>
      <c r="S1252" s="81"/>
      <c r="T1252" s="81"/>
      <c r="U1252" s="81"/>
      <c r="V1252" s="81"/>
      <c r="W1252" s="81"/>
      <c r="X1252" s="81"/>
      <c r="Y1252" s="81"/>
    </row>
    <row r="1253" spans="1:25" ht="12" customHeight="1">
      <c r="A1253" s="81"/>
      <c r="B1253" s="426"/>
      <c r="C1253" s="461" t="s">
        <v>3651</v>
      </c>
      <c r="D1253" s="426"/>
      <c r="E1253" s="44"/>
      <c r="F1253" s="44"/>
      <c r="G1253" s="44"/>
      <c r="H1253" s="44"/>
      <c r="I1253" s="518"/>
      <c r="J1253" s="4"/>
      <c r="K1253" s="76"/>
      <c r="L1253" s="81"/>
      <c r="M1253" s="81"/>
      <c r="N1253" s="81"/>
      <c r="O1253" s="81"/>
      <c r="P1253" s="81"/>
      <c r="Q1253" s="81"/>
      <c r="R1253" s="81"/>
      <c r="S1253" s="81"/>
      <c r="T1253" s="81"/>
      <c r="U1253" s="81"/>
      <c r="V1253" s="81"/>
      <c r="W1253" s="81"/>
      <c r="X1253" s="81"/>
      <c r="Y1253" s="81"/>
    </row>
    <row r="1254" spans="1:25" ht="12" customHeight="1">
      <c r="A1254" s="81"/>
      <c r="B1254" s="81"/>
      <c r="C1254" s="410"/>
      <c r="D1254" s="81"/>
      <c r="E1254" s="4"/>
      <c r="F1254" s="4"/>
      <c r="G1254" s="4"/>
      <c r="H1254" s="4"/>
      <c r="I1254" s="4"/>
      <c r="J1254" s="4"/>
      <c r="K1254" s="76"/>
      <c r="L1254" s="81"/>
      <c r="M1254" s="81"/>
      <c r="N1254" s="81"/>
      <c r="O1254" s="81"/>
      <c r="P1254" s="81"/>
      <c r="Q1254" s="81"/>
      <c r="R1254" s="81"/>
      <c r="S1254" s="81"/>
      <c r="T1254" s="81"/>
      <c r="U1254" s="81"/>
      <c r="V1254" s="81"/>
      <c r="W1254" s="81"/>
      <c r="X1254" s="81"/>
      <c r="Y1254" s="81"/>
    </row>
    <row r="1255" spans="1:25" ht="46.5" customHeight="1">
      <c r="A1255" s="81"/>
      <c r="B1255" s="1028" t="s">
        <v>4865</v>
      </c>
      <c r="C1255" s="888"/>
      <c r="D1255" s="889"/>
      <c r="E1255" s="527" t="s">
        <v>213</v>
      </c>
      <c r="F1255" s="527" t="s">
        <v>2554</v>
      </c>
      <c r="G1255" s="527"/>
      <c r="H1255" s="528" t="s">
        <v>7783</v>
      </c>
      <c r="I1255" s="528"/>
      <c r="J1255" s="4"/>
      <c r="K1255" s="76"/>
      <c r="L1255" s="81"/>
      <c r="M1255" s="81"/>
      <c r="N1255" s="81"/>
      <c r="O1255" s="81"/>
      <c r="P1255" s="81"/>
      <c r="Q1255" s="81"/>
      <c r="R1255" s="81"/>
      <c r="S1255" s="81"/>
      <c r="T1255" s="81"/>
      <c r="U1255" s="81"/>
      <c r="V1255" s="81"/>
      <c r="W1255" s="81"/>
      <c r="X1255" s="81"/>
      <c r="Y1255" s="81"/>
    </row>
    <row r="1256" spans="1:25" ht="12" customHeight="1">
      <c r="A1256" s="81"/>
      <c r="B1256" s="1031" t="s">
        <v>4866</v>
      </c>
      <c r="C1256" s="1075"/>
      <c r="D1256" s="888"/>
      <c r="E1256" s="888"/>
      <c r="F1256" s="888"/>
      <c r="G1256" s="529"/>
      <c r="H1256" s="530"/>
      <c r="I1256" s="530"/>
      <c r="J1256" s="4"/>
      <c r="K1256" s="76"/>
      <c r="L1256" s="81"/>
      <c r="M1256" s="81"/>
      <c r="N1256" s="81"/>
      <c r="O1256" s="81"/>
      <c r="P1256" s="81"/>
      <c r="Q1256" s="81"/>
      <c r="R1256" s="81"/>
      <c r="S1256" s="81"/>
      <c r="T1256" s="81"/>
      <c r="U1256" s="81"/>
      <c r="V1256" s="81"/>
      <c r="W1256" s="81"/>
      <c r="X1256" s="81"/>
      <c r="Y1256" s="81"/>
    </row>
    <row r="1257" spans="1:25" ht="12" customHeight="1">
      <c r="A1257" s="81"/>
      <c r="B1257" s="884"/>
      <c r="C1257" s="1016" t="s">
        <v>4867</v>
      </c>
      <c r="D1257" s="889"/>
      <c r="E1257" s="416"/>
      <c r="F1257" s="416"/>
      <c r="G1257" s="416"/>
      <c r="H1257" s="530"/>
      <c r="I1257" s="530"/>
      <c r="J1257" s="4"/>
      <c r="K1257" s="76"/>
      <c r="L1257" s="81"/>
      <c r="M1257" s="81"/>
      <c r="N1257" s="81"/>
      <c r="O1257" s="81"/>
      <c r="P1257" s="81"/>
      <c r="Q1257" s="81"/>
      <c r="R1257" s="81"/>
      <c r="S1257" s="81"/>
      <c r="T1257" s="81"/>
      <c r="U1257" s="81"/>
      <c r="V1257" s="81"/>
      <c r="W1257" s="81"/>
      <c r="X1257" s="81"/>
      <c r="Y1257" s="81"/>
    </row>
    <row r="1258" spans="1:25" ht="12" customHeight="1">
      <c r="A1258" s="81"/>
      <c r="B1258" s="419" t="s">
        <v>4868</v>
      </c>
      <c r="C1258" s="1076" t="s">
        <v>4869</v>
      </c>
      <c r="D1258" s="889"/>
      <c r="E1258" s="431">
        <v>600</v>
      </c>
      <c r="F1258" s="431">
        <v>300</v>
      </c>
      <c r="G1258" s="431"/>
      <c r="H1258" s="35">
        <v>2239.3139999999999</v>
      </c>
      <c r="I1258" s="215"/>
      <c r="J1258" s="4"/>
      <c r="K1258" s="76"/>
      <c r="L1258" s="81"/>
      <c r="M1258" s="81"/>
      <c r="N1258" s="81"/>
      <c r="O1258" s="81"/>
      <c r="P1258" s="81"/>
      <c r="Q1258" s="81"/>
      <c r="R1258" s="81"/>
      <c r="S1258" s="81"/>
      <c r="T1258" s="81"/>
      <c r="U1258" s="81"/>
      <c r="V1258" s="81"/>
      <c r="W1258" s="81"/>
      <c r="X1258" s="81"/>
      <c r="Y1258" s="81"/>
    </row>
    <row r="1259" spans="1:25" ht="12" customHeight="1">
      <c r="A1259" s="81"/>
      <c r="B1259" s="101" t="s">
        <v>4870</v>
      </c>
      <c r="C1259" s="1077" t="s">
        <v>4871</v>
      </c>
      <c r="D1259" s="889"/>
      <c r="E1259" s="435">
        <v>800</v>
      </c>
      <c r="F1259" s="435">
        <v>300</v>
      </c>
      <c r="G1259" s="435"/>
      <c r="H1259" s="35">
        <v>2745.5340000000001</v>
      </c>
      <c r="I1259" s="215"/>
      <c r="J1259" s="4"/>
      <c r="K1259" s="76"/>
      <c r="L1259" s="81"/>
      <c r="M1259" s="81"/>
      <c r="N1259" s="81"/>
      <c r="O1259" s="81"/>
      <c r="P1259" s="81"/>
      <c r="Q1259" s="81"/>
      <c r="R1259" s="81"/>
      <c r="S1259" s="81"/>
      <c r="T1259" s="81"/>
      <c r="U1259" s="81"/>
      <c r="V1259" s="81"/>
      <c r="W1259" s="81"/>
      <c r="X1259" s="81"/>
      <c r="Y1259" s="81"/>
    </row>
    <row r="1260" spans="1:25" ht="12" customHeight="1">
      <c r="A1260" s="81"/>
      <c r="B1260" s="419" t="s">
        <v>4872</v>
      </c>
      <c r="C1260" s="1076" t="s">
        <v>4873</v>
      </c>
      <c r="D1260" s="889"/>
      <c r="E1260" s="431">
        <v>950</v>
      </c>
      <c r="F1260" s="431">
        <v>300</v>
      </c>
      <c r="G1260" s="431"/>
      <c r="H1260" s="35">
        <v>2775.0030000000002</v>
      </c>
      <c r="I1260" s="215"/>
      <c r="J1260" s="4"/>
      <c r="K1260" s="76"/>
      <c r="L1260" s="81"/>
      <c r="M1260" s="81"/>
      <c r="N1260" s="81"/>
      <c r="O1260" s="81"/>
      <c r="P1260" s="81"/>
      <c r="Q1260" s="81"/>
      <c r="R1260" s="81"/>
      <c r="S1260" s="81"/>
      <c r="T1260" s="81"/>
      <c r="U1260" s="81"/>
      <c r="V1260" s="81"/>
      <c r="W1260" s="81"/>
      <c r="X1260" s="81"/>
      <c r="Y1260" s="81"/>
    </row>
    <row r="1261" spans="1:25" ht="12" customHeight="1">
      <c r="A1261" s="81"/>
      <c r="B1261" s="419" t="s">
        <v>4874</v>
      </c>
      <c r="C1261" s="1076" t="s">
        <v>4875</v>
      </c>
      <c r="D1261" s="889"/>
      <c r="E1261" s="431">
        <v>1200</v>
      </c>
      <c r="F1261" s="431">
        <v>300</v>
      </c>
      <c r="G1261" s="431"/>
      <c r="H1261" s="35">
        <v>3274.634</v>
      </c>
      <c r="I1261" s="215"/>
      <c r="J1261" s="4"/>
      <c r="K1261" s="76"/>
      <c r="L1261" s="81"/>
      <c r="M1261" s="81"/>
      <c r="N1261" s="81"/>
      <c r="O1261" s="81"/>
      <c r="P1261" s="81"/>
      <c r="Q1261" s="81"/>
      <c r="R1261" s="81"/>
      <c r="S1261" s="81"/>
      <c r="T1261" s="81"/>
      <c r="U1261" s="81"/>
      <c r="V1261" s="81"/>
      <c r="W1261" s="81"/>
      <c r="X1261" s="81"/>
      <c r="Y1261" s="81"/>
    </row>
    <row r="1262" spans="1:25" ht="12" customHeight="1">
      <c r="A1262" s="81"/>
      <c r="B1262" s="419" t="s">
        <v>4876</v>
      </c>
      <c r="C1262" s="68"/>
      <c r="D1262" s="531" t="s">
        <v>4877</v>
      </c>
      <c r="E1262" s="531">
        <v>1400</v>
      </c>
      <c r="F1262" s="431">
        <v>300</v>
      </c>
      <c r="G1262" s="431"/>
      <c r="H1262" s="35">
        <v>3571.92</v>
      </c>
      <c r="I1262" s="215"/>
      <c r="J1262" s="4"/>
      <c r="K1262" s="76"/>
      <c r="L1262" s="81"/>
      <c r="M1262" s="81"/>
      <c r="N1262" s="81"/>
      <c r="O1262" s="81"/>
      <c r="P1262" s="81"/>
      <c r="Q1262" s="81"/>
      <c r="R1262" s="81"/>
      <c r="S1262" s="81"/>
      <c r="T1262" s="81"/>
      <c r="U1262" s="81"/>
      <c r="V1262" s="81"/>
      <c r="W1262" s="81"/>
      <c r="X1262" s="81"/>
      <c r="Y1262" s="81"/>
    </row>
    <row r="1263" spans="1:25" ht="12" customHeight="1">
      <c r="A1263" s="81"/>
      <c r="B1263" s="419" t="s">
        <v>4878</v>
      </c>
      <c r="C1263" s="1076" t="s">
        <v>4879</v>
      </c>
      <c r="D1263" s="889"/>
      <c r="E1263" s="431">
        <v>1500</v>
      </c>
      <c r="F1263" s="431">
        <v>300</v>
      </c>
      <c r="G1263" s="431"/>
      <c r="H1263" s="35">
        <v>3856.1819999999998</v>
      </c>
      <c r="I1263" s="215"/>
      <c r="J1263" s="4"/>
      <c r="K1263" s="76"/>
      <c r="L1263" s="81"/>
      <c r="M1263" s="81"/>
      <c r="N1263" s="81"/>
      <c r="O1263" s="81"/>
      <c r="P1263" s="81"/>
      <c r="Q1263" s="81"/>
      <c r="R1263" s="81"/>
      <c r="S1263" s="81"/>
      <c r="T1263" s="81"/>
      <c r="U1263" s="81"/>
      <c r="V1263" s="81"/>
      <c r="W1263" s="81"/>
      <c r="X1263" s="81"/>
      <c r="Y1263" s="81"/>
    </row>
    <row r="1264" spans="1:25" ht="12" customHeight="1">
      <c r="A1264" s="81"/>
      <c r="B1264" s="66"/>
      <c r="C1264" s="532"/>
      <c r="D1264" s="532"/>
      <c r="E1264" s="532"/>
      <c r="F1264" s="532"/>
      <c r="G1264" s="532"/>
      <c r="H1264" s="533"/>
      <c r="I1264" s="4"/>
      <c r="J1264" s="4"/>
      <c r="K1264" s="76"/>
      <c r="L1264" s="81"/>
      <c r="M1264" s="81"/>
      <c r="N1264" s="81"/>
      <c r="O1264" s="81"/>
      <c r="P1264" s="81"/>
      <c r="Q1264" s="81"/>
      <c r="R1264" s="81"/>
      <c r="S1264" s="81"/>
      <c r="T1264" s="81"/>
      <c r="U1264" s="81"/>
      <c r="V1264" s="81"/>
      <c r="W1264" s="81"/>
      <c r="X1264" s="81"/>
      <c r="Y1264" s="81"/>
    </row>
    <row r="1265" spans="1:25" ht="12" customHeight="1">
      <c r="A1265" s="81"/>
      <c r="B1265" s="66"/>
      <c r="C1265" s="532"/>
      <c r="D1265" s="532"/>
      <c r="E1265" s="532"/>
      <c r="F1265" s="532"/>
      <c r="G1265" s="532"/>
      <c r="H1265" s="533"/>
      <c r="I1265" s="4"/>
      <c r="J1265" s="4"/>
      <c r="K1265" s="76"/>
      <c r="L1265" s="81"/>
      <c r="M1265" s="81"/>
      <c r="N1265" s="81"/>
      <c r="O1265" s="81"/>
      <c r="P1265" s="81"/>
      <c r="Q1265" s="81"/>
      <c r="R1265" s="81"/>
      <c r="S1265" s="81"/>
      <c r="T1265" s="81"/>
      <c r="U1265" s="81"/>
      <c r="V1265" s="81"/>
      <c r="W1265" s="81"/>
      <c r="X1265" s="81"/>
      <c r="Y1265" s="81"/>
    </row>
    <row r="1266" spans="1:25" ht="64.5" customHeight="1">
      <c r="A1266" s="81"/>
      <c r="B1266" s="1028" t="s">
        <v>4880</v>
      </c>
      <c r="C1266" s="888"/>
      <c r="D1266" s="889"/>
      <c r="E1266" s="412" t="s">
        <v>213</v>
      </c>
      <c r="F1266" s="412" t="s">
        <v>2554</v>
      </c>
      <c r="G1266" s="412"/>
      <c r="H1266" s="528" t="s">
        <v>7783</v>
      </c>
      <c r="I1266" s="4"/>
      <c r="J1266" s="4"/>
      <c r="K1266" s="76"/>
      <c r="L1266" s="81"/>
      <c r="M1266" s="81"/>
      <c r="N1266" s="81"/>
      <c r="O1266" s="81"/>
      <c r="P1266" s="81"/>
      <c r="Q1266" s="81"/>
      <c r="R1266" s="81"/>
      <c r="S1266" s="81"/>
      <c r="T1266" s="81"/>
      <c r="U1266" s="81"/>
      <c r="V1266" s="81"/>
      <c r="W1266" s="81"/>
      <c r="X1266" s="81"/>
      <c r="Y1266" s="81"/>
    </row>
    <row r="1267" spans="1:25" ht="12" customHeight="1">
      <c r="A1267" s="81"/>
      <c r="B1267" s="1031" t="s">
        <v>4881</v>
      </c>
      <c r="C1267" s="1016"/>
      <c r="D1267" s="888"/>
      <c r="E1267" s="888"/>
      <c r="F1267" s="888"/>
      <c r="G1267" s="507"/>
      <c r="H1267" s="534"/>
      <c r="I1267" s="4"/>
      <c r="J1267" s="4"/>
      <c r="K1267" s="76"/>
      <c r="L1267" s="81"/>
      <c r="M1267" s="81"/>
      <c r="N1267" s="81"/>
      <c r="O1267" s="81"/>
      <c r="P1267" s="81"/>
      <c r="Q1267" s="81"/>
      <c r="R1267" s="81"/>
      <c r="S1267" s="81"/>
      <c r="T1267" s="81"/>
      <c r="U1267" s="81"/>
      <c r="V1267" s="81"/>
      <c r="W1267" s="81"/>
      <c r="X1267" s="81"/>
      <c r="Y1267" s="81"/>
    </row>
    <row r="1268" spans="1:25" ht="12" customHeight="1">
      <c r="A1268" s="81"/>
      <c r="B1268" s="884"/>
      <c r="C1268" s="1016" t="s">
        <v>4882</v>
      </c>
      <c r="D1268" s="889"/>
      <c r="E1268" s="415"/>
      <c r="F1268" s="415"/>
      <c r="G1268" s="415"/>
      <c r="H1268" s="534"/>
      <c r="I1268" s="4"/>
      <c r="J1268" s="4"/>
      <c r="K1268" s="76"/>
      <c r="L1268" s="81"/>
      <c r="M1268" s="81"/>
      <c r="N1268" s="81"/>
      <c r="O1268" s="81"/>
      <c r="P1268" s="81"/>
      <c r="Q1268" s="81"/>
      <c r="R1268" s="81"/>
      <c r="S1268" s="81"/>
      <c r="T1268" s="81"/>
      <c r="U1268" s="81"/>
      <c r="V1268" s="81"/>
      <c r="W1268" s="81"/>
      <c r="X1268" s="81"/>
      <c r="Y1268" s="81"/>
    </row>
    <row r="1269" spans="1:25" ht="12" customHeight="1">
      <c r="A1269" s="81"/>
      <c r="B1269" s="107" t="s">
        <v>4883</v>
      </c>
      <c r="C1269" s="1029" t="s">
        <v>4884</v>
      </c>
      <c r="D1269" s="889"/>
      <c r="E1269" s="105">
        <v>600</v>
      </c>
      <c r="F1269" s="105">
        <v>300</v>
      </c>
      <c r="G1269" s="105"/>
      <c r="H1269" s="35">
        <v>2272.0940000000001</v>
      </c>
      <c r="I1269" s="215"/>
      <c r="J1269" s="4"/>
      <c r="K1269" s="76"/>
      <c r="L1269" s="81"/>
      <c r="M1269" s="81"/>
      <c r="N1269" s="81"/>
      <c r="O1269" s="81"/>
      <c r="P1269" s="81"/>
      <c r="Q1269" s="81"/>
      <c r="R1269" s="81"/>
      <c r="S1269" s="81"/>
      <c r="T1269" s="81"/>
      <c r="U1269" s="81"/>
      <c r="V1269" s="81"/>
      <c r="W1269" s="81"/>
      <c r="X1269" s="81"/>
      <c r="Y1269" s="81"/>
    </row>
    <row r="1270" spans="1:25" ht="12" customHeight="1">
      <c r="A1270" s="81"/>
      <c r="B1270" s="419" t="s">
        <v>4885</v>
      </c>
      <c r="C1270" s="1030" t="s">
        <v>4886</v>
      </c>
      <c r="D1270" s="889"/>
      <c r="E1270" s="447">
        <v>950</v>
      </c>
      <c r="F1270" s="447">
        <v>300</v>
      </c>
      <c r="G1270" s="447"/>
      <c r="H1270" s="35">
        <v>2804.4940000000001</v>
      </c>
      <c r="I1270" s="215"/>
      <c r="J1270" s="4"/>
      <c r="K1270" s="76"/>
      <c r="L1270" s="81"/>
      <c r="M1270" s="81"/>
      <c r="N1270" s="81"/>
      <c r="O1270" s="81"/>
      <c r="P1270" s="81"/>
      <c r="Q1270" s="81"/>
      <c r="R1270" s="81"/>
      <c r="S1270" s="81"/>
      <c r="T1270" s="81"/>
      <c r="U1270" s="81"/>
      <c r="V1270" s="81"/>
      <c r="W1270" s="81"/>
      <c r="X1270" s="81"/>
      <c r="Y1270" s="81"/>
    </row>
    <row r="1271" spans="1:25" ht="12" customHeight="1">
      <c r="A1271" s="81"/>
      <c r="B1271" s="419" t="s">
        <v>4887</v>
      </c>
      <c r="C1271" s="1030" t="s">
        <v>4888</v>
      </c>
      <c r="D1271" s="889"/>
      <c r="E1271" s="447">
        <v>1200</v>
      </c>
      <c r="F1271" s="447">
        <v>300</v>
      </c>
      <c r="G1271" s="447"/>
      <c r="H1271" s="35">
        <v>3307.4030000000002</v>
      </c>
      <c r="I1271" s="215"/>
      <c r="J1271" s="4"/>
      <c r="K1271" s="76"/>
      <c r="L1271" s="81"/>
      <c r="M1271" s="81"/>
      <c r="N1271" s="81"/>
      <c r="O1271" s="81"/>
      <c r="P1271" s="81"/>
      <c r="Q1271" s="81"/>
      <c r="R1271" s="81"/>
      <c r="S1271" s="81"/>
      <c r="T1271" s="81"/>
      <c r="U1271" s="81"/>
      <c r="V1271" s="81"/>
      <c r="W1271" s="81"/>
      <c r="X1271" s="81"/>
      <c r="Y1271" s="81"/>
    </row>
    <row r="1272" spans="1:25" ht="12" customHeight="1">
      <c r="A1272" s="81"/>
      <c r="B1272" s="419" t="s">
        <v>4889</v>
      </c>
      <c r="C1272" s="1030" t="s">
        <v>4890</v>
      </c>
      <c r="D1272" s="889"/>
      <c r="E1272" s="447">
        <v>1500</v>
      </c>
      <c r="F1272" s="447">
        <v>300</v>
      </c>
      <c r="G1272" s="447"/>
      <c r="H1272" s="35">
        <v>3890.59</v>
      </c>
      <c r="I1272" s="215"/>
      <c r="J1272" s="4"/>
      <c r="K1272" s="76"/>
      <c r="L1272" s="81"/>
      <c r="M1272" s="81"/>
      <c r="N1272" s="81"/>
      <c r="O1272" s="81"/>
      <c r="P1272" s="81"/>
      <c r="Q1272" s="81"/>
      <c r="R1272" s="81"/>
      <c r="S1272" s="81"/>
      <c r="T1272" s="81"/>
      <c r="U1272" s="81"/>
      <c r="V1272" s="81"/>
      <c r="W1272" s="81"/>
      <c r="X1272" s="81"/>
      <c r="Y1272" s="81"/>
    </row>
    <row r="1273" spans="1:25" ht="12" customHeight="1">
      <c r="A1273" s="81"/>
      <c r="B1273" s="535"/>
      <c r="C1273" s="536"/>
      <c r="D1273" s="536"/>
      <c r="E1273" s="536"/>
      <c r="F1273" s="536"/>
      <c r="G1273" s="536"/>
      <c r="H1273" s="537"/>
      <c r="I1273" s="4"/>
      <c r="J1273" s="4"/>
      <c r="K1273" s="76"/>
      <c r="L1273" s="81"/>
      <c r="M1273" s="81"/>
      <c r="N1273" s="81"/>
      <c r="O1273" s="81"/>
      <c r="P1273" s="81"/>
      <c r="Q1273" s="81"/>
      <c r="R1273" s="81"/>
      <c r="S1273" s="81"/>
      <c r="T1273" s="81"/>
      <c r="U1273" s="81"/>
      <c r="V1273" s="81"/>
      <c r="W1273" s="81"/>
      <c r="X1273" s="81"/>
      <c r="Y1273" s="81"/>
    </row>
    <row r="1274" spans="1:25" ht="12" customHeight="1">
      <c r="A1274" s="81"/>
      <c r="B1274" s="2"/>
      <c r="C1274" s="2"/>
      <c r="D1274" s="2"/>
      <c r="E1274" s="2"/>
      <c r="F1274" s="2"/>
      <c r="G1274" s="2"/>
      <c r="H1274" s="35"/>
      <c r="I1274" s="4"/>
      <c r="J1274" s="4"/>
      <c r="K1274" s="76"/>
      <c r="L1274" s="81"/>
      <c r="M1274" s="81"/>
      <c r="N1274" s="81"/>
      <c r="O1274" s="81"/>
      <c r="P1274" s="81"/>
      <c r="Q1274" s="81"/>
      <c r="R1274" s="81"/>
      <c r="S1274" s="81"/>
      <c r="T1274" s="81"/>
      <c r="U1274" s="81"/>
      <c r="V1274" s="81"/>
      <c r="W1274" s="81"/>
      <c r="X1274" s="81"/>
      <c r="Y1274" s="81"/>
    </row>
    <row r="1275" spans="1:25" ht="62.25" customHeight="1">
      <c r="A1275" s="81"/>
      <c r="B1275" s="1028" t="s">
        <v>4891</v>
      </c>
      <c r="C1275" s="888"/>
      <c r="D1275" s="889"/>
      <c r="E1275" s="412" t="s">
        <v>213</v>
      </c>
      <c r="F1275" s="412" t="s">
        <v>2554</v>
      </c>
      <c r="G1275" s="412"/>
      <c r="H1275" s="528" t="s">
        <v>7783</v>
      </c>
      <c r="I1275" s="4"/>
      <c r="J1275" s="4"/>
      <c r="K1275" s="76"/>
      <c r="L1275" s="81"/>
      <c r="M1275" s="81"/>
      <c r="N1275" s="81"/>
      <c r="O1275" s="81"/>
      <c r="P1275" s="81"/>
      <c r="Q1275" s="81"/>
      <c r="R1275" s="81"/>
      <c r="S1275" s="81"/>
      <c r="T1275" s="81"/>
      <c r="U1275" s="81"/>
      <c r="V1275" s="81"/>
      <c r="W1275" s="81"/>
      <c r="X1275" s="81"/>
      <c r="Y1275" s="81"/>
    </row>
    <row r="1276" spans="1:25" ht="12" customHeight="1">
      <c r="A1276" s="81"/>
      <c r="B1276" s="1031" t="s">
        <v>4892</v>
      </c>
      <c r="C1276" s="1016"/>
      <c r="D1276" s="888"/>
      <c r="E1276" s="888"/>
      <c r="F1276" s="889"/>
      <c r="G1276" s="538"/>
      <c r="H1276" s="1039"/>
      <c r="I1276" s="4"/>
      <c r="J1276" s="4"/>
      <c r="K1276" s="76"/>
      <c r="L1276" s="81"/>
      <c r="M1276" s="81"/>
      <c r="N1276" s="81"/>
      <c r="O1276" s="81"/>
      <c r="P1276" s="81"/>
      <c r="Q1276" s="81"/>
      <c r="R1276" s="81"/>
      <c r="S1276" s="81"/>
      <c r="T1276" s="81"/>
      <c r="U1276" s="81"/>
      <c r="V1276" s="81"/>
      <c r="W1276" s="81"/>
      <c r="X1276" s="81"/>
      <c r="Y1276" s="81"/>
    </row>
    <row r="1277" spans="1:25" ht="12" customHeight="1">
      <c r="A1277" s="81"/>
      <c r="B1277" s="884"/>
      <c r="C1277" s="1016" t="s">
        <v>4893</v>
      </c>
      <c r="D1277" s="889"/>
      <c r="E1277" s="415"/>
      <c r="F1277" s="415"/>
      <c r="G1277" s="539"/>
      <c r="H1277" s="884"/>
      <c r="I1277" s="4"/>
      <c r="J1277" s="4"/>
      <c r="K1277" s="76"/>
      <c r="L1277" s="81"/>
      <c r="M1277" s="81"/>
      <c r="N1277" s="81"/>
      <c r="O1277" s="81"/>
      <c r="P1277" s="81"/>
      <c r="Q1277" s="81"/>
      <c r="R1277" s="81"/>
      <c r="S1277" s="81"/>
      <c r="T1277" s="81"/>
      <c r="U1277" s="81"/>
      <c r="V1277" s="81"/>
      <c r="W1277" s="81"/>
      <c r="X1277" s="81"/>
      <c r="Y1277" s="81"/>
    </row>
    <row r="1278" spans="1:25" ht="12" customHeight="1">
      <c r="A1278" s="81"/>
      <c r="B1278" s="107" t="s">
        <v>4894</v>
      </c>
      <c r="C1278" s="1032" t="s">
        <v>4895</v>
      </c>
      <c r="D1278" s="889"/>
      <c r="E1278" s="105">
        <v>600</v>
      </c>
      <c r="F1278" s="105">
        <v>300</v>
      </c>
      <c r="G1278" s="105"/>
      <c r="H1278" s="35">
        <v>6370.7269999999999</v>
      </c>
      <c r="I1278" s="215"/>
      <c r="J1278" s="4"/>
      <c r="K1278" s="76"/>
      <c r="L1278" s="81"/>
      <c r="M1278" s="81"/>
      <c r="N1278" s="81"/>
      <c r="O1278" s="81"/>
      <c r="P1278" s="81"/>
      <c r="Q1278" s="81"/>
      <c r="R1278" s="81"/>
      <c r="S1278" s="81"/>
      <c r="T1278" s="81"/>
      <c r="U1278" s="81"/>
      <c r="V1278" s="81"/>
      <c r="W1278" s="81"/>
      <c r="X1278" s="81"/>
      <c r="Y1278" s="81"/>
    </row>
    <row r="1279" spans="1:25" ht="12" customHeight="1">
      <c r="A1279" s="81"/>
      <c r="B1279" s="107" t="s">
        <v>4896</v>
      </c>
      <c r="C1279" s="1032" t="s">
        <v>4897</v>
      </c>
      <c r="D1279" s="889"/>
      <c r="E1279" s="105">
        <v>900</v>
      </c>
      <c r="F1279" s="105">
        <v>300</v>
      </c>
      <c r="G1279" s="105"/>
      <c r="H1279" s="35">
        <v>7281.527</v>
      </c>
      <c r="I1279" s="215"/>
      <c r="J1279" s="4"/>
      <c r="K1279" s="76"/>
      <c r="L1279" s="81"/>
      <c r="M1279" s="81"/>
      <c r="N1279" s="81"/>
      <c r="O1279" s="81"/>
      <c r="P1279" s="81"/>
      <c r="Q1279" s="81"/>
      <c r="R1279" s="81"/>
      <c r="S1279" s="81"/>
      <c r="T1279" s="81"/>
      <c r="U1279" s="81"/>
      <c r="V1279" s="81"/>
      <c r="W1279" s="81"/>
      <c r="X1279" s="81"/>
      <c r="Y1279" s="81"/>
    </row>
    <row r="1280" spans="1:25" ht="12" customHeight="1">
      <c r="A1280" s="81"/>
      <c r="B1280" s="419" t="s">
        <v>4898</v>
      </c>
      <c r="C1280" s="1034" t="s">
        <v>4899</v>
      </c>
      <c r="D1280" s="889"/>
      <c r="E1280" s="447">
        <v>1200</v>
      </c>
      <c r="F1280" s="447">
        <v>300</v>
      </c>
      <c r="G1280" s="447"/>
      <c r="H1280" s="35">
        <v>8936.0149999999994</v>
      </c>
      <c r="I1280" s="215"/>
      <c r="J1280" s="4"/>
      <c r="K1280" s="76"/>
      <c r="L1280" s="81"/>
      <c r="M1280" s="81"/>
      <c r="N1280" s="81"/>
      <c r="O1280" s="81"/>
      <c r="P1280" s="81"/>
      <c r="Q1280" s="81"/>
      <c r="R1280" s="81"/>
      <c r="S1280" s="81"/>
      <c r="T1280" s="81"/>
      <c r="U1280" s="81"/>
      <c r="V1280" s="81"/>
      <c r="W1280" s="81"/>
      <c r="X1280" s="81"/>
      <c r="Y1280" s="81"/>
    </row>
    <row r="1281" spans="1:25" ht="12" customHeight="1">
      <c r="A1281" s="81"/>
      <c r="B1281" s="107" t="s">
        <v>4900</v>
      </c>
      <c r="C1281" s="1032" t="s">
        <v>4901</v>
      </c>
      <c r="D1281" s="889"/>
      <c r="E1281" s="105">
        <v>1500</v>
      </c>
      <c r="F1281" s="105">
        <v>300</v>
      </c>
      <c r="G1281" s="105"/>
      <c r="H1281" s="35">
        <v>10423.467999999999</v>
      </c>
      <c r="I1281" s="215"/>
      <c r="J1281" s="4"/>
      <c r="K1281" s="76"/>
      <c r="L1281" s="81"/>
      <c r="M1281" s="81"/>
      <c r="N1281" s="81"/>
      <c r="O1281" s="81"/>
      <c r="P1281" s="81"/>
      <c r="Q1281" s="81"/>
      <c r="R1281" s="81"/>
      <c r="S1281" s="81"/>
      <c r="T1281" s="81"/>
      <c r="U1281" s="81"/>
      <c r="V1281" s="81"/>
      <c r="W1281" s="81"/>
      <c r="X1281" s="81"/>
      <c r="Y1281" s="81"/>
    </row>
    <row r="1282" spans="1:25" ht="12" customHeight="1">
      <c r="A1282" s="81"/>
      <c r="B1282" s="1031" t="s">
        <v>4902</v>
      </c>
      <c r="C1282" s="1035"/>
      <c r="D1282" s="1036"/>
      <c r="E1282" s="1036"/>
      <c r="F1282" s="1025"/>
      <c r="G1282" s="540"/>
      <c r="H1282" s="1023"/>
      <c r="I1282" s="4"/>
      <c r="J1282" s="4"/>
      <c r="K1282" s="76"/>
      <c r="L1282" s="81"/>
      <c r="M1282" s="81"/>
      <c r="N1282" s="81"/>
      <c r="O1282" s="81"/>
      <c r="P1282" s="81"/>
      <c r="Q1282" s="81"/>
      <c r="R1282" s="81"/>
      <c r="S1282" s="81"/>
      <c r="T1282" s="81"/>
      <c r="U1282" s="81"/>
      <c r="V1282" s="81"/>
      <c r="W1282" s="81"/>
      <c r="X1282" s="81"/>
      <c r="Y1282" s="81"/>
    </row>
    <row r="1283" spans="1:25" ht="12" customHeight="1">
      <c r="A1283" s="81"/>
      <c r="B1283" s="894"/>
      <c r="C1283" s="1037"/>
      <c r="D1283" s="878"/>
      <c r="E1283" s="878"/>
      <c r="F1283" s="1038"/>
      <c r="G1283" s="541"/>
      <c r="H1283" s="894"/>
      <c r="I1283" s="4"/>
      <c r="J1283" s="4"/>
      <c r="K1283" s="76"/>
      <c r="L1283" s="81"/>
      <c r="M1283" s="81"/>
      <c r="N1283" s="81"/>
      <c r="O1283" s="81"/>
      <c r="P1283" s="81"/>
      <c r="Q1283" s="81"/>
      <c r="R1283" s="81"/>
      <c r="S1283" s="81"/>
      <c r="T1283" s="81"/>
      <c r="U1283" s="81"/>
      <c r="V1283" s="81"/>
      <c r="W1283" s="81"/>
      <c r="X1283" s="81"/>
      <c r="Y1283" s="81"/>
    </row>
    <row r="1284" spans="1:25" ht="12" customHeight="1">
      <c r="A1284" s="81"/>
      <c r="B1284" s="894"/>
      <c r="C1284" s="1026"/>
      <c r="D1284" s="1021"/>
      <c r="E1284" s="1021"/>
      <c r="F1284" s="1022"/>
      <c r="G1284" s="541"/>
      <c r="H1284" s="894"/>
      <c r="I1284" s="4"/>
      <c r="J1284" s="4"/>
      <c r="K1284" s="76"/>
      <c r="L1284" s="81"/>
      <c r="M1284" s="81"/>
      <c r="N1284" s="81"/>
      <c r="O1284" s="81"/>
      <c r="P1284" s="81"/>
      <c r="Q1284" s="81"/>
      <c r="R1284" s="81"/>
      <c r="S1284" s="81"/>
      <c r="T1284" s="81"/>
      <c r="U1284" s="81"/>
      <c r="V1284" s="81"/>
      <c r="W1284" s="81"/>
      <c r="X1284" s="81"/>
      <c r="Y1284" s="81"/>
    </row>
    <row r="1285" spans="1:25" ht="12" customHeight="1">
      <c r="A1285" s="81"/>
      <c r="B1285" s="884"/>
      <c r="C1285" s="1040" t="s">
        <v>4903</v>
      </c>
      <c r="D1285" s="889"/>
      <c r="E1285" s="257"/>
      <c r="F1285" s="257"/>
      <c r="G1285" s="542"/>
      <c r="H1285" s="884"/>
      <c r="I1285" s="4"/>
      <c r="J1285" s="4"/>
      <c r="K1285" s="76"/>
      <c r="L1285" s="81"/>
      <c r="M1285" s="81"/>
      <c r="N1285" s="81"/>
      <c r="O1285" s="81"/>
      <c r="P1285" s="81"/>
      <c r="Q1285" s="81"/>
      <c r="R1285" s="81"/>
      <c r="S1285" s="81"/>
      <c r="T1285" s="81"/>
      <c r="U1285" s="81"/>
      <c r="V1285" s="81"/>
      <c r="W1285" s="81"/>
      <c r="X1285" s="81"/>
      <c r="Y1285" s="81"/>
    </row>
    <row r="1286" spans="1:25" ht="12" customHeight="1">
      <c r="A1286" s="81"/>
      <c r="B1286" s="107" t="s">
        <v>4904</v>
      </c>
      <c r="C1286" s="1041" t="s">
        <v>4905</v>
      </c>
      <c r="D1286" s="889"/>
      <c r="E1286" s="105">
        <v>600</v>
      </c>
      <c r="F1286" s="105">
        <v>300</v>
      </c>
      <c r="G1286" s="105"/>
      <c r="H1286" s="35">
        <v>3256.6270000000004</v>
      </c>
      <c r="I1286" s="215"/>
      <c r="J1286" s="4"/>
      <c r="K1286" s="76"/>
      <c r="L1286" s="81"/>
      <c r="M1286" s="81"/>
      <c r="N1286" s="81"/>
      <c r="O1286" s="81"/>
      <c r="P1286" s="81"/>
      <c r="Q1286" s="81"/>
      <c r="R1286" s="81"/>
      <c r="S1286" s="81"/>
      <c r="T1286" s="81"/>
      <c r="U1286" s="81"/>
      <c r="V1286" s="81"/>
      <c r="W1286" s="81"/>
      <c r="X1286" s="81"/>
      <c r="Y1286" s="81"/>
    </row>
    <row r="1287" spans="1:25" ht="12" customHeight="1">
      <c r="A1287" s="81"/>
      <c r="B1287" s="107" t="s">
        <v>4906</v>
      </c>
      <c r="C1287" s="1041" t="s">
        <v>4907</v>
      </c>
      <c r="D1287" s="889"/>
      <c r="E1287" s="105">
        <v>800</v>
      </c>
      <c r="F1287" s="105">
        <v>300</v>
      </c>
      <c r="G1287" s="105"/>
      <c r="H1287" s="35">
        <v>4137.9360000000006</v>
      </c>
      <c r="I1287" s="215"/>
      <c r="J1287" s="4"/>
      <c r="K1287" s="76"/>
      <c r="L1287" s="81"/>
      <c r="M1287" s="81"/>
      <c r="N1287" s="81"/>
      <c r="O1287" s="81"/>
      <c r="P1287" s="81"/>
      <c r="Q1287" s="81"/>
      <c r="R1287" s="81"/>
      <c r="S1287" s="81"/>
      <c r="T1287" s="81"/>
      <c r="U1287" s="81"/>
      <c r="V1287" s="81"/>
      <c r="W1287" s="81"/>
      <c r="X1287" s="81"/>
      <c r="Y1287" s="81"/>
    </row>
    <row r="1288" spans="1:25" ht="12" customHeight="1">
      <c r="A1288" s="81"/>
      <c r="B1288" s="419" t="s">
        <v>4908</v>
      </c>
      <c r="C1288" s="1042" t="s">
        <v>4909</v>
      </c>
      <c r="D1288" s="889"/>
      <c r="E1288" s="447">
        <v>950</v>
      </c>
      <c r="F1288" s="447">
        <v>300</v>
      </c>
      <c r="G1288" s="447"/>
      <c r="H1288" s="35">
        <v>4188.7340000000004</v>
      </c>
      <c r="I1288" s="215"/>
      <c r="J1288" s="4"/>
      <c r="K1288" s="76"/>
      <c r="L1288" s="81"/>
      <c r="M1288" s="81"/>
      <c r="N1288" s="81"/>
      <c r="O1288" s="81"/>
      <c r="P1288" s="81"/>
      <c r="Q1288" s="81"/>
      <c r="R1288" s="81"/>
      <c r="S1288" s="81"/>
      <c r="T1288" s="81"/>
      <c r="U1288" s="81"/>
      <c r="V1288" s="81"/>
      <c r="W1288" s="81"/>
      <c r="X1288" s="81"/>
      <c r="Y1288" s="81"/>
    </row>
    <row r="1289" spans="1:25" ht="12" customHeight="1">
      <c r="A1289" s="81"/>
      <c r="B1289" s="419" t="s">
        <v>4910</v>
      </c>
      <c r="C1289" s="1042" t="s">
        <v>4911</v>
      </c>
      <c r="D1289" s="889"/>
      <c r="E1289" s="447">
        <v>1200</v>
      </c>
      <c r="F1289" s="447">
        <v>300</v>
      </c>
      <c r="G1289" s="447"/>
      <c r="H1289" s="35">
        <v>4665.4189999999999</v>
      </c>
      <c r="I1289" s="215"/>
      <c r="J1289" s="4"/>
      <c r="K1289" s="76"/>
      <c r="L1289" s="81"/>
      <c r="M1289" s="81"/>
      <c r="N1289" s="81"/>
      <c r="O1289" s="81"/>
      <c r="P1289" s="81"/>
      <c r="Q1289" s="81"/>
      <c r="R1289" s="81"/>
      <c r="S1289" s="81"/>
      <c r="T1289" s="81"/>
      <c r="U1289" s="81"/>
      <c r="V1289" s="81"/>
      <c r="W1289" s="81"/>
      <c r="X1289" s="81"/>
      <c r="Y1289" s="81"/>
    </row>
    <row r="1290" spans="1:25" ht="12" customHeight="1">
      <c r="A1290" s="81"/>
      <c r="B1290" s="419" t="s">
        <v>4912</v>
      </c>
      <c r="C1290" s="1042" t="s">
        <v>4913</v>
      </c>
      <c r="D1290" s="889"/>
      <c r="E1290" s="447">
        <v>1500</v>
      </c>
      <c r="F1290" s="447">
        <v>300</v>
      </c>
      <c r="G1290" s="447"/>
      <c r="H1290" s="35">
        <v>6290.4490000000005</v>
      </c>
      <c r="I1290" s="215"/>
      <c r="J1290" s="4"/>
      <c r="K1290" s="76"/>
      <c r="L1290" s="81"/>
      <c r="M1290" s="81"/>
      <c r="N1290" s="81"/>
      <c r="O1290" s="81"/>
      <c r="P1290" s="81"/>
      <c r="Q1290" s="81"/>
      <c r="R1290" s="81"/>
      <c r="S1290" s="81"/>
      <c r="T1290" s="81"/>
      <c r="U1290" s="81"/>
      <c r="V1290" s="81"/>
      <c r="W1290" s="81"/>
      <c r="X1290" s="81"/>
      <c r="Y1290" s="81"/>
    </row>
    <row r="1291" spans="1:25" ht="12" customHeight="1">
      <c r="A1291" s="81"/>
      <c r="B1291" s="535"/>
      <c r="C1291" s="536"/>
      <c r="D1291" s="536"/>
      <c r="E1291" s="536"/>
      <c r="F1291" s="536"/>
      <c r="G1291" s="536"/>
      <c r="H1291" s="537"/>
      <c r="I1291" s="4"/>
      <c r="J1291" s="4"/>
      <c r="K1291" s="76"/>
      <c r="L1291" s="81"/>
      <c r="M1291" s="81"/>
      <c r="N1291" s="81"/>
      <c r="O1291" s="81"/>
      <c r="P1291" s="81"/>
      <c r="Q1291" s="81"/>
      <c r="R1291" s="81"/>
      <c r="S1291" s="81"/>
      <c r="T1291" s="81"/>
      <c r="U1291" s="81"/>
      <c r="V1291" s="81"/>
      <c r="W1291" s="81"/>
      <c r="X1291" s="81"/>
      <c r="Y1291" s="81"/>
    </row>
    <row r="1292" spans="1:25" ht="12" customHeight="1">
      <c r="A1292" s="81"/>
      <c r="B1292" s="2"/>
      <c r="C1292" s="2"/>
      <c r="D1292" s="2"/>
      <c r="E1292" s="2"/>
      <c r="F1292" s="2"/>
      <c r="G1292" s="2"/>
      <c r="H1292" s="35"/>
      <c r="I1292" s="4"/>
      <c r="J1292" s="4"/>
      <c r="K1292" s="76"/>
      <c r="L1292" s="81"/>
      <c r="M1292" s="81"/>
      <c r="N1292" s="81"/>
      <c r="O1292" s="81"/>
      <c r="P1292" s="81"/>
      <c r="Q1292" s="81"/>
      <c r="R1292" s="81"/>
      <c r="S1292" s="81"/>
      <c r="T1292" s="81"/>
      <c r="U1292" s="81"/>
      <c r="V1292" s="81"/>
      <c r="W1292" s="81"/>
      <c r="X1292" s="81"/>
      <c r="Y1292" s="81"/>
    </row>
    <row r="1293" spans="1:25" ht="12" customHeight="1">
      <c r="A1293" s="81"/>
      <c r="B1293" s="1028" t="s">
        <v>4914</v>
      </c>
      <c r="C1293" s="888"/>
      <c r="D1293" s="889"/>
      <c r="E1293" s="412" t="s">
        <v>213</v>
      </c>
      <c r="F1293" s="412" t="s">
        <v>2554</v>
      </c>
      <c r="G1293" s="412"/>
      <c r="H1293" s="528" t="s">
        <v>7783</v>
      </c>
      <c r="I1293" s="4"/>
      <c r="J1293" s="4"/>
      <c r="K1293" s="76"/>
      <c r="L1293" s="81"/>
      <c r="M1293" s="81"/>
      <c r="N1293" s="81"/>
      <c r="O1293" s="81"/>
      <c r="P1293" s="81"/>
      <c r="Q1293" s="81"/>
      <c r="R1293" s="81"/>
      <c r="S1293" s="81"/>
      <c r="T1293" s="81"/>
      <c r="U1293" s="81"/>
      <c r="V1293" s="81"/>
      <c r="W1293" s="81"/>
      <c r="X1293" s="81"/>
      <c r="Y1293" s="81"/>
    </row>
    <row r="1294" spans="1:25" ht="12" customHeight="1">
      <c r="A1294" s="81"/>
      <c r="B1294" s="1031" t="s">
        <v>4915</v>
      </c>
      <c r="C1294" s="1016"/>
      <c r="D1294" s="888"/>
      <c r="E1294" s="888"/>
      <c r="F1294" s="889"/>
      <c r="G1294" s="538"/>
      <c r="H1294" s="1039"/>
      <c r="I1294" s="4"/>
      <c r="J1294" s="4"/>
      <c r="K1294" s="76"/>
      <c r="L1294" s="81"/>
      <c r="M1294" s="81"/>
      <c r="N1294" s="81"/>
      <c r="O1294" s="81"/>
      <c r="P1294" s="81"/>
      <c r="Q1294" s="81"/>
      <c r="R1294" s="81"/>
      <c r="S1294" s="81"/>
      <c r="T1294" s="81"/>
      <c r="U1294" s="81"/>
      <c r="V1294" s="81"/>
      <c r="W1294" s="81"/>
      <c r="X1294" s="81"/>
      <c r="Y1294" s="81"/>
    </row>
    <row r="1295" spans="1:25" ht="12" customHeight="1">
      <c r="A1295" s="81"/>
      <c r="B1295" s="884"/>
      <c r="C1295" s="1016" t="s">
        <v>4916</v>
      </c>
      <c r="D1295" s="889"/>
      <c r="E1295" s="415"/>
      <c r="F1295" s="415"/>
      <c r="G1295" s="539"/>
      <c r="H1295" s="884"/>
      <c r="I1295" s="4"/>
      <c r="J1295" s="4"/>
      <c r="K1295" s="76"/>
      <c r="L1295" s="81"/>
      <c r="M1295" s="81"/>
      <c r="N1295" s="81"/>
      <c r="O1295" s="81"/>
      <c r="P1295" s="81"/>
      <c r="Q1295" s="81"/>
      <c r="R1295" s="81"/>
      <c r="S1295" s="81"/>
      <c r="T1295" s="81"/>
      <c r="U1295" s="81"/>
      <c r="V1295" s="81"/>
      <c r="W1295" s="81"/>
      <c r="X1295" s="81"/>
      <c r="Y1295" s="81"/>
    </row>
    <row r="1296" spans="1:25" ht="12" customHeight="1">
      <c r="A1296" s="81"/>
      <c r="B1296" s="107" t="s">
        <v>4917</v>
      </c>
      <c r="C1296" s="1033" t="s">
        <v>4918</v>
      </c>
      <c r="D1296" s="889"/>
      <c r="E1296" s="415">
        <v>600</v>
      </c>
      <c r="F1296" s="415">
        <v>350</v>
      </c>
      <c r="G1296" s="539"/>
      <c r="H1296" s="35">
        <v>7308</v>
      </c>
      <c r="I1296" s="215"/>
      <c r="J1296" s="4"/>
      <c r="K1296" s="76"/>
      <c r="L1296" s="81"/>
      <c r="M1296" s="81"/>
      <c r="N1296" s="81"/>
      <c r="O1296" s="81"/>
      <c r="P1296" s="81"/>
      <c r="Q1296" s="81"/>
      <c r="R1296" s="81"/>
      <c r="S1296" s="81"/>
      <c r="T1296" s="81"/>
      <c r="U1296" s="81"/>
      <c r="V1296" s="81"/>
      <c r="W1296" s="81"/>
      <c r="X1296" s="81"/>
      <c r="Y1296" s="81"/>
    </row>
    <row r="1297" spans="1:25" ht="12" customHeight="1">
      <c r="A1297" s="81"/>
      <c r="B1297" s="107" t="s">
        <v>4919</v>
      </c>
      <c r="C1297" s="1033" t="s">
        <v>4920</v>
      </c>
      <c r="D1297" s="889"/>
      <c r="E1297" s="415">
        <v>600</v>
      </c>
      <c r="F1297" s="415">
        <v>400</v>
      </c>
      <c r="G1297" s="415"/>
      <c r="H1297" s="35">
        <v>7845.0240000000003</v>
      </c>
      <c r="I1297" s="215"/>
      <c r="J1297" s="4"/>
      <c r="K1297" s="76"/>
      <c r="L1297" s="81"/>
      <c r="M1297" s="81"/>
      <c r="N1297" s="81"/>
      <c r="O1297" s="81"/>
      <c r="P1297" s="81"/>
      <c r="Q1297" s="81"/>
      <c r="R1297" s="81"/>
      <c r="S1297" s="81"/>
      <c r="T1297" s="81"/>
      <c r="U1297" s="81"/>
      <c r="V1297" s="81"/>
      <c r="W1297" s="81"/>
      <c r="X1297" s="81"/>
      <c r="Y1297" s="81"/>
    </row>
    <row r="1298" spans="1:25" ht="12" customHeight="1">
      <c r="A1298" s="81"/>
      <c r="B1298" s="107" t="s">
        <v>4921</v>
      </c>
      <c r="C1298" s="1033" t="s">
        <v>4922</v>
      </c>
      <c r="D1298" s="889"/>
      <c r="E1298" s="429">
        <v>800</v>
      </c>
      <c r="F1298" s="429">
        <v>400</v>
      </c>
      <c r="G1298" s="429"/>
      <c r="H1298" s="35">
        <v>8742.723</v>
      </c>
      <c r="I1298" s="215"/>
      <c r="J1298" s="4"/>
      <c r="K1298" s="76"/>
      <c r="L1298" s="81"/>
      <c r="M1298" s="81"/>
      <c r="N1298" s="81"/>
      <c r="O1298" s="81"/>
      <c r="P1298" s="81"/>
      <c r="Q1298" s="81"/>
      <c r="R1298" s="81"/>
      <c r="S1298" s="81"/>
      <c r="T1298" s="81"/>
      <c r="U1298" s="81"/>
      <c r="V1298" s="81"/>
      <c r="W1298" s="81"/>
      <c r="X1298" s="81"/>
      <c r="Y1298" s="81"/>
    </row>
    <row r="1299" spans="1:25" ht="12" customHeight="1">
      <c r="A1299" s="81"/>
      <c r="B1299" s="107" t="s">
        <v>4923</v>
      </c>
      <c r="C1299" s="1033" t="s">
        <v>4924</v>
      </c>
      <c r="D1299" s="889"/>
      <c r="E1299" s="429">
        <v>950</v>
      </c>
      <c r="F1299" s="429">
        <v>400</v>
      </c>
      <c r="G1299" s="429"/>
      <c r="H1299" s="35">
        <v>9607.6749999999993</v>
      </c>
      <c r="I1299" s="215"/>
      <c r="J1299" s="4"/>
      <c r="K1299" s="76"/>
      <c r="L1299" s="81"/>
      <c r="M1299" s="81"/>
      <c r="N1299" s="81"/>
      <c r="O1299" s="81"/>
      <c r="P1299" s="81"/>
      <c r="Q1299" s="81"/>
      <c r="R1299" s="81"/>
      <c r="S1299" s="81"/>
      <c r="T1299" s="81"/>
      <c r="U1299" s="81"/>
      <c r="V1299" s="81"/>
      <c r="W1299" s="81"/>
      <c r="X1299" s="81"/>
      <c r="Y1299" s="81"/>
    </row>
    <row r="1300" spans="1:25" ht="12" customHeight="1">
      <c r="A1300" s="81"/>
      <c r="B1300" s="107" t="s">
        <v>4925</v>
      </c>
      <c r="C1300" s="1033" t="s">
        <v>4926</v>
      </c>
      <c r="D1300" s="889"/>
      <c r="E1300" s="429">
        <v>1000</v>
      </c>
      <c r="F1300" s="429">
        <v>400</v>
      </c>
      <c r="G1300" s="429"/>
      <c r="H1300" s="35">
        <v>9899.262999999999</v>
      </c>
      <c r="I1300" s="215"/>
      <c r="J1300" s="4"/>
      <c r="K1300" s="76"/>
      <c r="L1300" s="81"/>
      <c r="M1300" s="81"/>
      <c r="N1300" s="81"/>
      <c r="O1300" s="81"/>
      <c r="P1300" s="81"/>
      <c r="Q1300" s="81"/>
      <c r="R1300" s="81"/>
      <c r="S1300" s="81"/>
      <c r="T1300" s="81"/>
      <c r="U1300" s="81"/>
      <c r="V1300" s="81"/>
      <c r="W1300" s="81"/>
      <c r="X1300" s="81"/>
      <c r="Y1300" s="81"/>
    </row>
    <row r="1301" spans="1:25" ht="12" customHeight="1">
      <c r="A1301" s="81"/>
      <c r="B1301" s="107" t="s">
        <v>4927</v>
      </c>
      <c r="C1301" s="1033" t="s">
        <v>4928</v>
      </c>
      <c r="D1301" s="889"/>
      <c r="E1301" s="429">
        <v>1200</v>
      </c>
      <c r="F1301" s="429">
        <v>400</v>
      </c>
      <c r="G1301" s="429"/>
      <c r="H1301" s="35">
        <v>11080.41</v>
      </c>
      <c r="I1301" s="215"/>
      <c r="J1301" s="4"/>
      <c r="K1301" s="76"/>
      <c r="L1301" s="81"/>
      <c r="M1301" s="81"/>
      <c r="N1301" s="81"/>
      <c r="O1301" s="81"/>
      <c r="P1301" s="81"/>
      <c r="Q1301" s="81"/>
      <c r="R1301" s="81"/>
      <c r="S1301" s="81"/>
      <c r="T1301" s="81"/>
      <c r="U1301" s="81"/>
      <c r="V1301" s="81"/>
      <c r="W1301" s="81"/>
      <c r="X1301" s="81"/>
      <c r="Y1301" s="81"/>
    </row>
    <row r="1302" spans="1:25" ht="12" customHeight="1">
      <c r="A1302" s="81"/>
      <c r="B1302" s="107" t="s">
        <v>4929</v>
      </c>
      <c r="C1302" s="1033" t="s">
        <v>4930</v>
      </c>
      <c r="D1302" s="889"/>
      <c r="E1302" s="429">
        <v>1500</v>
      </c>
      <c r="F1302" s="429">
        <v>400</v>
      </c>
      <c r="G1302" s="429"/>
      <c r="H1302" s="35">
        <v>12485.88</v>
      </c>
      <c r="I1302" s="215"/>
      <c r="J1302" s="4"/>
      <c r="K1302" s="76"/>
      <c r="L1302" s="81"/>
      <c r="M1302" s="81"/>
      <c r="N1302" s="81"/>
      <c r="O1302" s="81"/>
      <c r="P1302" s="81"/>
      <c r="Q1302" s="81"/>
      <c r="R1302" s="81"/>
      <c r="S1302" s="81"/>
      <c r="T1302" s="81"/>
      <c r="U1302" s="81"/>
      <c r="V1302" s="81"/>
      <c r="W1302" s="81"/>
      <c r="X1302" s="81"/>
      <c r="Y1302" s="81"/>
    </row>
    <row r="1303" spans="1:25" ht="12" customHeight="1">
      <c r="A1303" s="81"/>
      <c r="B1303" s="2"/>
      <c r="C1303" s="2"/>
      <c r="D1303" s="2"/>
      <c r="E1303" s="2"/>
      <c r="F1303" s="2"/>
      <c r="G1303" s="2"/>
      <c r="H1303" s="35"/>
      <c r="I1303" s="4"/>
      <c r="J1303" s="4"/>
      <c r="K1303" s="76"/>
      <c r="L1303" s="81"/>
      <c r="M1303" s="81"/>
      <c r="N1303" s="81"/>
      <c r="O1303" s="81"/>
      <c r="P1303" s="81"/>
      <c r="Q1303" s="81"/>
      <c r="R1303" s="81"/>
      <c r="S1303" s="81"/>
      <c r="T1303" s="81"/>
      <c r="U1303" s="81"/>
      <c r="V1303" s="81"/>
      <c r="W1303" s="81"/>
      <c r="X1303" s="81"/>
      <c r="Y1303" s="81"/>
    </row>
    <row r="1304" spans="1:25" ht="12" customHeight="1">
      <c r="A1304" s="81"/>
      <c r="B1304" s="2"/>
      <c r="C1304" s="2"/>
      <c r="D1304" s="2"/>
      <c r="E1304" s="2"/>
      <c r="F1304" s="2"/>
      <c r="G1304" s="2"/>
      <c r="H1304" s="35"/>
      <c r="I1304" s="4"/>
      <c r="J1304" s="4"/>
      <c r="K1304" s="76"/>
      <c r="L1304" s="81"/>
      <c r="M1304" s="81"/>
      <c r="N1304" s="81"/>
      <c r="O1304" s="81"/>
      <c r="P1304" s="81"/>
      <c r="Q1304" s="81"/>
      <c r="R1304" s="81"/>
      <c r="S1304" s="81"/>
      <c r="T1304" s="81"/>
      <c r="U1304" s="81"/>
      <c r="V1304" s="81"/>
      <c r="W1304" s="81"/>
      <c r="X1304" s="81"/>
      <c r="Y1304" s="81"/>
    </row>
    <row r="1305" spans="1:25" ht="12" customHeight="1">
      <c r="A1305" s="81"/>
      <c r="B1305" s="1028" t="s">
        <v>4931</v>
      </c>
      <c r="C1305" s="888"/>
      <c r="D1305" s="889"/>
      <c r="E1305" s="412" t="s">
        <v>213</v>
      </c>
      <c r="F1305" s="412" t="s">
        <v>2554</v>
      </c>
      <c r="G1305" s="412" t="s">
        <v>4932</v>
      </c>
      <c r="H1305" s="528" t="s">
        <v>7783</v>
      </c>
      <c r="I1305" s="4"/>
      <c r="J1305" s="4"/>
      <c r="K1305" s="76"/>
      <c r="L1305" s="81"/>
      <c r="M1305" s="81"/>
      <c r="N1305" s="81"/>
      <c r="O1305" s="81"/>
      <c r="P1305" s="81"/>
      <c r="Q1305" s="81"/>
      <c r="R1305" s="81"/>
      <c r="S1305" s="81"/>
      <c r="T1305" s="81"/>
      <c r="U1305" s="81"/>
      <c r="V1305" s="81"/>
      <c r="W1305" s="81"/>
      <c r="X1305" s="81"/>
      <c r="Y1305" s="81"/>
    </row>
    <row r="1306" spans="1:25" ht="12" customHeight="1">
      <c r="A1306" s="81"/>
      <c r="B1306" s="1031" t="s">
        <v>4902</v>
      </c>
      <c r="C1306" s="1068"/>
      <c r="D1306" s="888"/>
      <c r="E1306" s="888"/>
      <c r="F1306" s="889"/>
      <c r="G1306" s="540"/>
      <c r="H1306" s="1039"/>
      <c r="I1306" s="4"/>
      <c r="J1306" s="4"/>
      <c r="K1306" s="76"/>
      <c r="L1306" s="81"/>
      <c r="M1306" s="81"/>
      <c r="N1306" s="81"/>
      <c r="O1306" s="81"/>
      <c r="P1306" s="81"/>
      <c r="Q1306" s="81"/>
      <c r="R1306" s="81"/>
      <c r="S1306" s="81"/>
      <c r="T1306" s="81"/>
      <c r="U1306" s="81"/>
      <c r="V1306" s="81"/>
      <c r="W1306" s="81"/>
      <c r="X1306" s="81"/>
      <c r="Y1306" s="81"/>
    </row>
    <row r="1307" spans="1:25" ht="12" customHeight="1">
      <c r="A1307" s="81"/>
      <c r="B1307" s="884"/>
      <c r="C1307" s="543" t="s">
        <v>4518</v>
      </c>
      <c r="D1307" s="507" t="s">
        <v>4933</v>
      </c>
      <c r="E1307" s="415"/>
      <c r="F1307" s="415"/>
      <c r="G1307" s="539"/>
      <c r="H1307" s="884"/>
      <c r="I1307" s="4"/>
      <c r="J1307" s="4"/>
      <c r="K1307" s="76"/>
      <c r="L1307" s="81"/>
      <c r="M1307" s="81"/>
      <c r="N1307" s="81"/>
      <c r="O1307" s="81"/>
      <c r="P1307" s="81"/>
      <c r="Q1307" s="81"/>
      <c r="R1307" s="81"/>
      <c r="S1307" s="81"/>
      <c r="T1307" s="81"/>
      <c r="U1307" s="81"/>
      <c r="V1307" s="81"/>
      <c r="W1307" s="81"/>
      <c r="X1307" s="81"/>
      <c r="Y1307" s="81"/>
    </row>
    <row r="1308" spans="1:25" ht="12" customHeight="1">
      <c r="A1308" s="81"/>
      <c r="B1308" s="419" t="s">
        <v>4934</v>
      </c>
      <c r="C1308" s="544">
        <v>4</v>
      </c>
      <c r="D1308" s="545" t="s">
        <v>4935</v>
      </c>
      <c r="E1308" s="447">
        <v>300</v>
      </c>
      <c r="F1308" s="447">
        <v>430</v>
      </c>
      <c r="G1308" s="447">
        <v>290</v>
      </c>
      <c r="H1308" s="35">
        <v>3767.72</v>
      </c>
      <c r="I1308" s="215"/>
      <c r="J1308" s="4"/>
      <c r="K1308" s="76"/>
      <c r="L1308" s="81"/>
      <c r="M1308" s="81"/>
      <c r="N1308" s="81"/>
      <c r="O1308" s="81"/>
      <c r="P1308" s="81"/>
      <c r="Q1308" s="81"/>
      <c r="R1308" s="81"/>
      <c r="S1308" s="81"/>
      <c r="T1308" s="81"/>
      <c r="U1308" s="81"/>
      <c r="V1308" s="81"/>
      <c r="W1308" s="81"/>
      <c r="X1308" s="81"/>
      <c r="Y1308" s="81"/>
    </row>
    <row r="1309" spans="1:25" ht="12" customHeight="1">
      <c r="A1309" s="81"/>
      <c r="B1309" s="419" t="s">
        <v>4936</v>
      </c>
      <c r="C1309" s="544">
        <v>9</v>
      </c>
      <c r="D1309" s="545" t="s">
        <v>4937</v>
      </c>
      <c r="E1309" s="447">
        <v>600</v>
      </c>
      <c r="F1309" s="447">
        <v>430</v>
      </c>
      <c r="G1309" s="447">
        <v>290</v>
      </c>
      <c r="H1309" s="35">
        <v>5040.5410000000002</v>
      </c>
      <c r="I1309" s="215"/>
      <c r="J1309" s="4"/>
      <c r="K1309" s="76"/>
      <c r="L1309" s="81"/>
      <c r="M1309" s="81"/>
      <c r="N1309" s="81"/>
      <c r="O1309" s="81"/>
      <c r="P1309" s="81"/>
      <c r="Q1309" s="81"/>
      <c r="R1309" s="81"/>
      <c r="S1309" s="81"/>
      <c r="T1309" s="81"/>
      <c r="U1309" s="81"/>
      <c r="V1309" s="81"/>
      <c r="W1309" s="81"/>
      <c r="X1309" s="81"/>
      <c r="Y1309" s="81"/>
    </row>
    <row r="1310" spans="1:25" ht="12" customHeight="1">
      <c r="A1310" s="81"/>
      <c r="B1310" s="419" t="s">
        <v>4938</v>
      </c>
      <c r="C1310" s="544">
        <v>14</v>
      </c>
      <c r="D1310" s="545" t="s">
        <v>4939</v>
      </c>
      <c r="E1310" s="447">
        <v>900</v>
      </c>
      <c r="F1310" s="447">
        <v>430</v>
      </c>
      <c r="G1310" s="447">
        <v>290</v>
      </c>
      <c r="H1310" s="35">
        <v>6835.9279999999999</v>
      </c>
      <c r="I1310" s="215"/>
      <c r="J1310" s="4"/>
      <c r="K1310" s="76"/>
      <c r="L1310" s="81"/>
      <c r="M1310" s="81"/>
      <c r="N1310" s="81"/>
      <c r="O1310" s="81"/>
      <c r="P1310" s="81"/>
      <c r="Q1310" s="81"/>
      <c r="R1310" s="81"/>
      <c r="S1310" s="81"/>
      <c r="T1310" s="81"/>
      <c r="U1310" s="81"/>
      <c r="V1310" s="81"/>
      <c r="W1310" s="81"/>
      <c r="X1310" s="81"/>
      <c r="Y1310" s="81"/>
    </row>
    <row r="1311" spans="1:25" ht="12" customHeight="1">
      <c r="A1311" s="81"/>
      <c r="B1311" s="1031" t="s">
        <v>4902</v>
      </c>
      <c r="C1311" s="1017"/>
      <c r="D1311" s="1079"/>
      <c r="E1311" s="1036"/>
      <c r="F1311" s="1025"/>
      <c r="G1311" s="546"/>
      <c r="H1311" s="1080"/>
      <c r="I1311" s="4"/>
      <c r="J1311" s="4"/>
      <c r="K1311" s="76"/>
      <c r="L1311" s="81"/>
      <c r="M1311" s="81"/>
      <c r="N1311" s="81"/>
      <c r="O1311" s="81"/>
      <c r="P1311" s="81"/>
      <c r="Q1311" s="81"/>
      <c r="R1311" s="81"/>
      <c r="S1311" s="81"/>
      <c r="T1311" s="81"/>
      <c r="U1311" s="81"/>
      <c r="V1311" s="81"/>
      <c r="W1311" s="81"/>
      <c r="X1311" s="81"/>
      <c r="Y1311" s="81"/>
    </row>
    <row r="1312" spans="1:25" ht="12" customHeight="1">
      <c r="A1312" s="81"/>
      <c r="B1312" s="894"/>
      <c r="C1312" s="894"/>
      <c r="D1312" s="1037"/>
      <c r="E1312" s="878"/>
      <c r="F1312" s="1038"/>
      <c r="G1312" s="502"/>
      <c r="H1312" s="894"/>
      <c r="I1312" s="4"/>
      <c r="J1312" s="4"/>
      <c r="K1312" s="76"/>
      <c r="L1312" s="81"/>
      <c r="M1312" s="81"/>
      <c r="N1312" s="81"/>
      <c r="O1312" s="81"/>
      <c r="P1312" s="81"/>
      <c r="Q1312" s="81"/>
      <c r="R1312" s="81"/>
      <c r="S1312" s="81"/>
      <c r="T1312" s="81"/>
      <c r="U1312" s="81"/>
      <c r="V1312" s="81"/>
      <c r="W1312" s="81"/>
      <c r="X1312" s="81"/>
      <c r="Y1312" s="81"/>
    </row>
    <row r="1313" spans="1:25" ht="12" customHeight="1">
      <c r="A1313" s="81"/>
      <c r="B1313" s="894"/>
      <c r="C1313" s="884"/>
      <c r="D1313" s="1026"/>
      <c r="E1313" s="1021"/>
      <c r="F1313" s="1022"/>
      <c r="G1313" s="502"/>
      <c r="H1313" s="894"/>
      <c r="I1313" s="4"/>
      <c r="J1313" s="4"/>
      <c r="K1313" s="76"/>
      <c r="L1313" s="81"/>
      <c r="M1313" s="81"/>
      <c r="N1313" s="81"/>
      <c r="O1313" s="81"/>
      <c r="P1313" s="81"/>
      <c r="Q1313" s="81"/>
      <c r="R1313" s="81"/>
      <c r="S1313" s="81"/>
      <c r="T1313" s="81"/>
      <c r="U1313" s="81"/>
      <c r="V1313" s="81"/>
      <c r="W1313" s="81"/>
      <c r="X1313" s="81"/>
      <c r="Y1313" s="81"/>
    </row>
    <row r="1314" spans="1:25" ht="12" customHeight="1">
      <c r="A1314" s="81"/>
      <c r="B1314" s="884"/>
      <c r="C1314" s="547" t="s">
        <v>4518</v>
      </c>
      <c r="D1314" s="548" t="s">
        <v>4940</v>
      </c>
      <c r="E1314" s="105"/>
      <c r="F1314" s="105"/>
      <c r="G1314" s="505"/>
      <c r="H1314" s="884"/>
      <c r="I1314" s="4"/>
      <c r="J1314" s="4"/>
      <c r="K1314" s="76"/>
      <c r="L1314" s="81"/>
      <c r="M1314" s="81"/>
      <c r="N1314" s="81"/>
      <c r="O1314" s="81"/>
      <c r="P1314" s="81"/>
      <c r="Q1314" s="81"/>
      <c r="R1314" s="81"/>
      <c r="S1314" s="81"/>
      <c r="T1314" s="81"/>
      <c r="U1314" s="81"/>
      <c r="V1314" s="81"/>
      <c r="W1314" s="81"/>
      <c r="X1314" s="81"/>
      <c r="Y1314" s="81"/>
    </row>
    <row r="1315" spans="1:25" ht="12" customHeight="1">
      <c r="A1315" s="81"/>
      <c r="B1315" s="419" t="s">
        <v>4941</v>
      </c>
      <c r="C1315" s="544">
        <v>6</v>
      </c>
      <c r="D1315" s="545" t="s">
        <v>4942</v>
      </c>
      <c r="E1315" s="447">
        <v>300</v>
      </c>
      <c r="F1315" s="447">
        <v>430</v>
      </c>
      <c r="G1315" s="447">
        <v>290</v>
      </c>
      <c r="H1315" s="2">
        <v>3854.5430000000001</v>
      </c>
      <c r="I1315" s="215"/>
      <c r="J1315" s="4"/>
      <c r="K1315" s="76"/>
      <c r="L1315" s="81"/>
      <c r="M1315" s="81"/>
      <c r="N1315" s="81"/>
      <c r="O1315" s="81"/>
      <c r="P1315" s="81"/>
      <c r="Q1315" s="81"/>
      <c r="R1315" s="81"/>
      <c r="S1315" s="81"/>
      <c r="T1315" s="81"/>
      <c r="U1315" s="81"/>
      <c r="V1315" s="81"/>
      <c r="W1315" s="81"/>
      <c r="X1315" s="81"/>
      <c r="Y1315" s="81"/>
    </row>
    <row r="1316" spans="1:25" ht="12" customHeight="1">
      <c r="A1316" s="81"/>
      <c r="B1316" s="419" t="s">
        <v>4943</v>
      </c>
      <c r="C1316" s="544">
        <v>15</v>
      </c>
      <c r="D1316" s="545" t="s">
        <v>4944</v>
      </c>
      <c r="E1316" s="447">
        <v>600</v>
      </c>
      <c r="F1316" s="447">
        <v>430</v>
      </c>
      <c r="G1316" s="447">
        <v>290</v>
      </c>
      <c r="H1316" s="2">
        <v>5230.5769999999993</v>
      </c>
      <c r="I1316" s="215"/>
      <c r="J1316" s="4"/>
      <c r="K1316" s="76"/>
      <c r="L1316" s="81"/>
      <c r="M1316" s="81"/>
      <c r="N1316" s="81"/>
      <c r="O1316" s="81"/>
      <c r="P1316" s="81"/>
      <c r="Q1316" s="81"/>
      <c r="R1316" s="81"/>
      <c r="S1316" s="81"/>
      <c r="T1316" s="81"/>
      <c r="U1316" s="81"/>
      <c r="V1316" s="81"/>
      <c r="W1316" s="81"/>
      <c r="X1316" s="81"/>
      <c r="Y1316" s="81"/>
    </row>
    <row r="1317" spans="1:25" ht="12" customHeight="1">
      <c r="A1317" s="81"/>
      <c r="B1317" s="419" t="s">
        <v>4945</v>
      </c>
      <c r="C1317" s="544">
        <v>23</v>
      </c>
      <c r="D1317" s="545" t="s">
        <v>4946</v>
      </c>
      <c r="E1317" s="447">
        <v>900</v>
      </c>
      <c r="F1317" s="447">
        <v>430</v>
      </c>
      <c r="G1317" s="447">
        <v>290</v>
      </c>
      <c r="H1317" s="2">
        <v>7406.0470000000005</v>
      </c>
      <c r="I1317" s="215"/>
      <c r="J1317" s="4"/>
      <c r="K1317" s="76"/>
      <c r="L1317" s="81"/>
      <c r="M1317" s="81"/>
      <c r="N1317" s="81"/>
      <c r="O1317" s="81"/>
      <c r="P1317" s="81"/>
      <c r="Q1317" s="81"/>
      <c r="R1317" s="81"/>
      <c r="S1317" s="81"/>
      <c r="T1317" s="81"/>
      <c r="U1317" s="81"/>
      <c r="V1317" s="81"/>
      <c r="W1317" s="81"/>
      <c r="X1317" s="81"/>
      <c r="Y1317" s="81"/>
    </row>
    <row r="1318" spans="1:25" ht="12" customHeight="1">
      <c r="A1318" s="81"/>
      <c r="B1318" s="1015" t="s">
        <v>4947</v>
      </c>
      <c r="C1318" s="888"/>
      <c r="D1318" s="888"/>
      <c r="E1318" s="888"/>
      <c r="F1318" s="888"/>
      <c r="G1318" s="888"/>
      <c r="H1318" s="889"/>
      <c r="I1318" s="4"/>
      <c r="J1318" s="4"/>
      <c r="K1318" s="76"/>
      <c r="L1318" s="81"/>
      <c r="M1318" s="81"/>
      <c r="N1318" s="81"/>
      <c r="O1318" s="81"/>
      <c r="P1318" s="81"/>
      <c r="Q1318" s="81"/>
      <c r="R1318" s="81"/>
      <c r="S1318" s="81"/>
      <c r="T1318" s="81"/>
      <c r="U1318" s="81"/>
      <c r="V1318" s="81"/>
      <c r="W1318" s="81"/>
      <c r="X1318" s="81"/>
      <c r="Y1318" s="81"/>
    </row>
    <row r="1319" spans="1:25" ht="12" customHeight="1">
      <c r="A1319" s="81"/>
      <c r="B1319" s="535"/>
      <c r="C1319" s="536"/>
      <c r="D1319" s="536"/>
      <c r="E1319" s="536"/>
      <c r="F1319" s="536"/>
      <c r="G1319" s="536"/>
      <c r="H1319" s="537"/>
      <c r="I1319" s="4"/>
      <c r="J1319" s="4"/>
      <c r="K1319" s="76"/>
      <c r="L1319" s="81"/>
      <c r="M1319" s="81"/>
      <c r="N1319" s="81"/>
      <c r="O1319" s="81"/>
      <c r="P1319" s="81"/>
      <c r="Q1319" s="81"/>
      <c r="R1319" s="81"/>
      <c r="S1319" s="81"/>
      <c r="T1319" s="81"/>
      <c r="U1319" s="81"/>
      <c r="V1319" s="81"/>
      <c r="W1319" s="81"/>
      <c r="X1319" s="81"/>
      <c r="Y1319" s="81"/>
    </row>
    <row r="1320" spans="1:25" ht="12" customHeight="1">
      <c r="A1320" s="81"/>
      <c r="B1320" s="1028" t="s">
        <v>4948</v>
      </c>
      <c r="C1320" s="888"/>
      <c r="D1320" s="889"/>
      <c r="E1320" s="412" t="s">
        <v>213</v>
      </c>
      <c r="F1320" s="412" t="s">
        <v>2554</v>
      </c>
      <c r="G1320" s="412"/>
      <c r="H1320" s="528" t="s">
        <v>7783</v>
      </c>
      <c r="I1320" s="4"/>
      <c r="J1320" s="4"/>
      <c r="K1320" s="76"/>
      <c r="L1320" s="81"/>
      <c r="M1320" s="81"/>
      <c r="N1320" s="81"/>
      <c r="O1320" s="81"/>
      <c r="P1320" s="81"/>
      <c r="Q1320" s="81"/>
      <c r="R1320" s="81"/>
      <c r="S1320" s="81"/>
      <c r="T1320" s="81"/>
      <c r="U1320" s="81"/>
      <c r="V1320" s="81"/>
      <c r="W1320" s="81"/>
      <c r="X1320" s="81"/>
      <c r="Y1320" s="81"/>
    </row>
    <row r="1321" spans="1:25" ht="12" customHeight="1">
      <c r="A1321" s="81"/>
      <c r="B1321" s="1024" t="s">
        <v>4949</v>
      </c>
      <c r="C1321" s="1025"/>
      <c r="D1321" s="1078"/>
      <c r="E1321" s="1021"/>
      <c r="F1321" s="1022"/>
      <c r="G1321" s="538"/>
      <c r="H1321" s="1039"/>
      <c r="I1321" s="4"/>
      <c r="J1321" s="4"/>
      <c r="K1321" s="76"/>
      <c r="L1321" s="81"/>
      <c r="M1321" s="81"/>
      <c r="N1321" s="81"/>
      <c r="O1321" s="81"/>
      <c r="P1321" s="81"/>
      <c r="Q1321" s="81"/>
      <c r="R1321" s="81"/>
      <c r="S1321" s="81"/>
      <c r="T1321" s="81"/>
      <c r="U1321" s="81"/>
      <c r="V1321" s="81"/>
      <c r="W1321" s="81"/>
      <c r="X1321" s="81"/>
      <c r="Y1321" s="81"/>
    </row>
    <row r="1322" spans="1:25" ht="12" customHeight="1">
      <c r="A1322" s="81"/>
      <c r="B1322" s="1026"/>
      <c r="C1322" s="1022"/>
      <c r="D1322" s="539" t="s">
        <v>4950</v>
      </c>
      <c r="E1322" s="415"/>
      <c r="F1322" s="415"/>
      <c r="G1322" s="539"/>
      <c r="H1322" s="884"/>
      <c r="I1322" s="4"/>
      <c r="J1322" s="4"/>
      <c r="K1322" s="76"/>
      <c r="L1322" s="81"/>
      <c r="M1322" s="81"/>
      <c r="N1322" s="81"/>
      <c r="O1322" s="81"/>
      <c r="P1322" s="81"/>
      <c r="Q1322" s="81"/>
      <c r="R1322" s="81"/>
      <c r="S1322" s="81"/>
      <c r="T1322" s="81"/>
      <c r="U1322" s="81"/>
      <c r="V1322" s="81"/>
      <c r="W1322" s="81"/>
      <c r="X1322" s="81"/>
      <c r="Y1322" s="81"/>
    </row>
    <row r="1323" spans="1:25" ht="12" customHeight="1">
      <c r="A1323" s="81"/>
      <c r="B1323" s="1018" t="s">
        <v>4951</v>
      </c>
      <c r="C1323" s="889"/>
      <c r="D1323" s="83" t="s">
        <v>4952</v>
      </c>
      <c r="E1323" s="105">
        <v>800</v>
      </c>
      <c r="F1323" s="105">
        <v>400</v>
      </c>
      <c r="G1323" s="105"/>
      <c r="H1323" s="35">
        <v>18896.02</v>
      </c>
      <c r="I1323" s="215"/>
      <c r="J1323" s="4"/>
      <c r="K1323" s="76"/>
      <c r="L1323" s="81"/>
      <c r="M1323" s="81"/>
      <c r="N1323" s="81"/>
      <c r="O1323" s="81"/>
      <c r="P1323" s="81"/>
      <c r="Q1323" s="81"/>
      <c r="R1323" s="81"/>
      <c r="S1323" s="81"/>
      <c r="T1323" s="81"/>
      <c r="U1323" s="81"/>
      <c r="V1323" s="81"/>
      <c r="W1323" s="81"/>
      <c r="X1323" s="81"/>
      <c r="Y1323" s="81"/>
    </row>
    <row r="1324" spans="1:25" ht="12" customHeight="1">
      <c r="A1324" s="81"/>
      <c r="B1324" s="1018" t="s">
        <v>4953</v>
      </c>
      <c r="C1324" s="889"/>
      <c r="D1324" s="551" t="s">
        <v>4954</v>
      </c>
      <c r="E1324" s="105">
        <v>900</v>
      </c>
      <c r="F1324" s="105">
        <v>400</v>
      </c>
      <c r="G1324" s="105"/>
      <c r="H1324" s="35">
        <v>19461.53</v>
      </c>
      <c r="I1324" s="215"/>
      <c r="J1324" s="4"/>
      <c r="K1324" s="76"/>
      <c r="L1324" s="81"/>
      <c r="M1324" s="81"/>
      <c r="N1324" s="81"/>
      <c r="O1324" s="81"/>
      <c r="P1324" s="81"/>
      <c r="Q1324" s="81"/>
      <c r="R1324" s="81"/>
      <c r="S1324" s="81"/>
      <c r="T1324" s="81"/>
      <c r="U1324" s="81"/>
      <c r="V1324" s="81"/>
      <c r="W1324" s="81"/>
      <c r="X1324" s="81"/>
      <c r="Y1324" s="81"/>
    </row>
    <row r="1325" spans="1:25" ht="12" customHeight="1">
      <c r="A1325" s="81"/>
      <c r="B1325" s="1019" t="s">
        <v>4955</v>
      </c>
      <c r="C1325" s="889"/>
      <c r="D1325" s="551" t="s">
        <v>4956</v>
      </c>
      <c r="E1325" s="509">
        <v>950</v>
      </c>
      <c r="F1325" s="509">
        <v>400</v>
      </c>
      <c r="G1325" s="509"/>
      <c r="H1325" s="35">
        <v>20712.559999999998</v>
      </c>
      <c r="I1325" s="215"/>
      <c r="J1325" s="4"/>
      <c r="K1325" s="76"/>
      <c r="L1325" s="81"/>
      <c r="M1325" s="81"/>
      <c r="N1325" s="81"/>
      <c r="O1325" s="81"/>
      <c r="P1325" s="81"/>
      <c r="Q1325" s="81"/>
      <c r="R1325" s="81"/>
      <c r="S1325" s="81"/>
      <c r="T1325" s="81"/>
      <c r="U1325" s="81"/>
      <c r="V1325" s="81"/>
      <c r="W1325" s="81"/>
      <c r="X1325" s="81"/>
      <c r="Y1325" s="81"/>
    </row>
    <row r="1326" spans="1:25" ht="12" customHeight="1">
      <c r="A1326" s="81"/>
      <c r="B1326" s="1018" t="s">
        <v>4957</v>
      </c>
      <c r="C1326" s="889"/>
      <c r="D1326" s="83" t="s">
        <v>4958</v>
      </c>
      <c r="E1326" s="105">
        <v>1200</v>
      </c>
      <c r="F1326" s="105">
        <v>400</v>
      </c>
      <c r="G1326" s="105"/>
      <c r="H1326" s="35">
        <v>25217.5</v>
      </c>
      <c r="I1326" s="215"/>
      <c r="J1326" s="4"/>
      <c r="K1326" s="76"/>
      <c r="L1326" s="81"/>
      <c r="M1326" s="81"/>
      <c r="N1326" s="81"/>
      <c r="O1326" s="81"/>
      <c r="P1326" s="81"/>
      <c r="Q1326" s="81"/>
      <c r="R1326" s="81"/>
      <c r="S1326" s="81"/>
      <c r="T1326" s="81"/>
      <c r="U1326" s="81"/>
      <c r="V1326" s="81"/>
      <c r="W1326" s="81"/>
      <c r="X1326" s="81"/>
      <c r="Y1326" s="81"/>
    </row>
    <row r="1327" spans="1:25" ht="12" customHeight="1">
      <c r="A1327" s="81"/>
      <c r="B1327" s="1018" t="s">
        <v>4959</v>
      </c>
      <c r="C1327" s="889"/>
      <c r="D1327" s="83" t="s">
        <v>4960</v>
      </c>
      <c r="E1327" s="105">
        <v>1500</v>
      </c>
      <c r="F1327" s="105">
        <v>400</v>
      </c>
      <c r="G1327" s="105"/>
      <c r="H1327" s="35">
        <v>27795.9</v>
      </c>
      <c r="I1327" s="215"/>
      <c r="J1327" s="4"/>
      <c r="K1327" s="76"/>
      <c r="L1327" s="81"/>
      <c r="M1327" s="81"/>
      <c r="N1327" s="81"/>
      <c r="O1327" s="81"/>
      <c r="P1327" s="81"/>
      <c r="Q1327" s="81"/>
      <c r="R1327" s="81"/>
      <c r="S1327" s="81"/>
      <c r="T1327" s="81"/>
      <c r="U1327" s="81"/>
      <c r="V1327" s="81"/>
      <c r="W1327" s="81"/>
      <c r="X1327" s="81"/>
      <c r="Y1327" s="81"/>
    </row>
    <row r="1328" spans="1:25" ht="12" customHeight="1">
      <c r="A1328" s="81"/>
      <c r="B1328" s="1024" t="s">
        <v>4961</v>
      </c>
      <c r="C1328" s="1025"/>
      <c r="D1328" s="1020"/>
      <c r="E1328" s="1021"/>
      <c r="F1328" s="1022"/>
      <c r="G1328" s="552"/>
      <c r="H1328" s="1023"/>
      <c r="I1328" s="4"/>
      <c r="J1328" s="4"/>
      <c r="K1328" s="76"/>
      <c r="L1328" s="81"/>
      <c r="M1328" s="81"/>
      <c r="N1328" s="81"/>
      <c r="O1328" s="81"/>
      <c r="P1328" s="81"/>
      <c r="Q1328" s="81"/>
      <c r="R1328" s="81"/>
      <c r="S1328" s="81"/>
      <c r="T1328" s="81"/>
      <c r="U1328" s="81"/>
      <c r="V1328" s="81"/>
      <c r="W1328" s="81"/>
      <c r="X1328" s="81"/>
      <c r="Y1328" s="81"/>
    </row>
    <row r="1329" spans="1:25" ht="12" customHeight="1">
      <c r="A1329" s="81"/>
      <c r="B1329" s="1026"/>
      <c r="C1329" s="1022"/>
      <c r="D1329" s="539" t="s">
        <v>4962</v>
      </c>
      <c r="E1329" s="83"/>
      <c r="F1329" s="83"/>
      <c r="G1329" s="553"/>
      <c r="H1329" s="884"/>
      <c r="I1329" s="4"/>
      <c r="J1329" s="4"/>
      <c r="K1329" s="76"/>
      <c r="L1329" s="81"/>
      <c r="M1329" s="81"/>
      <c r="N1329" s="81"/>
      <c r="O1329" s="81"/>
      <c r="P1329" s="81"/>
      <c r="Q1329" s="81"/>
      <c r="R1329" s="81"/>
      <c r="S1329" s="81"/>
      <c r="T1329" s="81"/>
      <c r="U1329" s="81"/>
      <c r="V1329" s="81"/>
      <c r="W1329" s="81"/>
      <c r="X1329" s="81"/>
      <c r="Y1329" s="81"/>
    </row>
    <row r="1330" spans="1:25" ht="12" customHeight="1">
      <c r="A1330" s="81"/>
      <c r="B1330" s="85" t="s">
        <v>4963</v>
      </c>
      <c r="C1330" s="554"/>
      <c r="D1330" s="553" t="s">
        <v>4964</v>
      </c>
      <c r="E1330" s="415">
        <v>600</v>
      </c>
      <c r="F1330" s="415">
        <v>400</v>
      </c>
      <c r="G1330" s="553"/>
      <c r="H1330" s="35">
        <v>14377</v>
      </c>
      <c r="I1330" s="215"/>
      <c r="J1330" s="4"/>
      <c r="K1330" s="76"/>
      <c r="L1330" s="81"/>
      <c r="M1330" s="81"/>
      <c r="N1330" s="81"/>
      <c r="O1330" s="81"/>
      <c r="P1330" s="81"/>
      <c r="Q1330" s="81"/>
      <c r="R1330" s="81"/>
      <c r="S1330" s="81"/>
      <c r="T1330" s="81"/>
      <c r="U1330" s="81"/>
      <c r="V1330" s="81"/>
      <c r="W1330" s="81"/>
      <c r="X1330" s="81"/>
      <c r="Y1330" s="81"/>
    </row>
    <row r="1331" spans="1:25" ht="12" customHeight="1">
      <c r="A1331" s="81"/>
      <c r="B1331" s="1018" t="s">
        <v>4965</v>
      </c>
      <c r="C1331" s="889"/>
      <c r="D1331" s="83" t="s">
        <v>4966</v>
      </c>
      <c r="E1331" s="105">
        <v>800</v>
      </c>
      <c r="F1331" s="105">
        <v>400</v>
      </c>
      <c r="G1331" s="105"/>
      <c r="H1331" s="35">
        <v>16032.5</v>
      </c>
      <c r="I1331" s="215"/>
      <c r="J1331" s="4"/>
      <c r="K1331" s="76"/>
      <c r="L1331" s="81"/>
      <c r="M1331" s="81"/>
      <c r="N1331" s="81"/>
      <c r="O1331" s="81"/>
      <c r="P1331" s="81"/>
      <c r="Q1331" s="81"/>
      <c r="R1331" s="81"/>
      <c r="S1331" s="81"/>
      <c r="T1331" s="81"/>
      <c r="U1331" s="81"/>
      <c r="V1331" s="81"/>
      <c r="W1331" s="81"/>
      <c r="X1331" s="81"/>
      <c r="Y1331" s="81"/>
    </row>
    <row r="1332" spans="1:25" ht="12" customHeight="1">
      <c r="A1332" s="81"/>
      <c r="B1332" s="1027" t="s">
        <v>4967</v>
      </c>
      <c r="C1332" s="889"/>
      <c r="D1332" s="545" t="s">
        <v>4968</v>
      </c>
      <c r="E1332" s="447">
        <v>950</v>
      </c>
      <c r="F1332" s="447">
        <v>400</v>
      </c>
      <c r="G1332" s="447"/>
      <c r="H1332" s="35">
        <v>17315.099999999999</v>
      </c>
      <c r="I1332" s="215"/>
      <c r="J1332" s="4"/>
      <c r="K1332" s="76"/>
      <c r="L1332" s="81"/>
      <c r="M1332" s="81"/>
      <c r="N1332" s="81"/>
      <c r="O1332" s="81"/>
      <c r="P1332" s="81"/>
      <c r="Q1332" s="81"/>
      <c r="R1332" s="81"/>
      <c r="S1332" s="81"/>
      <c r="T1332" s="81"/>
      <c r="U1332" s="81"/>
      <c r="V1332" s="81"/>
      <c r="W1332" s="81"/>
      <c r="X1332" s="81"/>
      <c r="Y1332" s="81"/>
    </row>
    <row r="1333" spans="1:25" ht="12" customHeight="1">
      <c r="A1333" s="81"/>
      <c r="B1333" s="1018" t="s">
        <v>4969</v>
      </c>
      <c r="C1333" s="889"/>
      <c r="D1333" s="83" t="s">
        <v>4970</v>
      </c>
      <c r="E1333" s="105">
        <v>1200</v>
      </c>
      <c r="F1333" s="105">
        <v>400</v>
      </c>
      <c r="G1333" s="105"/>
      <c r="H1333" s="35">
        <v>19588.8</v>
      </c>
      <c r="I1333" s="215"/>
      <c r="J1333" s="4"/>
      <c r="K1333" s="76"/>
      <c r="L1333" s="81"/>
      <c r="M1333" s="81"/>
      <c r="N1333" s="81"/>
      <c r="O1333" s="81"/>
      <c r="P1333" s="81"/>
      <c r="Q1333" s="81"/>
      <c r="R1333" s="81"/>
      <c r="S1333" s="81"/>
      <c r="T1333" s="81"/>
      <c r="U1333" s="81"/>
      <c r="V1333" s="81"/>
      <c r="W1333" s="81"/>
      <c r="X1333" s="81"/>
      <c r="Y1333" s="81"/>
    </row>
    <row r="1334" spans="1:25" ht="12" customHeight="1">
      <c r="A1334" s="81"/>
      <c r="B1334" s="1018" t="s">
        <v>4971</v>
      </c>
      <c r="C1334" s="889"/>
      <c r="D1334" s="83" t="s">
        <v>4972</v>
      </c>
      <c r="E1334" s="105">
        <v>1500</v>
      </c>
      <c r="F1334" s="105">
        <v>400</v>
      </c>
      <c r="G1334" s="105"/>
      <c r="H1334" s="35">
        <v>22327.8</v>
      </c>
      <c r="I1334" s="215"/>
      <c r="J1334" s="4"/>
      <c r="K1334" s="76"/>
      <c r="L1334" s="81"/>
      <c r="M1334" s="81"/>
      <c r="N1334" s="81"/>
      <c r="O1334" s="81"/>
      <c r="P1334" s="81"/>
      <c r="Q1334" s="81"/>
      <c r="R1334" s="81"/>
      <c r="S1334" s="81"/>
      <c r="T1334" s="81"/>
      <c r="U1334" s="81"/>
      <c r="V1334" s="81"/>
      <c r="W1334" s="81"/>
      <c r="X1334" s="81"/>
      <c r="Y1334" s="81"/>
    </row>
    <row r="1335" spans="1:25" ht="12" customHeight="1">
      <c r="A1335" s="81"/>
      <c r="B1335" s="1015" t="s">
        <v>4973</v>
      </c>
      <c r="C1335" s="888"/>
      <c r="D1335" s="888"/>
      <c r="E1335" s="888"/>
      <c r="F1335" s="888"/>
      <c r="G1335" s="888"/>
      <c r="H1335" s="889"/>
      <c r="I1335" s="4"/>
      <c r="J1335" s="4"/>
      <c r="K1335" s="76"/>
      <c r="L1335" s="81"/>
      <c r="M1335" s="81"/>
      <c r="N1335" s="81"/>
      <c r="O1335" s="81"/>
      <c r="P1335" s="81"/>
      <c r="Q1335" s="81"/>
      <c r="R1335" s="81"/>
      <c r="S1335" s="81"/>
      <c r="T1335" s="81"/>
      <c r="U1335" s="81"/>
      <c r="V1335" s="81"/>
      <c r="W1335" s="81"/>
      <c r="X1335" s="81"/>
      <c r="Y1335" s="81"/>
    </row>
    <row r="1336" spans="1:25" ht="12" customHeight="1">
      <c r="A1336" s="81"/>
      <c r="B1336" s="535"/>
      <c r="C1336" s="536"/>
      <c r="D1336" s="536"/>
      <c r="E1336" s="536"/>
      <c r="F1336" s="536"/>
      <c r="G1336" s="536"/>
      <c r="H1336" s="35"/>
      <c r="I1336" s="4"/>
      <c r="J1336" s="4"/>
      <c r="K1336" s="76"/>
      <c r="L1336" s="81"/>
      <c r="M1336" s="81"/>
      <c r="N1336" s="81"/>
      <c r="O1336" s="81"/>
      <c r="P1336" s="81"/>
      <c r="Q1336" s="81"/>
      <c r="R1336" s="81"/>
      <c r="S1336" s="81"/>
      <c r="T1336" s="81"/>
      <c r="U1336" s="81"/>
      <c r="V1336" s="81"/>
      <c r="W1336" s="81"/>
      <c r="X1336" s="81"/>
      <c r="Y1336" s="81"/>
    </row>
    <row r="1337" spans="1:25" ht="12" customHeight="1">
      <c r="A1337" s="81"/>
      <c r="B1337" s="515"/>
      <c r="C1337" s="516" t="s">
        <v>3650</v>
      </c>
      <c r="D1337" s="66"/>
      <c r="E1337" s="536"/>
      <c r="F1337" s="536"/>
      <c r="G1337" s="536"/>
      <c r="H1337" s="537"/>
      <c r="I1337" s="4"/>
      <c r="J1337" s="4"/>
      <c r="K1337" s="76"/>
      <c r="L1337" s="81"/>
      <c r="M1337" s="81"/>
      <c r="N1337" s="81"/>
      <c r="O1337" s="81"/>
      <c r="P1337" s="81"/>
      <c r="Q1337" s="81"/>
      <c r="R1337" s="81"/>
      <c r="S1337" s="81"/>
      <c r="T1337" s="81"/>
      <c r="U1337" s="81"/>
      <c r="V1337" s="81"/>
      <c r="W1337" s="81"/>
      <c r="X1337" s="81"/>
      <c r="Y1337" s="81"/>
    </row>
    <row r="1338" spans="1:25" ht="12" customHeight="1">
      <c r="A1338" s="81"/>
      <c r="B1338" s="517"/>
      <c r="C1338" s="555" t="s">
        <v>3651</v>
      </c>
      <c r="D1338" s="66"/>
      <c r="E1338" s="536"/>
      <c r="F1338" s="536"/>
      <c r="G1338" s="536"/>
      <c r="H1338" s="537"/>
      <c r="I1338" s="4"/>
      <c r="J1338" s="4"/>
      <c r="K1338" s="76"/>
      <c r="L1338" s="81"/>
      <c r="M1338" s="81"/>
      <c r="N1338" s="81"/>
      <c r="O1338" s="81"/>
      <c r="P1338" s="81"/>
      <c r="Q1338" s="81"/>
      <c r="R1338" s="81"/>
      <c r="S1338" s="81"/>
      <c r="T1338" s="81"/>
      <c r="U1338" s="81"/>
      <c r="V1338" s="81"/>
      <c r="W1338" s="81"/>
      <c r="X1338" s="81"/>
      <c r="Y1338" s="81"/>
    </row>
    <row r="1339" spans="1:25" ht="12" customHeight="1">
      <c r="A1339" s="81"/>
      <c r="B1339" s="81"/>
      <c r="C1339" s="410"/>
      <c r="D1339" s="81"/>
      <c r="E1339" s="4"/>
      <c r="F1339" s="4"/>
      <c r="G1339" s="4"/>
      <c r="H1339" s="4"/>
      <c r="I1339" s="4"/>
      <c r="J1339" s="4"/>
      <c r="K1339" s="76"/>
      <c r="L1339" s="81"/>
      <c r="M1339" s="81"/>
      <c r="N1339" s="81"/>
      <c r="O1339" s="81"/>
      <c r="P1339" s="81"/>
      <c r="Q1339" s="81"/>
      <c r="R1339" s="81"/>
      <c r="S1339" s="81"/>
      <c r="T1339" s="81"/>
      <c r="U1339" s="81"/>
      <c r="V1339" s="81"/>
      <c r="W1339" s="81"/>
      <c r="X1339" s="81"/>
      <c r="Y1339" s="81"/>
    </row>
    <row r="1340" spans="1:25" ht="46.5" customHeight="1">
      <c r="A1340" s="81"/>
      <c r="B1340" s="1028" t="s">
        <v>4974</v>
      </c>
      <c r="C1340" s="888"/>
      <c r="D1340" s="889"/>
      <c r="E1340" s="412" t="s">
        <v>213</v>
      </c>
      <c r="F1340" s="412" t="s">
        <v>2554</v>
      </c>
      <c r="G1340" s="412" t="s">
        <v>4975</v>
      </c>
      <c r="H1340" s="528" t="s">
        <v>7783</v>
      </c>
      <c r="I1340" s="528"/>
      <c r="J1340" s="4"/>
      <c r="K1340" s="76"/>
      <c r="L1340" s="81"/>
      <c r="M1340" s="81"/>
      <c r="N1340" s="81"/>
      <c r="O1340" s="81"/>
      <c r="P1340" s="81"/>
      <c r="Q1340" s="81"/>
      <c r="R1340" s="81"/>
      <c r="S1340" s="81"/>
      <c r="T1340" s="81"/>
      <c r="U1340" s="81"/>
      <c r="V1340" s="81"/>
      <c r="W1340" s="81"/>
      <c r="X1340" s="81"/>
      <c r="Y1340" s="81"/>
    </row>
    <row r="1341" spans="1:25" ht="12" customHeight="1">
      <c r="A1341" s="81"/>
      <c r="B1341" s="1024" t="s">
        <v>4976</v>
      </c>
      <c r="C1341" s="1025"/>
      <c r="D1341" s="556"/>
      <c r="E1341" s="1016"/>
      <c r="F1341" s="888"/>
      <c r="G1341" s="889"/>
      <c r="H1341" s="1017"/>
      <c r="I1341" s="1017"/>
      <c r="J1341" s="4"/>
      <c r="K1341" s="76"/>
      <c r="L1341" s="81"/>
      <c r="M1341" s="81"/>
      <c r="N1341" s="81"/>
      <c r="O1341" s="81"/>
      <c r="P1341" s="81"/>
      <c r="Q1341" s="81"/>
      <c r="R1341" s="81"/>
      <c r="S1341" s="81"/>
      <c r="T1341" s="81"/>
      <c r="U1341" s="81"/>
      <c r="V1341" s="81"/>
      <c r="W1341" s="81"/>
      <c r="X1341" s="81"/>
      <c r="Y1341" s="81"/>
    </row>
    <row r="1342" spans="1:25" ht="12" customHeight="1">
      <c r="A1342" s="81"/>
      <c r="B1342" s="1026"/>
      <c r="C1342" s="1022"/>
      <c r="D1342" s="557" t="s">
        <v>4977</v>
      </c>
      <c r="E1342" s="415"/>
      <c r="F1342" s="415"/>
      <c r="G1342" s="415"/>
      <c r="H1342" s="884"/>
      <c r="I1342" s="884"/>
      <c r="J1342" s="4"/>
      <c r="K1342" s="76"/>
      <c r="L1342" s="81"/>
      <c r="M1342" s="81"/>
      <c r="N1342" s="81"/>
      <c r="O1342" s="81"/>
      <c r="P1342" s="81"/>
      <c r="Q1342" s="81"/>
      <c r="R1342" s="81"/>
      <c r="S1342" s="81"/>
      <c r="T1342" s="81"/>
      <c r="U1342" s="81"/>
      <c r="V1342" s="81"/>
      <c r="W1342" s="81"/>
      <c r="X1342" s="81"/>
      <c r="Y1342" s="81"/>
    </row>
    <row r="1343" spans="1:25" ht="12" customHeight="1">
      <c r="A1343" s="81"/>
      <c r="B1343" s="1018" t="s">
        <v>4978</v>
      </c>
      <c r="C1343" s="889"/>
      <c r="D1343" s="439" t="s">
        <v>4979</v>
      </c>
      <c r="E1343" s="105">
        <v>400</v>
      </c>
      <c r="F1343" s="105">
        <v>400</v>
      </c>
      <c r="G1343" s="105">
        <v>350</v>
      </c>
      <c r="H1343" s="558">
        <v>3440.0630000000001</v>
      </c>
      <c r="I1343" s="215"/>
      <c r="J1343" s="4"/>
      <c r="K1343" s="76"/>
      <c r="L1343" s="81"/>
      <c r="M1343" s="81"/>
      <c r="N1343" s="81"/>
      <c r="O1343" s="81"/>
      <c r="P1343" s="81"/>
      <c r="Q1343" s="81"/>
      <c r="R1343" s="81"/>
      <c r="S1343" s="81"/>
      <c r="T1343" s="81"/>
      <c r="U1343" s="81"/>
      <c r="V1343" s="81"/>
      <c r="W1343" s="81"/>
      <c r="X1343" s="81"/>
      <c r="Y1343" s="81"/>
    </row>
    <row r="1344" spans="1:25" ht="12" customHeight="1">
      <c r="A1344" s="81"/>
      <c r="B1344" s="1018" t="s">
        <v>4980</v>
      </c>
      <c r="C1344" s="889"/>
      <c r="D1344" s="439" t="s">
        <v>4981</v>
      </c>
      <c r="E1344" s="105">
        <v>400</v>
      </c>
      <c r="F1344" s="105">
        <v>400</v>
      </c>
      <c r="G1344" s="105">
        <v>350</v>
      </c>
      <c r="H1344" s="558">
        <v>5427.1579999999994</v>
      </c>
      <c r="I1344" s="215"/>
      <c r="J1344" s="4"/>
      <c r="K1344" s="76"/>
      <c r="L1344" s="81"/>
      <c r="M1344" s="81"/>
      <c r="N1344" s="81"/>
      <c r="O1344" s="81"/>
      <c r="P1344" s="81"/>
      <c r="Q1344" s="81"/>
      <c r="R1344" s="81"/>
      <c r="S1344" s="81"/>
      <c r="T1344" s="81"/>
      <c r="U1344" s="81"/>
      <c r="V1344" s="81"/>
      <c r="W1344" s="81"/>
      <c r="X1344" s="81"/>
      <c r="Y1344" s="81"/>
    </row>
    <row r="1345" spans="1:25" ht="12" customHeight="1">
      <c r="A1345" s="81"/>
      <c r="B1345" s="1027" t="s">
        <v>4982</v>
      </c>
      <c r="C1345" s="889"/>
      <c r="D1345" s="559" t="s">
        <v>4983</v>
      </c>
      <c r="E1345" s="447">
        <v>400</v>
      </c>
      <c r="F1345" s="447">
        <v>400</v>
      </c>
      <c r="G1345" s="447">
        <v>450</v>
      </c>
      <c r="H1345" s="558">
        <v>3613.665</v>
      </c>
      <c r="I1345" s="215"/>
      <c r="J1345" s="4"/>
      <c r="K1345" s="76"/>
      <c r="L1345" s="81"/>
      <c r="M1345" s="81"/>
      <c r="N1345" s="81"/>
      <c r="O1345" s="81"/>
      <c r="P1345" s="81"/>
      <c r="Q1345" s="81"/>
      <c r="R1345" s="81"/>
      <c r="S1345" s="81"/>
      <c r="T1345" s="81"/>
      <c r="U1345" s="81"/>
      <c r="V1345" s="81"/>
      <c r="W1345" s="81"/>
      <c r="X1345" s="81"/>
      <c r="Y1345" s="81"/>
    </row>
    <row r="1346" spans="1:25" ht="12" customHeight="1">
      <c r="A1346" s="81"/>
      <c r="B1346" s="1018" t="s">
        <v>4984</v>
      </c>
      <c r="C1346" s="889"/>
      <c r="D1346" s="560" t="s">
        <v>4985</v>
      </c>
      <c r="E1346" s="105">
        <v>400</v>
      </c>
      <c r="F1346" s="105">
        <v>400</v>
      </c>
      <c r="G1346" s="105">
        <v>450</v>
      </c>
      <c r="H1346" s="558">
        <v>5605.71</v>
      </c>
      <c r="I1346" s="215"/>
      <c r="J1346" s="4"/>
      <c r="K1346" s="76"/>
      <c r="L1346" s="81"/>
      <c r="M1346" s="81"/>
      <c r="N1346" s="81"/>
      <c r="O1346" s="81"/>
      <c r="P1346" s="81"/>
      <c r="Q1346" s="81"/>
      <c r="R1346" s="81"/>
      <c r="S1346" s="81"/>
      <c r="T1346" s="81"/>
      <c r="U1346" s="81"/>
      <c r="V1346" s="81"/>
      <c r="W1346" s="81"/>
      <c r="X1346" s="81"/>
      <c r="Y1346" s="81"/>
    </row>
    <row r="1347" spans="1:25" ht="12" customHeight="1">
      <c r="A1347" s="81"/>
      <c r="B1347" s="1018" t="s">
        <v>4986</v>
      </c>
      <c r="C1347" s="889"/>
      <c r="D1347" s="560" t="s">
        <v>4987</v>
      </c>
      <c r="E1347" s="105">
        <v>400</v>
      </c>
      <c r="F1347" s="105">
        <v>400</v>
      </c>
      <c r="G1347" s="105">
        <v>550</v>
      </c>
      <c r="H1347" s="558">
        <v>3900.402</v>
      </c>
      <c r="I1347" s="215"/>
      <c r="J1347" s="4"/>
      <c r="K1347" s="76"/>
      <c r="L1347" s="81"/>
      <c r="M1347" s="81"/>
      <c r="N1347" s="81"/>
      <c r="O1347" s="81"/>
      <c r="P1347" s="81"/>
      <c r="Q1347" s="81"/>
      <c r="R1347" s="81"/>
      <c r="S1347" s="81"/>
      <c r="T1347" s="81"/>
      <c r="U1347" s="81"/>
      <c r="V1347" s="81"/>
      <c r="W1347" s="81"/>
      <c r="X1347" s="81"/>
      <c r="Y1347" s="81"/>
    </row>
    <row r="1348" spans="1:25" ht="12" customHeight="1">
      <c r="A1348" s="81"/>
      <c r="B1348" s="1018" t="s">
        <v>4988</v>
      </c>
      <c r="C1348" s="889"/>
      <c r="D1348" s="560" t="s">
        <v>4989</v>
      </c>
      <c r="E1348" s="105">
        <v>400</v>
      </c>
      <c r="F1348" s="105">
        <v>400</v>
      </c>
      <c r="G1348" s="105">
        <v>550</v>
      </c>
      <c r="H1348" s="558">
        <v>5987.3879999999999</v>
      </c>
      <c r="I1348" s="215"/>
      <c r="J1348" s="4"/>
      <c r="K1348" s="76"/>
      <c r="L1348" s="81"/>
      <c r="M1348" s="81"/>
      <c r="N1348" s="81"/>
      <c r="O1348" s="81"/>
      <c r="P1348" s="81"/>
      <c r="Q1348" s="81"/>
      <c r="R1348" s="81"/>
      <c r="S1348" s="81"/>
      <c r="T1348" s="81"/>
      <c r="U1348" s="81"/>
      <c r="V1348" s="81"/>
      <c r="W1348" s="81"/>
      <c r="X1348" s="81"/>
      <c r="Y1348" s="81"/>
    </row>
    <row r="1349" spans="1:25" ht="12" customHeight="1">
      <c r="A1349" s="81"/>
      <c r="B1349" s="1018" t="s">
        <v>4990</v>
      </c>
      <c r="C1349" s="889"/>
      <c r="D1349" s="560" t="s">
        <v>4991</v>
      </c>
      <c r="E1349" s="105">
        <v>400</v>
      </c>
      <c r="F1349" s="105">
        <v>500</v>
      </c>
      <c r="G1349" s="105">
        <v>350</v>
      </c>
      <c r="H1349" s="558">
        <v>5592.5870000000004</v>
      </c>
      <c r="I1349" s="215"/>
      <c r="J1349" s="4"/>
      <c r="K1349" s="76"/>
      <c r="L1349" s="81"/>
      <c r="M1349" s="81"/>
      <c r="N1349" s="81"/>
      <c r="O1349" s="81"/>
      <c r="P1349" s="81"/>
      <c r="Q1349" s="81"/>
      <c r="R1349" s="81"/>
      <c r="S1349" s="81"/>
      <c r="T1349" s="81"/>
      <c r="U1349" s="81"/>
      <c r="V1349" s="81"/>
      <c r="W1349" s="81"/>
      <c r="X1349" s="81"/>
      <c r="Y1349" s="81"/>
    </row>
    <row r="1350" spans="1:25" ht="12" customHeight="1">
      <c r="A1350" s="81"/>
      <c r="B1350" s="1018" t="s">
        <v>4992</v>
      </c>
      <c r="C1350" s="889"/>
      <c r="D1350" s="560" t="s">
        <v>4993</v>
      </c>
      <c r="E1350" s="105">
        <v>500</v>
      </c>
      <c r="F1350" s="105">
        <v>500</v>
      </c>
      <c r="G1350" s="105">
        <v>550</v>
      </c>
      <c r="H1350" s="558">
        <v>3946.2939999999999</v>
      </c>
      <c r="I1350" s="215"/>
      <c r="J1350" s="4"/>
      <c r="K1350" s="76"/>
      <c r="L1350" s="81"/>
      <c r="M1350" s="81"/>
      <c r="N1350" s="81"/>
      <c r="O1350" s="81"/>
      <c r="P1350" s="81"/>
      <c r="Q1350" s="81"/>
      <c r="R1350" s="81"/>
      <c r="S1350" s="81"/>
      <c r="T1350" s="81"/>
      <c r="U1350" s="81"/>
      <c r="V1350" s="81"/>
      <c r="W1350" s="81"/>
      <c r="X1350" s="81"/>
      <c r="Y1350" s="81"/>
    </row>
    <row r="1351" spans="1:25" ht="12" customHeight="1">
      <c r="A1351" s="81"/>
      <c r="B1351" s="1018" t="s">
        <v>4994</v>
      </c>
      <c r="C1351" s="889"/>
      <c r="D1351" s="560" t="s">
        <v>4995</v>
      </c>
      <c r="E1351" s="105">
        <v>500</v>
      </c>
      <c r="F1351" s="105">
        <v>500</v>
      </c>
      <c r="G1351" s="105">
        <v>550</v>
      </c>
      <c r="H1351" s="558">
        <v>6891.643</v>
      </c>
      <c r="I1351" s="215"/>
      <c r="J1351" s="4"/>
      <c r="K1351" s="76"/>
      <c r="L1351" s="81"/>
      <c r="M1351" s="81"/>
      <c r="N1351" s="81"/>
      <c r="O1351" s="81"/>
      <c r="P1351" s="81"/>
      <c r="Q1351" s="81"/>
      <c r="R1351" s="81"/>
      <c r="S1351" s="81"/>
      <c r="T1351" s="81"/>
      <c r="U1351" s="81"/>
      <c r="V1351" s="81"/>
      <c r="W1351" s="81"/>
      <c r="X1351" s="81"/>
      <c r="Y1351" s="81"/>
    </row>
    <row r="1352" spans="1:25" ht="12" customHeight="1">
      <c r="A1352" s="81"/>
      <c r="B1352" s="1018" t="s">
        <v>4996</v>
      </c>
      <c r="C1352" s="889"/>
      <c r="D1352" s="439" t="s">
        <v>4997</v>
      </c>
      <c r="E1352" s="105">
        <v>600</v>
      </c>
      <c r="F1352" s="105">
        <v>400</v>
      </c>
      <c r="G1352" s="105">
        <v>350</v>
      </c>
      <c r="H1352" s="558">
        <v>3505.6120000000001</v>
      </c>
      <c r="I1352" s="215"/>
      <c r="J1352" s="4"/>
      <c r="K1352" s="76"/>
      <c r="L1352" s="81"/>
      <c r="M1352" s="81"/>
      <c r="N1352" s="81"/>
      <c r="O1352" s="81"/>
      <c r="P1352" s="81"/>
      <c r="Q1352" s="81"/>
      <c r="R1352" s="81"/>
      <c r="S1352" s="81"/>
      <c r="T1352" s="81"/>
      <c r="U1352" s="81"/>
      <c r="V1352" s="81"/>
      <c r="W1352" s="81"/>
      <c r="X1352" s="81"/>
      <c r="Y1352" s="81"/>
    </row>
    <row r="1353" spans="1:25" ht="12" customHeight="1">
      <c r="A1353" s="81"/>
      <c r="B1353" s="1018" t="s">
        <v>4998</v>
      </c>
      <c r="C1353" s="889"/>
      <c r="D1353" s="560" t="s">
        <v>4999</v>
      </c>
      <c r="E1353" s="105">
        <v>600</v>
      </c>
      <c r="F1353" s="105">
        <v>400</v>
      </c>
      <c r="G1353" s="105">
        <v>350</v>
      </c>
      <c r="H1353" s="558">
        <v>5794.0959999999995</v>
      </c>
      <c r="I1353" s="215"/>
      <c r="J1353" s="4"/>
      <c r="K1353" s="76"/>
      <c r="L1353" s="81"/>
      <c r="M1353" s="81"/>
      <c r="N1353" s="81"/>
      <c r="O1353" s="81"/>
      <c r="P1353" s="81"/>
      <c r="Q1353" s="81"/>
      <c r="R1353" s="81"/>
      <c r="S1353" s="81"/>
      <c r="T1353" s="81"/>
      <c r="U1353" s="81"/>
      <c r="V1353" s="81"/>
      <c r="W1353" s="81"/>
      <c r="X1353" s="81"/>
      <c r="Y1353" s="81"/>
    </row>
    <row r="1354" spans="1:25" ht="12" customHeight="1">
      <c r="A1354" s="81"/>
      <c r="B1354" s="1018" t="s">
        <v>5000</v>
      </c>
      <c r="C1354" s="889"/>
      <c r="D1354" s="439" t="s">
        <v>5001</v>
      </c>
      <c r="E1354" s="105">
        <v>600</v>
      </c>
      <c r="F1354" s="105">
        <v>400</v>
      </c>
      <c r="G1354" s="105">
        <v>450</v>
      </c>
      <c r="H1354" s="558">
        <v>3820.1240000000003</v>
      </c>
      <c r="I1354" s="215"/>
      <c r="J1354" s="4"/>
      <c r="K1354" s="76"/>
      <c r="L1354" s="81"/>
      <c r="M1354" s="81"/>
      <c r="N1354" s="81"/>
      <c r="O1354" s="81"/>
      <c r="P1354" s="81"/>
      <c r="Q1354" s="81"/>
      <c r="R1354" s="81"/>
      <c r="S1354" s="81"/>
      <c r="T1354" s="81"/>
      <c r="U1354" s="81"/>
      <c r="V1354" s="81"/>
      <c r="W1354" s="81"/>
      <c r="X1354" s="81"/>
      <c r="Y1354" s="81"/>
    </row>
    <row r="1355" spans="1:25" ht="12" customHeight="1">
      <c r="A1355" s="81"/>
      <c r="B1355" s="1018" t="s">
        <v>5002</v>
      </c>
      <c r="C1355" s="889"/>
      <c r="D1355" s="439" t="s">
        <v>5003</v>
      </c>
      <c r="E1355" s="105">
        <v>600</v>
      </c>
      <c r="F1355" s="105">
        <v>400</v>
      </c>
      <c r="G1355" s="105">
        <v>450</v>
      </c>
      <c r="H1355" s="558">
        <v>6494.0589999999993</v>
      </c>
      <c r="I1355" s="215"/>
      <c r="J1355" s="4"/>
      <c r="K1355" s="76"/>
      <c r="L1355" s="81"/>
      <c r="M1355" s="81"/>
      <c r="N1355" s="81"/>
      <c r="O1355" s="81"/>
      <c r="P1355" s="81"/>
      <c r="Q1355" s="81"/>
      <c r="R1355" s="81"/>
      <c r="S1355" s="81"/>
      <c r="T1355" s="81"/>
      <c r="U1355" s="81"/>
      <c r="V1355" s="81"/>
      <c r="W1355" s="81"/>
      <c r="X1355" s="81"/>
      <c r="Y1355" s="81"/>
    </row>
    <row r="1356" spans="1:25" ht="12" customHeight="1">
      <c r="A1356" s="81"/>
      <c r="B1356" s="1018" t="s">
        <v>5004</v>
      </c>
      <c r="C1356" s="889"/>
      <c r="D1356" s="439" t="s">
        <v>5005</v>
      </c>
      <c r="E1356" s="105">
        <v>600</v>
      </c>
      <c r="F1356" s="105">
        <v>500</v>
      </c>
      <c r="G1356" s="105">
        <v>350</v>
      </c>
      <c r="H1356" s="558">
        <v>3893.8680000000004</v>
      </c>
      <c r="I1356" s="215"/>
      <c r="J1356" s="4"/>
      <c r="K1356" s="76"/>
      <c r="L1356" s="81"/>
      <c r="M1356" s="81"/>
      <c r="N1356" s="81"/>
      <c r="O1356" s="81"/>
      <c r="P1356" s="81"/>
      <c r="Q1356" s="81"/>
      <c r="R1356" s="81"/>
      <c r="S1356" s="81"/>
      <c r="T1356" s="81"/>
      <c r="U1356" s="81"/>
      <c r="V1356" s="81"/>
      <c r="W1356" s="81"/>
      <c r="X1356" s="81"/>
      <c r="Y1356" s="81"/>
    </row>
    <row r="1357" spans="1:25" ht="12" customHeight="1">
      <c r="A1357" s="81"/>
      <c r="B1357" s="1018" t="s">
        <v>5006</v>
      </c>
      <c r="C1357" s="889"/>
      <c r="D1357" s="439" t="s">
        <v>5007</v>
      </c>
      <c r="E1357" s="105">
        <v>600</v>
      </c>
      <c r="F1357" s="105">
        <v>500</v>
      </c>
      <c r="G1357" s="105">
        <v>350</v>
      </c>
      <c r="H1357" s="558">
        <v>6213.4709999999995</v>
      </c>
      <c r="I1357" s="215"/>
      <c r="J1357" s="4"/>
      <c r="K1357" s="76"/>
      <c r="L1357" s="81"/>
      <c r="M1357" s="81"/>
      <c r="N1357" s="81"/>
      <c r="O1357" s="81"/>
      <c r="P1357" s="81"/>
      <c r="Q1357" s="81"/>
      <c r="R1357" s="81"/>
      <c r="S1357" s="81"/>
      <c r="T1357" s="81"/>
      <c r="U1357" s="81"/>
      <c r="V1357" s="81"/>
      <c r="W1357" s="81"/>
      <c r="X1357" s="81"/>
      <c r="Y1357" s="81"/>
    </row>
    <row r="1358" spans="1:25" ht="12" customHeight="1">
      <c r="A1358" s="81"/>
      <c r="B1358" s="1018" t="s">
        <v>5008</v>
      </c>
      <c r="C1358" s="889"/>
      <c r="D1358" s="439" t="s">
        <v>5009</v>
      </c>
      <c r="E1358" s="105">
        <v>600</v>
      </c>
      <c r="F1358" s="105">
        <v>500</v>
      </c>
      <c r="G1358" s="105">
        <v>450</v>
      </c>
      <c r="H1358" s="558">
        <v>4087.16</v>
      </c>
      <c r="I1358" s="215"/>
      <c r="J1358" s="4"/>
      <c r="K1358" s="76"/>
      <c r="L1358" s="81"/>
      <c r="M1358" s="81"/>
      <c r="N1358" s="81"/>
      <c r="O1358" s="81"/>
      <c r="P1358" s="81"/>
      <c r="Q1358" s="81"/>
      <c r="R1358" s="81"/>
      <c r="S1358" s="81"/>
      <c r="T1358" s="81"/>
      <c r="U1358" s="81"/>
      <c r="V1358" s="81"/>
      <c r="W1358" s="81"/>
      <c r="X1358" s="81"/>
      <c r="Y1358" s="81"/>
    </row>
    <row r="1359" spans="1:25" ht="12" customHeight="1">
      <c r="A1359" s="81"/>
      <c r="B1359" s="550" t="s">
        <v>5010</v>
      </c>
      <c r="C1359" s="561"/>
      <c r="D1359" s="439" t="s">
        <v>5011</v>
      </c>
      <c r="E1359" s="105">
        <v>600</v>
      </c>
      <c r="F1359" s="105">
        <v>500</v>
      </c>
      <c r="G1359" s="105">
        <v>450</v>
      </c>
      <c r="H1359" s="558">
        <v>6648</v>
      </c>
      <c r="I1359" s="215"/>
      <c r="J1359" s="4"/>
      <c r="K1359" s="76"/>
      <c r="L1359" s="81"/>
      <c r="M1359" s="81"/>
      <c r="N1359" s="81"/>
      <c r="O1359" s="81"/>
      <c r="P1359" s="81"/>
      <c r="Q1359" s="81"/>
      <c r="R1359" s="81"/>
      <c r="S1359" s="81"/>
      <c r="T1359" s="81"/>
      <c r="U1359" s="81"/>
      <c r="V1359" s="81"/>
      <c r="W1359" s="81"/>
      <c r="X1359" s="81"/>
      <c r="Y1359" s="81"/>
    </row>
    <row r="1360" spans="1:25" ht="12" customHeight="1">
      <c r="A1360" s="81"/>
      <c r="B1360" s="1018" t="s">
        <v>5012</v>
      </c>
      <c r="C1360" s="889"/>
      <c r="D1360" s="439" t="s">
        <v>5013</v>
      </c>
      <c r="E1360" s="105">
        <v>600</v>
      </c>
      <c r="F1360" s="105">
        <v>600</v>
      </c>
      <c r="G1360" s="105">
        <v>350</v>
      </c>
      <c r="H1360" s="558">
        <v>3967.5789999999997</v>
      </c>
      <c r="I1360" s="215"/>
      <c r="J1360" s="4"/>
      <c r="K1360" s="76"/>
      <c r="L1360" s="81"/>
      <c r="M1360" s="81"/>
      <c r="N1360" s="81"/>
      <c r="O1360" s="81"/>
      <c r="P1360" s="81"/>
      <c r="Q1360" s="81"/>
      <c r="R1360" s="81"/>
      <c r="S1360" s="81"/>
      <c r="T1360" s="81"/>
      <c r="U1360" s="81"/>
      <c r="V1360" s="81"/>
      <c r="W1360" s="81"/>
      <c r="X1360" s="81"/>
      <c r="Y1360" s="81"/>
    </row>
    <row r="1361" spans="1:25" ht="12" customHeight="1">
      <c r="A1361" s="81"/>
      <c r="B1361" s="1018" t="s">
        <v>5014</v>
      </c>
      <c r="C1361" s="889"/>
      <c r="D1361" s="439" t="s">
        <v>5015</v>
      </c>
      <c r="E1361" s="105">
        <v>600</v>
      </c>
      <c r="F1361" s="105">
        <v>600</v>
      </c>
      <c r="G1361" s="105">
        <v>350</v>
      </c>
      <c r="H1361" s="558">
        <v>7183.2529999999997</v>
      </c>
      <c r="I1361" s="215"/>
      <c r="J1361" s="4"/>
      <c r="K1361" s="76"/>
      <c r="L1361" s="81"/>
      <c r="M1361" s="81"/>
      <c r="N1361" s="81"/>
      <c r="O1361" s="81"/>
      <c r="P1361" s="81"/>
      <c r="Q1361" s="81"/>
      <c r="R1361" s="81"/>
      <c r="S1361" s="81"/>
      <c r="T1361" s="81"/>
      <c r="U1361" s="81"/>
      <c r="V1361" s="81"/>
      <c r="W1361" s="81"/>
      <c r="X1361" s="81"/>
      <c r="Y1361" s="81"/>
    </row>
    <row r="1362" spans="1:25" ht="12" customHeight="1">
      <c r="A1362" s="81"/>
      <c r="B1362" s="1018" t="s">
        <v>5016</v>
      </c>
      <c r="C1362" s="889"/>
      <c r="D1362" s="439" t="s">
        <v>5017</v>
      </c>
      <c r="E1362" s="105">
        <v>600</v>
      </c>
      <c r="F1362" s="105">
        <v>600</v>
      </c>
      <c r="G1362" s="105">
        <v>450</v>
      </c>
      <c r="H1362" s="558">
        <v>4151.0259999999998</v>
      </c>
      <c r="I1362" s="215"/>
      <c r="J1362" s="4"/>
      <c r="K1362" s="76"/>
      <c r="L1362" s="81"/>
      <c r="M1362" s="81"/>
      <c r="N1362" s="81"/>
      <c r="O1362" s="81"/>
      <c r="P1362" s="81"/>
      <c r="Q1362" s="81"/>
      <c r="R1362" s="81"/>
      <c r="S1362" s="81"/>
      <c r="T1362" s="81"/>
      <c r="U1362" s="81"/>
      <c r="V1362" s="81"/>
      <c r="W1362" s="81"/>
      <c r="X1362" s="81"/>
      <c r="Y1362" s="81"/>
    </row>
    <row r="1363" spans="1:25" ht="12" customHeight="1">
      <c r="A1363" s="81"/>
      <c r="B1363" s="1018" t="s">
        <v>5018</v>
      </c>
      <c r="C1363" s="889"/>
      <c r="D1363" s="560" t="s">
        <v>5019</v>
      </c>
      <c r="E1363" s="105">
        <v>600</v>
      </c>
      <c r="F1363" s="105">
        <v>600</v>
      </c>
      <c r="G1363" s="105">
        <v>450</v>
      </c>
      <c r="H1363" s="558">
        <v>7263.5199999999995</v>
      </c>
      <c r="I1363" s="215"/>
      <c r="J1363" s="4"/>
      <c r="K1363" s="76"/>
      <c r="L1363" s="81"/>
      <c r="M1363" s="81"/>
      <c r="N1363" s="81"/>
      <c r="O1363" s="81"/>
      <c r="P1363" s="81"/>
      <c r="Q1363" s="81"/>
      <c r="R1363" s="81"/>
      <c r="S1363" s="81"/>
      <c r="T1363" s="81"/>
      <c r="U1363" s="81"/>
      <c r="V1363" s="81"/>
      <c r="W1363" s="81"/>
      <c r="X1363" s="81"/>
      <c r="Y1363" s="81"/>
    </row>
    <row r="1364" spans="1:25" ht="12" customHeight="1">
      <c r="A1364" s="81"/>
      <c r="B1364" s="1018" t="s">
        <v>5020</v>
      </c>
      <c r="C1364" s="889"/>
      <c r="D1364" s="560" t="s">
        <v>5021</v>
      </c>
      <c r="E1364" s="105">
        <v>700</v>
      </c>
      <c r="F1364" s="105">
        <v>500</v>
      </c>
      <c r="G1364" s="105">
        <v>250</v>
      </c>
      <c r="H1364" s="558">
        <v>3214.0240000000003</v>
      </c>
      <c r="I1364" s="215"/>
      <c r="J1364" s="4"/>
      <c r="K1364" s="76"/>
      <c r="L1364" s="81"/>
      <c r="M1364" s="81"/>
      <c r="N1364" s="81"/>
      <c r="O1364" s="81"/>
      <c r="P1364" s="81"/>
      <c r="Q1364" s="81"/>
      <c r="R1364" s="81"/>
      <c r="S1364" s="81"/>
      <c r="T1364" s="81"/>
      <c r="U1364" s="81"/>
      <c r="V1364" s="81"/>
      <c r="W1364" s="81"/>
      <c r="X1364" s="81"/>
      <c r="Y1364" s="81"/>
    </row>
    <row r="1365" spans="1:25" ht="12" customHeight="1">
      <c r="A1365" s="81"/>
      <c r="B1365" s="1018" t="s">
        <v>5022</v>
      </c>
      <c r="C1365" s="889"/>
      <c r="D1365" s="560" t="s">
        <v>5023</v>
      </c>
      <c r="E1365" s="105">
        <v>700</v>
      </c>
      <c r="F1365" s="105">
        <v>500</v>
      </c>
      <c r="G1365" s="105">
        <v>250</v>
      </c>
      <c r="H1365" s="558">
        <v>6429.6759999999995</v>
      </c>
      <c r="I1365" s="215"/>
      <c r="J1365" s="4"/>
      <c r="K1365" s="76"/>
      <c r="L1365" s="81"/>
      <c r="M1365" s="81"/>
      <c r="N1365" s="81"/>
      <c r="O1365" s="81"/>
      <c r="P1365" s="81"/>
      <c r="Q1365" s="81"/>
      <c r="R1365" s="81"/>
      <c r="S1365" s="81"/>
      <c r="T1365" s="81"/>
      <c r="U1365" s="81"/>
      <c r="V1365" s="81"/>
      <c r="W1365" s="81"/>
      <c r="X1365" s="81"/>
      <c r="Y1365" s="81"/>
    </row>
    <row r="1366" spans="1:25" ht="12" customHeight="1">
      <c r="A1366" s="81"/>
      <c r="B1366" s="1018" t="s">
        <v>5024</v>
      </c>
      <c r="C1366" s="889"/>
      <c r="D1366" s="439" t="s">
        <v>5025</v>
      </c>
      <c r="E1366" s="105">
        <v>750</v>
      </c>
      <c r="F1366" s="105">
        <v>400</v>
      </c>
      <c r="G1366" s="105">
        <v>350</v>
      </c>
      <c r="H1366" s="558">
        <v>3716.9110000000001</v>
      </c>
      <c r="I1366" s="215"/>
      <c r="J1366" s="4"/>
      <c r="K1366" s="76"/>
      <c r="L1366" s="81"/>
      <c r="M1366" s="81"/>
      <c r="N1366" s="81"/>
      <c r="O1366" s="81"/>
      <c r="P1366" s="81"/>
      <c r="Q1366" s="81"/>
      <c r="R1366" s="81"/>
      <c r="S1366" s="81"/>
      <c r="T1366" s="81"/>
      <c r="U1366" s="81"/>
      <c r="V1366" s="81"/>
      <c r="W1366" s="81"/>
      <c r="X1366" s="81"/>
      <c r="Y1366" s="81"/>
    </row>
    <row r="1367" spans="1:25" ht="12" customHeight="1">
      <c r="A1367" s="81"/>
      <c r="B1367" s="1043" t="s">
        <v>5026</v>
      </c>
      <c r="C1367" s="889"/>
      <c r="D1367" s="439" t="s">
        <v>5027</v>
      </c>
      <c r="E1367" s="105">
        <v>750</v>
      </c>
      <c r="F1367" s="105">
        <v>400</v>
      </c>
      <c r="G1367" s="105">
        <v>450</v>
      </c>
      <c r="H1367" s="558">
        <v>3979.5360000000001</v>
      </c>
      <c r="I1367" s="215"/>
      <c r="J1367" s="4"/>
      <c r="K1367" s="76"/>
      <c r="L1367" s="81"/>
      <c r="M1367" s="81"/>
      <c r="N1367" s="81"/>
      <c r="O1367" s="81"/>
      <c r="P1367" s="81"/>
      <c r="Q1367" s="81"/>
      <c r="R1367" s="81"/>
      <c r="S1367" s="81"/>
      <c r="T1367" s="81"/>
      <c r="U1367" s="81"/>
      <c r="V1367" s="81"/>
      <c r="W1367" s="81"/>
      <c r="X1367" s="81"/>
      <c r="Y1367" s="81"/>
    </row>
    <row r="1368" spans="1:25" ht="12" customHeight="1">
      <c r="A1368" s="81"/>
      <c r="B1368" s="1043" t="s">
        <v>5028</v>
      </c>
      <c r="C1368" s="889"/>
      <c r="D1368" s="439" t="s">
        <v>5029</v>
      </c>
      <c r="E1368" s="105">
        <v>750</v>
      </c>
      <c r="F1368" s="105">
        <v>400</v>
      </c>
      <c r="G1368" s="105">
        <v>450</v>
      </c>
      <c r="H1368" s="558">
        <v>6983.3829999999998</v>
      </c>
      <c r="I1368" s="215"/>
      <c r="J1368" s="4"/>
      <c r="K1368" s="76"/>
      <c r="L1368" s="81"/>
      <c r="M1368" s="81"/>
      <c r="N1368" s="81"/>
      <c r="O1368" s="81"/>
      <c r="P1368" s="81"/>
      <c r="Q1368" s="81"/>
      <c r="R1368" s="81"/>
      <c r="S1368" s="81"/>
      <c r="T1368" s="81"/>
      <c r="U1368" s="81"/>
      <c r="V1368" s="81"/>
      <c r="W1368" s="81"/>
      <c r="X1368" s="81"/>
      <c r="Y1368" s="81"/>
    </row>
    <row r="1369" spans="1:25" ht="12" customHeight="1">
      <c r="A1369" s="81"/>
      <c r="B1369" s="1018" t="s">
        <v>5030</v>
      </c>
      <c r="C1369" s="889"/>
      <c r="D1369" s="439" t="s">
        <v>5031</v>
      </c>
      <c r="E1369" s="105">
        <v>750</v>
      </c>
      <c r="F1369" s="105">
        <v>500</v>
      </c>
      <c r="G1369" s="105">
        <v>350</v>
      </c>
      <c r="H1369" s="558">
        <v>3967.5789999999997</v>
      </c>
      <c r="I1369" s="215"/>
      <c r="J1369" s="4"/>
      <c r="K1369" s="76"/>
      <c r="L1369" s="81"/>
      <c r="M1369" s="81"/>
      <c r="N1369" s="81"/>
      <c r="O1369" s="81"/>
      <c r="P1369" s="81"/>
      <c r="Q1369" s="81"/>
      <c r="R1369" s="81"/>
      <c r="S1369" s="81"/>
      <c r="T1369" s="81"/>
      <c r="U1369" s="81"/>
      <c r="V1369" s="81"/>
      <c r="W1369" s="81"/>
      <c r="X1369" s="81"/>
      <c r="Y1369" s="81"/>
    </row>
    <row r="1370" spans="1:25" ht="12" customHeight="1">
      <c r="A1370" s="81"/>
      <c r="B1370" s="1018" t="s">
        <v>5032</v>
      </c>
      <c r="C1370" s="889"/>
      <c r="D1370" s="439" t="s">
        <v>5033</v>
      </c>
      <c r="E1370" s="105">
        <v>750</v>
      </c>
      <c r="F1370" s="105">
        <v>500</v>
      </c>
      <c r="G1370" s="105">
        <v>350</v>
      </c>
      <c r="H1370" s="558">
        <v>7430.5879999999997</v>
      </c>
      <c r="I1370" s="215"/>
      <c r="J1370" s="4"/>
      <c r="K1370" s="76"/>
      <c r="L1370" s="81"/>
      <c r="M1370" s="81"/>
      <c r="N1370" s="81"/>
      <c r="O1370" s="81"/>
      <c r="P1370" s="81"/>
      <c r="Q1370" s="81"/>
      <c r="R1370" s="81"/>
      <c r="S1370" s="81"/>
      <c r="T1370" s="81"/>
      <c r="U1370" s="81"/>
      <c r="V1370" s="81"/>
      <c r="W1370" s="81"/>
      <c r="X1370" s="81"/>
      <c r="Y1370" s="81"/>
    </row>
    <row r="1371" spans="1:25" ht="12" customHeight="1">
      <c r="A1371" s="81"/>
      <c r="B1371" s="1018" t="s">
        <v>5034</v>
      </c>
      <c r="C1371" s="889"/>
      <c r="D1371" s="439" t="s">
        <v>5035</v>
      </c>
      <c r="E1371" s="105">
        <v>750</v>
      </c>
      <c r="F1371" s="105">
        <v>500</v>
      </c>
      <c r="G1371" s="105">
        <v>450</v>
      </c>
      <c r="H1371" s="558">
        <v>4165.7659999999996</v>
      </c>
      <c r="I1371" s="215"/>
      <c r="J1371" s="4"/>
      <c r="K1371" s="76"/>
      <c r="L1371" s="81"/>
      <c r="M1371" s="81"/>
      <c r="N1371" s="81"/>
      <c r="O1371" s="81"/>
      <c r="P1371" s="81"/>
      <c r="Q1371" s="81"/>
      <c r="R1371" s="81"/>
      <c r="S1371" s="81"/>
      <c r="T1371" s="81"/>
      <c r="U1371" s="81"/>
      <c r="V1371" s="81"/>
      <c r="W1371" s="81"/>
      <c r="X1371" s="81"/>
      <c r="Y1371" s="81"/>
    </row>
    <row r="1372" spans="1:25" ht="12" customHeight="1">
      <c r="A1372" s="81"/>
      <c r="B1372" s="550" t="s">
        <v>5036</v>
      </c>
      <c r="C1372" s="561"/>
      <c r="D1372" s="439" t="s">
        <v>5037</v>
      </c>
      <c r="E1372" s="105">
        <v>750</v>
      </c>
      <c r="F1372" s="105">
        <v>500</v>
      </c>
      <c r="G1372" s="105">
        <v>450</v>
      </c>
      <c r="H1372" s="558">
        <v>7607.5119999999997</v>
      </c>
      <c r="I1372" s="215"/>
      <c r="J1372" s="4"/>
      <c r="K1372" s="76"/>
      <c r="L1372" s="81"/>
      <c r="M1372" s="81"/>
      <c r="N1372" s="81"/>
      <c r="O1372" s="81"/>
      <c r="P1372" s="81"/>
      <c r="Q1372" s="81"/>
      <c r="R1372" s="81"/>
      <c r="S1372" s="81"/>
      <c r="T1372" s="81"/>
      <c r="U1372" s="81"/>
      <c r="V1372" s="81"/>
      <c r="W1372" s="81"/>
      <c r="X1372" s="81"/>
      <c r="Y1372" s="81"/>
    </row>
    <row r="1373" spans="1:25" ht="12" customHeight="1">
      <c r="A1373" s="81"/>
      <c r="B1373" s="1018" t="s">
        <v>5038</v>
      </c>
      <c r="C1373" s="889"/>
      <c r="D1373" s="439" t="s">
        <v>5039</v>
      </c>
      <c r="E1373" s="105">
        <v>750</v>
      </c>
      <c r="F1373" s="105">
        <v>600</v>
      </c>
      <c r="G1373" s="105">
        <v>350</v>
      </c>
      <c r="H1373" s="558">
        <v>4219.8419999999996</v>
      </c>
      <c r="I1373" s="215"/>
      <c r="J1373" s="4"/>
      <c r="K1373" s="76"/>
      <c r="L1373" s="81"/>
      <c r="M1373" s="81"/>
      <c r="N1373" s="81"/>
      <c r="O1373" s="81"/>
      <c r="P1373" s="81"/>
      <c r="Q1373" s="81"/>
      <c r="R1373" s="81"/>
      <c r="S1373" s="81"/>
      <c r="T1373" s="81"/>
      <c r="U1373" s="81"/>
      <c r="V1373" s="81"/>
      <c r="W1373" s="81"/>
      <c r="X1373" s="81"/>
      <c r="Y1373" s="81"/>
    </row>
    <row r="1374" spans="1:25" ht="12" customHeight="1">
      <c r="A1374" s="81"/>
      <c r="B1374" s="550" t="s">
        <v>5040</v>
      </c>
      <c r="C1374" s="561"/>
      <c r="D1374" s="439" t="s">
        <v>5041</v>
      </c>
      <c r="E1374" s="105">
        <v>750</v>
      </c>
      <c r="F1374" s="105">
        <v>600</v>
      </c>
      <c r="G1374" s="105">
        <v>350</v>
      </c>
      <c r="H1374" s="558">
        <v>7616.95</v>
      </c>
      <c r="I1374" s="215"/>
      <c r="J1374" s="4"/>
      <c r="K1374" s="76"/>
      <c r="L1374" s="81"/>
      <c r="M1374" s="81"/>
      <c r="N1374" s="81"/>
      <c r="O1374" s="81"/>
      <c r="P1374" s="81"/>
      <c r="Q1374" s="81"/>
      <c r="R1374" s="81"/>
      <c r="S1374" s="81"/>
      <c r="T1374" s="81"/>
      <c r="U1374" s="81"/>
      <c r="V1374" s="81"/>
      <c r="W1374" s="81"/>
      <c r="X1374" s="81"/>
      <c r="Y1374" s="81"/>
    </row>
    <row r="1375" spans="1:25" ht="12" customHeight="1">
      <c r="A1375" s="81"/>
      <c r="B1375" s="1018" t="s">
        <v>5042</v>
      </c>
      <c r="C1375" s="889"/>
      <c r="D1375" s="439" t="s">
        <v>5043</v>
      </c>
      <c r="E1375" s="105">
        <v>750</v>
      </c>
      <c r="F1375" s="105">
        <v>600</v>
      </c>
      <c r="G1375" s="105">
        <v>450</v>
      </c>
      <c r="H1375" s="558">
        <v>4331.2389999999996</v>
      </c>
      <c r="I1375" s="215"/>
      <c r="J1375" s="4"/>
      <c r="K1375" s="76"/>
      <c r="L1375" s="81"/>
      <c r="M1375" s="81"/>
      <c r="N1375" s="81"/>
      <c r="O1375" s="81"/>
      <c r="P1375" s="81"/>
      <c r="Q1375" s="81"/>
      <c r="R1375" s="81"/>
      <c r="S1375" s="81"/>
      <c r="T1375" s="81"/>
      <c r="U1375" s="81"/>
      <c r="V1375" s="81"/>
      <c r="W1375" s="81"/>
      <c r="X1375" s="81"/>
      <c r="Y1375" s="81"/>
    </row>
    <row r="1376" spans="1:25" ht="12" customHeight="1">
      <c r="A1376" s="81"/>
      <c r="B1376" s="1018" t="s">
        <v>5044</v>
      </c>
      <c r="C1376" s="889"/>
      <c r="D1376" s="439" t="s">
        <v>5045</v>
      </c>
      <c r="E1376" s="105">
        <v>850</v>
      </c>
      <c r="F1376" s="105">
        <v>400</v>
      </c>
      <c r="G1376" s="105">
        <v>350</v>
      </c>
      <c r="H1376" s="558">
        <v>3782.46</v>
      </c>
      <c r="I1376" s="215"/>
      <c r="J1376" s="4"/>
      <c r="K1376" s="76"/>
      <c r="L1376" s="81"/>
      <c r="M1376" s="81"/>
      <c r="N1376" s="81"/>
      <c r="O1376" s="81"/>
      <c r="P1376" s="81"/>
      <c r="Q1376" s="81"/>
      <c r="R1376" s="81"/>
      <c r="S1376" s="81"/>
      <c r="T1376" s="81"/>
      <c r="U1376" s="81"/>
      <c r="V1376" s="81"/>
      <c r="W1376" s="81"/>
      <c r="X1376" s="81"/>
      <c r="Y1376" s="81"/>
    </row>
    <row r="1377" spans="1:25" ht="12" customHeight="1">
      <c r="A1377" s="81"/>
      <c r="B1377" s="1018" t="s">
        <v>5046</v>
      </c>
      <c r="C1377" s="889"/>
      <c r="D1377" s="439" t="s">
        <v>5047</v>
      </c>
      <c r="E1377" s="105">
        <v>850</v>
      </c>
      <c r="F1377" s="105">
        <v>400</v>
      </c>
      <c r="G1377" s="105">
        <v>450</v>
      </c>
      <c r="H1377" s="558">
        <v>3929.904</v>
      </c>
      <c r="I1377" s="215"/>
      <c r="J1377" s="4"/>
      <c r="K1377" s="76"/>
      <c r="L1377" s="81"/>
      <c r="M1377" s="81"/>
      <c r="N1377" s="81"/>
      <c r="O1377" s="81"/>
      <c r="P1377" s="81"/>
      <c r="Q1377" s="81"/>
      <c r="R1377" s="81"/>
      <c r="S1377" s="81"/>
      <c r="T1377" s="81"/>
      <c r="U1377" s="81"/>
      <c r="V1377" s="81"/>
      <c r="W1377" s="81"/>
      <c r="X1377" s="81"/>
      <c r="Y1377" s="81"/>
    </row>
    <row r="1378" spans="1:25" ht="12" customHeight="1">
      <c r="A1378" s="81"/>
      <c r="B1378" s="1018" t="s">
        <v>5048</v>
      </c>
      <c r="C1378" s="889"/>
      <c r="D1378" s="439" t="s">
        <v>5049</v>
      </c>
      <c r="E1378" s="105">
        <v>850</v>
      </c>
      <c r="F1378" s="105">
        <v>400</v>
      </c>
      <c r="G1378" s="105">
        <v>450</v>
      </c>
      <c r="H1378" s="558">
        <v>7183.2420000000002</v>
      </c>
      <c r="I1378" s="215"/>
      <c r="J1378" s="4"/>
      <c r="K1378" s="76"/>
      <c r="L1378" s="81"/>
      <c r="M1378" s="81"/>
      <c r="N1378" s="81"/>
      <c r="O1378" s="81"/>
      <c r="P1378" s="81"/>
      <c r="Q1378" s="81"/>
      <c r="R1378" s="81"/>
      <c r="S1378" s="81"/>
      <c r="T1378" s="81"/>
      <c r="U1378" s="81"/>
      <c r="V1378" s="81"/>
      <c r="W1378" s="81"/>
      <c r="X1378" s="81"/>
      <c r="Y1378" s="81"/>
    </row>
    <row r="1379" spans="1:25" ht="12" customHeight="1">
      <c r="A1379" s="81"/>
      <c r="B1379" s="1018" t="s">
        <v>5050</v>
      </c>
      <c r="C1379" s="889"/>
      <c r="D1379" s="439" t="s">
        <v>5051</v>
      </c>
      <c r="E1379" s="105">
        <v>850</v>
      </c>
      <c r="F1379" s="105">
        <v>500</v>
      </c>
      <c r="G1379" s="105">
        <v>350</v>
      </c>
      <c r="H1379" s="558">
        <v>4033.0839999999998</v>
      </c>
      <c r="I1379" s="215"/>
      <c r="J1379" s="4"/>
      <c r="K1379" s="76"/>
      <c r="L1379" s="81"/>
      <c r="M1379" s="81"/>
      <c r="N1379" s="81"/>
      <c r="O1379" s="81"/>
      <c r="P1379" s="81"/>
      <c r="Q1379" s="81"/>
      <c r="R1379" s="81"/>
      <c r="S1379" s="81"/>
      <c r="T1379" s="81"/>
      <c r="U1379" s="81"/>
      <c r="V1379" s="81"/>
      <c r="W1379" s="81"/>
      <c r="X1379" s="81"/>
      <c r="Y1379" s="81"/>
    </row>
    <row r="1380" spans="1:25" ht="12" customHeight="1">
      <c r="A1380" s="81"/>
      <c r="B1380" s="1018" t="s">
        <v>5052</v>
      </c>
      <c r="C1380" s="889"/>
      <c r="D1380" s="439" t="s">
        <v>5053</v>
      </c>
      <c r="E1380" s="105">
        <v>850</v>
      </c>
      <c r="F1380" s="105">
        <v>500</v>
      </c>
      <c r="G1380" s="105">
        <v>450</v>
      </c>
      <c r="H1380" s="558">
        <v>4188.7340000000004</v>
      </c>
      <c r="I1380" s="215"/>
      <c r="J1380" s="4"/>
      <c r="K1380" s="76"/>
      <c r="L1380" s="81"/>
      <c r="M1380" s="81"/>
      <c r="N1380" s="81"/>
      <c r="O1380" s="81"/>
      <c r="P1380" s="81"/>
      <c r="Q1380" s="81"/>
      <c r="R1380" s="81"/>
      <c r="S1380" s="81"/>
      <c r="T1380" s="81"/>
      <c r="U1380" s="81"/>
      <c r="V1380" s="81"/>
      <c r="W1380" s="81"/>
      <c r="X1380" s="81"/>
      <c r="Y1380" s="81"/>
    </row>
    <row r="1381" spans="1:25" ht="12" customHeight="1">
      <c r="A1381" s="81"/>
      <c r="B1381" s="1018" t="s">
        <v>5054</v>
      </c>
      <c r="C1381" s="889"/>
      <c r="D1381" s="439" t="s">
        <v>5055</v>
      </c>
      <c r="E1381" s="105">
        <v>850</v>
      </c>
      <c r="F1381" s="105">
        <v>600</v>
      </c>
      <c r="G1381" s="105">
        <v>350</v>
      </c>
      <c r="H1381" s="558">
        <v>4246</v>
      </c>
      <c r="I1381" s="215"/>
      <c r="J1381" s="4"/>
      <c r="K1381" s="76"/>
      <c r="L1381" s="81"/>
      <c r="M1381" s="81"/>
      <c r="N1381" s="81"/>
      <c r="O1381" s="81"/>
      <c r="P1381" s="81"/>
      <c r="Q1381" s="81"/>
      <c r="R1381" s="81"/>
      <c r="S1381" s="81"/>
      <c r="T1381" s="81"/>
      <c r="U1381" s="81"/>
      <c r="V1381" s="81"/>
      <c r="W1381" s="81"/>
      <c r="X1381" s="81"/>
      <c r="Y1381" s="81"/>
    </row>
    <row r="1382" spans="1:25" ht="12" customHeight="1">
      <c r="A1382" s="81"/>
      <c r="B1382" s="1018" t="s">
        <v>5056</v>
      </c>
      <c r="C1382" s="889"/>
      <c r="D1382" s="439" t="s">
        <v>5057</v>
      </c>
      <c r="E1382" s="105">
        <v>850</v>
      </c>
      <c r="F1382" s="105">
        <v>600</v>
      </c>
      <c r="G1382" s="105">
        <v>450</v>
      </c>
      <c r="H1382" s="558">
        <v>4431.1629999999996</v>
      </c>
      <c r="I1382" s="215"/>
      <c r="J1382" s="4"/>
      <c r="K1382" s="76"/>
      <c r="L1382" s="81"/>
      <c r="M1382" s="81"/>
      <c r="N1382" s="81"/>
      <c r="O1382" s="81"/>
      <c r="P1382" s="81"/>
      <c r="Q1382" s="81"/>
      <c r="R1382" s="81"/>
      <c r="S1382" s="81"/>
      <c r="T1382" s="81"/>
      <c r="U1382" s="81"/>
      <c r="V1382" s="81"/>
      <c r="W1382" s="81"/>
      <c r="X1382" s="81"/>
      <c r="Y1382" s="81"/>
    </row>
    <row r="1383" spans="1:25" ht="12" customHeight="1">
      <c r="A1383" s="81"/>
      <c r="B1383" s="1018" t="s">
        <v>5058</v>
      </c>
      <c r="C1383" s="889"/>
      <c r="D1383" s="439" t="s">
        <v>5059</v>
      </c>
      <c r="E1383" s="105">
        <v>900</v>
      </c>
      <c r="F1383" s="105">
        <v>400</v>
      </c>
      <c r="G1383" s="105">
        <v>350</v>
      </c>
      <c r="H1383" s="558">
        <v>6973.549</v>
      </c>
      <c r="I1383" s="215"/>
      <c r="J1383" s="4"/>
      <c r="K1383" s="76"/>
      <c r="L1383" s="81"/>
      <c r="M1383" s="81"/>
      <c r="N1383" s="81"/>
      <c r="O1383" s="81"/>
      <c r="P1383" s="81"/>
      <c r="Q1383" s="81"/>
      <c r="R1383" s="81"/>
      <c r="S1383" s="81"/>
      <c r="T1383" s="81"/>
      <c r="U1383" s="81"/>
      <c r="V1383" s="81"/>
      <c r="W1383" s="81"/>
      <c r="X1383" s="81"/>
      <c r="Y1383" s="81"/>
    </row>
    <row r="1384" spans="1:25" ht="12" customHeight="1">
      <c r="A1384" s="81"/>
      <c r="B1384" s="1018" t="s">
        <v>5060</v>
      </c>
      <c r="C1384" s="889"/>
      <c r="D1384" s="439" t="s">
        <v>5061</v>
      </c>
      <c r="E1384" s="105">
        <v>900</v>
      </c>
      <c r="F1384" s="105">
        <v>400</v>
      </c>
      <c r="G1384" s="105">
        <v>350</v>
      </c>
      <c r="H1384" s="558">
        <v>3847.9650000000001</v>
      </c>
      <c r="I1384" s="215"/>
      <c r="J1384" s="4"/>
      <c r="K1384" s="76"/>
      <c r="L1384" s="81"/>
      <c r="M1384" s="81"/>
      <c r="N1384" s="81"/>
      <c r="O1384" s="81"/>
      <c r="P1384" s="81"/>
      <c r="Q1384" s="81"/>
      <c r="R1384" s="81"/>
      <c r="S1384" s="81"/>
      <c r="T1384" s="81"/>
      <c r="U1384" s="81"/>
      <c r="V1384" s="81"/>
      <c r="W1384" s="81"/>
      <c r="X1384" s="81"/>
      <c r="Y1384" s="81"/>
    </row>
    <row r="1385" spans="1:25" ht="12" customHeight="1">
      <c r="A1385" s="81"/>
      <c r="B1385" s="1018"/>
      <c r="C1385" s="889"/>
      <c r="D1385" s="439" t="s">
        <v>5062</v>
      </c>
      <c r="E1385" s="105">
        <v>900</v>
      </c>
      <c r="F1385" s="105">
        <v>400</v>
      </c>
      <c r="G1385" s="105">
        <v>450</v>
      </c>
      <c r="H1385" s="558">
        <v>0</v>
      </c>
      <c r="I1385" s="215"/>
      <c r="J1385" s="4"/>
      <c r="K1385" s="76"/>
      <c r="L1385" s="81"/>
      <c r="M1385" s="81"/>
      <c r="N1385" s="81"/>
      <c r="O1385" s="81"/>
      <c r="P1385" s="81"/>
      <c r="Q1385" s="81"/>
      <c r="R1385" s="81"/>
      <c r="S1385" s="81"/>
      <c r="T1385" s="81"/>
      <c r="U1385" s="81"/>
      <c r="V1385" s="81"/>
      <c r="W1385" s="81"/>
      <c r="X1385" s="81"/>
      <c r="Y1385" s="81"/>
    </row>
    <row r="1386" spans="1:25" ht="12" customHeight="1">
      <c r="A1386" s="81"/>
      <c r="B1386" s="1018" t="s">
        <v>5063</v>
      </c>
      <c r="C1386" s="889"/>
      <c r="D1386" s="439" t="s">
        <v>5064</v>
      </c>
      <c r="E1386" s="105">
        <v>900</v>
      </c>
      <c r="F1386" s="105">
        <v>500</v>
      </c>
      <c r="G1386" s="105">
        <v>350</v>
      </c>
      <c r="H1386" s="558">
        <v>4059.308</v>
      </c>
      <c r="I1386" s="215"/>
      <c r="J1386" s="4"/>
      <c r="K1386" s="76"/>
      <c r="L1386" s="81"/>
      <c r="M1386" s="81"/>
      <c r="N1386" s="81"/>
      <c r="O1386" s="81"/>
      <c r="P1386" s="81"/>
      <c r="Q1386" s="81"/>
      <c r="R1386" s="81"/>
      <c r="S1386" s="81"/>
      <c r="T1386" s="81"/>
      <c r="U1386" s="81"/>
      <c r="V1386" s="81"/>
      <c r="W1386" s="81"/>
      <c r="X1386" s="81"/>
      <c r="Y1386" s="81"/>
    </row>
    <row r="1387" spans="1:25" ht="12" customHeight="1">
      <c r="A1387" s="81"/>
      <c r="B1387" s="1018" t="s">
        <v>5065</v>
      </c>
      <c r="C1387" s="889"/>
      <c r="D1387" s="439" t="s">
        <v>5066</v>
      </c>
      <c r="E1387" s="105">
        <v>900</v>
      </c>
      <c r="F1387" s="105">
        <v>500</v>
      </c>
      <c r="G1387" s="105">
        <v>350</v>
      </c>
      <c r="H1387" s="558">
        <v>7188.1369999999997</v>
      </c>
      <c r="I1387" s="215"/>
      <c r="J1387" s="4"/>
      <c r="K1387" s="76"/>
      <c r="L1387" s="81"/>
      <c r="M1387" s="81"/>
      <c r="N1387" s="81"/>
      <c r="O1387" s="81"/>
      <c r="P1387" s="81"/>
      <c r="Q1387" s="81"/>
      <c r="R1387" s="81"/>
      <c r="S1387" s="81"/>
      <c r="T1387" s="81"/>
      <c r="U1387" s="81"/>
      <c r="V1387" s="81"/>
      <c r="W1387" s="81"/>
      <c r="X1387" s="81"/>
      <c r="Y1387" s="81"/>
    </row>
    <row r="1388" spans="1:25" ht="12" customHeight="1">
      <c r="A1388" s="81"/>
      <c r="B1388" s="1018" t="s">
        <v>5067</v>
      </c>
      <c r="C1388" s="889"/>
      <c r="D1388" s="439" t="s">
        <v>5068</v>
      </c>
      <c r="E1388" s="105">
        <v>900</v>
      </c>
      <c r="F1388" s="105">
        <v>500</v>
      </c>
      <c r="G1388" s="105">
        <v>450</v>
      </c>
      <c r="H1388" s="558">
        <v>4205.0910000000003</v>
      </c>
      <c r="I1388" s="215"/>
      <c r="J1388" s="4"/>
      <c r="K1388" s="76"/>
      <c r="L1388" s="81"/>
      <c r="M1388" s="81"/>
      <c r="N1388" s="81"/>
      <c r="O1388" s="81"/>
      <c r="P1388" s="81"/>
      <c r="Q1388" s="81"/>
      <c r="R1388" s="81"/>
      <c r="S1388" s="81"/>
      <c r="T1388" s="81"/>
      <c r="U1388" s="81"/>
      <c r="V1388" s="81"/>
      <c r="W1388" s="81"/>
      <c r="X1388" s="81"/>
      <c r="Y1388" s="81"/>
    </row>
    <row r="1389" spans="1:25" ht="12" customHeight="1">
      <c r="A1389" s="81"/>
      <c r="B1389" s="550" t="s">
        <v>5069</v>
      </c>
      <c r="C1389" s="561"/>
      <c r="D1389" s="439" t="s">
        <v>5070</v>
      </c>
      <c r="E1389" s="105">
        <v>900</v>
      </c>
      <c r="F1389" s="105">
        <v>500</v>
      </c>
      <c r="G1389" s="105">
        <v>450</v>
      </c>
      <c r="H1389" s="558">
        <v>7624</v>
      </c>
      <c r="I1389" s="215"/>
      <c r="J1389" s="4"/>
      <c r="K1389" s="76"/>
      <c r="L1389" s="81"/>
      <c r="M1389" s="81"/>
      <c r="N1389" s="81"/>
      <c r="O1389" s="81"/>
      <c r="P1389" s="81"/>
      <c r="Q1389" s="81"/>
      <c r="R1389" s="81"/>
      <c r="S1389" s="81"/>
      <c r="T1389" s="81"/>
      <c r="U1389" s="81"/>
      <c r="V1389" s="81"/>
      <c r="W1389" s="81"/>
      <c r="X1389" s="81"/>
      <c r="Y1389" s="81"/>
    </row>
    <row r="1390" spans="1:25" ht="12" customHeight="1">
      <c r="A1390" s="81"/>
      <c r="B1390" s="1018" t="s">
        <v>5071</v>
      </c>
      <c r="C1390" s="889"/>
      <c r="D1390" s="439" t="s">
        <v>5072</v>
      </c>
      <c r="E1390" s="105">
        <v>900</v>
      </c>
      <c r="F1390" s="105">
        <v>600</v>
      </c>
      <c r="G1390" s="105">
        <v>350</v>
      </c>
      <c r="H1390" s="558">
        <v>4277.1849999999995</v>
      </c>
      <c r="I1390" s="215"/>
      <c r="J1390" s="4"/>
      <c r="K1390" s="76"/>
      <c r="L1390" s="81"/>
      <c r="M1390" s="81"/>
      <c r="N1390" s="81"/>
      <c r="O1390" s="81"/>
      <c r="P1390" s="81"/>
      <c r="Q1390" s="81"/>
      <c r="R1390" s="81"/>
      <c r="S1390" s="81"/>
      <c r="T1390" s="81"/>
      <c r="U1390" s="81"/>
      <c r="V1390" s="81"/>
      <c r="W1390" s="81"/>
      <c r="X1390" s="81"/>
      <c r="Y1390" s="81"/>
    </row>
    <row r="1391" spans="1:25" ht="12" customHeight="1">
      <c r="A1391" s="81"/>
      <c r="B1391" s="1018" t="s">
        <v>5073</v>
      </c>
      <c r="C1391" s="889"/>
      <c r="D1391" s="439" t="s">
        <v>5074</v>
      </c>
      <c r="E1391" s="105">
        <v>900</v>
      </c>
      <c r="F1391" s="105">
        <v>600</v>
      </c>
      <c r="G1391" s="105">
        <v>350</v>
      </c>
      <c r="H1391" s="558">
        <v>8141.518</v>
      </c>
      <c r="I1391" s="215"/>
      <c r="J1391" s="4"/>
      <c r="K1391" s="76"/>
      <c r="L1391" s="81"/>
      <c r="M1391" s="81"/>
      <c r="N1391" s="81"/>
      <c r="O1391" s="81"/>
      <c r="P1391" s="81"/>
      <c r="Q1391" s="81"/>
      <c r="R1391" s="81"/>
      <c r="S1391" s="81"/>
      <c r="T1391" s="81"/>
      <c r="U1391" s="81"/>
      <c r="V1391" s="81"/>
      <c r="W1391" s="81"/>
      <c r="X1391" s="81"/>
      <c r="Y1391" s="81"/>
    </row>
    <row r="1392" spans="1:25" ht="12" customHeight="1">
      <c r="A1392" s="81"/>
      <c r="B1392" s="1018" t="s">
        <v>5075</v>
      </c>
      <c r="C1392" s="889"/>
      <c r="D1392" s="439" t="s">
        <v>5076</v>
      </c>
      <c r="E1392" s="105">
        <v>900</v>
      </c>
      <c r="F1392" s="105">
        <v>600</v>
      </c>
      <c r="G1392" s="105">
        <v>450</v>
      </c>
      <c r="H1392" s="558">
        <v>4506.5350000000008</v>
      </c>
      <c r="I1392" s="215"/>
      <c r="J1392" s="4"/>
      <c r="K1392" s="76"/>
      <c r="L1392" s="81"/>
      <c r="M1392" s="81"/>
      <c r="N1392" s="81"/>
      <c r="O1392" s="81"/>
      <c r="P1392" s="81"/>
      <c r="Q1392" s="81"/>
      <c r="R1392" s="81"/>
      <c r="S1392" s="81"/>
      <c r="T1392" s="81"/>
      <c r="U1392" s="81"/>
      <c r="V1392" s="81"/>
      <c r="W1392" s="81"/>
      <c r="X1392" s="81"/>
      <c r="Y1392" s="81"/>
    </row>
    <row r="1393" spans="1:25" ht="12" customHeight="1">
      <c r="A1393" s="81"/>
      <c r="B1393" s="1018" t="s">
        <v>5077</v>
      </c>
      <c r="C1393" s="889"/>
      <c r="D1393" s="439" t="s">
        <v>5078</v>
      </c>
      <c r="E1393" s="105">
        <v>950</v>
      </c>
      <c r="F1393" s="105">
        <v>400</v>
      </c>
      <c r="G1393" s="105">
        <v>350</v>
      </c>
      <c r="H1393" s="558">
        <v>3983.9360000000001</v>
      </c>
      <c r="I1393" s="215"/>
      <c r="J1393" s="4"/>
      <c r="K1393" s="76"/>
      <c r="L1393" s="81"/>
      <c r="M1393" s="81"/>
      <c r="N1393" s="81"/>
      <c r="O1393" s="81"/>
      <c r="P1393" s="81"/>
      <c r="Q1393" s="81"/>
      <c r="R1393" s="81"/>
      <c r="S1393" s="81"/>
      <c r="T1393" s="81"/>
      <c r="U1393" s="81"/>
      <c r="V1393" s="81"/>
      <c r="W1393" s="81"/>
      <c r="X1393" s="81"/>
      <c r="Y1393" s="81"/>
    </row>
    <row r="1394" spans="1:25" ht="12" customHeight="1">
      <c r="A1394" s="81"/>
      <c r="B1394" s="1018" t="s">
        <v>5079</v>
      </c>
      <c r="C1394" s="889"/>
      <c r="D1394" s="439" t="s">
        <v>5080</v>
      </c>
      <c r="E1394" s="105">
        <v>950</v>
      </c>
      <c r="F1394" s="105">
        <v>400</v>
      </c>
      <c r="G1394" s="105">
        <v>350</v>
      </c>
      <c r="H1394" s="558">
        <v>7130.8050000000003</v>
      </c>
      <c r="I1394" s="215"/>
      <c r="J1394" s="4"/>
      <c r="K1394" s="76"/>
      <c r="L1394" s="81"/>
      <c r="M1394" s="81"/>
      <c r="N1394" s="81"/>
      <c r="O1394" s="81"/>
      <c r="P1394" s="81"/>
      <c r="Q1394" s="81"/>
      <c r="R1394" s="81"/>
      <c r="S1394" s="81"/>
      <c r="T1394" s="81"/>
      <c r="U1394" s="81"/>
      <c r="V1394" s="81"/>
      <c r="W1394" s="81"/>
      <c r="X1394" s="81"/>
      <c r="Y1394" s="81"/>
    </row>
    <row r="1395" spans="1:25" ht="12" customHeight="1">
      <c r="A1395" s="81"/>
      <c r="B1395" s="1018" t="s">
        <v>5081</v>
      </c>
      <c r="C1395" s="889"/>
      <c r="D1395" s="439" t="s">
        <v>5082</v>
      </c>
      <c r="E1395" s="105">
        <v>950</v>
      </c>
      <c r="F1395" s="105">
        <v>400</v>
      </c>
      <c r="G1395" s="105">
        <v>450</v>
      </c>
      <c r="H1395" s="558">
        <v>4111.723</v>
      </c>
      <c r="I1395" s="215"/>
      <c r="J1395" s="4"/>
      <c r="K1395" s="76"/>
      <c r="L1395" s="81"/>
      <c r="M1395" s="81"/>
      <c r="N1395" s="81"/>
      <c r="O1395" s="81"/>
      <c r="P1395" s="81"/>
      <c r="Q1395" s="81"/>
      <c r="R1395" s="81"/>
      <c r="S1395" s="81"/>
      <c r="T1395" s="81"/>
      <c r="U1395" s="81"/>
      <c r="V1395" s="81"/>
      <c r="W1395" s="81"/>
      <c r="X1395" s="81"/>
      <c r="Y1395" s="81"/>
    </row>
    <row r="1396" spans="1:25" ht="12" customHeight="1">
      <c r="A1396" s="81"/>
      <c r="B1396" s="1018" t="s">
        <v>5083</v>
      </c>
      <c r="C1396" s="889"/>
      <c r="D1396" s="439" t="s">
        <v>5084</v>
      </c>
      <c r="E1396" s="105">
        <v>950</v>
      </c>
      <c r="F1396" s="105">
        <v>400</v>
      </c>
      <c r="G1396" s="105">
        <v>450</v>
      </c>
      <c r="H1396" s="558">
        <v>7361.7720000000008</v>
      </c>
      <c r="I1396" s="215"/>
      <c r="J1396" s="4"/>
      <c r="K1396" s="76"/>
      <c r="L1396" s="81"/>
      <c r="M1396" s="81"/>
      <c r="N1396" s="81"/>
      <c r="O1396" s="81"/>
      <c r="P1396" s="81"/>
      <c r="Q1396" s="81"/>
      <c r="R1396" s="81"/>
      <c r="S1396" s="81"/>
      <c r="T1396" s="81"/>
      <c r="U1396" s="81"/>
      <c r="V1396" s="81"/>
      <c r="W1396" s="81"/>
      <c r="X1396" s="81"/>
      <c r="Y1396" s="81"/>
    </row>
    <row r="1397" spans="1:25" ht="12" customHeight="1">
      <c r="A1397" s="81"/>
      <c r="B1397" s="1018" t="s">
        <v>5085</v>
      </c>
      <c r="C1397" s="889"/>
      <c r="D1397" s="439" t="s">
        <v>5086</v>
      </c>
      <c r="E1397" s="105">
        <v>950</v>
      </c>
      <c r="F1397" s="105">
        <v>500</v>
      </c>
      <c r="G1397" s="105">
        <v>350</v>
      </c>
      <c r="H1397" s="558">
        <v>4095.3330000000001</v>
      </c>
      <c r="I1397" s="215"/>
      <c r="J1397" s="4"/>
      <c r="K1397" s="76"/>
      <c r="L1397" s="81"/>
      <c r="M1397" s="81"/>
      <c r="N1397" s="81"/>
      <c r="O1397" s="81"/>
      <c r="P1397" s="81"/>
      <c r="Q1397" s="81"/>
      <c r="R1397" s="81"/>
      <c r="S1397" s="81"/>
      <c r="T1397" s="81"/>
      <c r="U1397" s="81"/>
      <c r="V1397" s="81"/>
      <c r="W1397" s="81"/>
      <c r="X1397" s="81"/>
      <c r="Y1397" s="81"/>
    </row>
    <row r="1398" spans="1:25" ht="12" customHeight="1">
      <c r="A1398" s="81"/>
      <c r="B1398" s="1018" t="s">
        <v>5087</v>
      </c>
      <c r="C1398" s="889"/>
      <c r="D1398" s="439" t="s">
        <v>5088</v>
      </c>
      <c r="E1398" s="105">
        <v>950</v>
      </c>
      <c r="F1398" s="105">
        <v>500</v>
      </c>
      <c r="G1398" s="105">
        <v>450</v>
      </c>
      <c r="H1398" s="558">
        <v>4290.2749999999996</v>
      </c>
      <c r="I1398" s="215"/>
      <c r="J1398" s="4"/>
      <c r="K1398" s="76"/>
      <c r="L1398" s="81"/>
      <c r="M1398" s="81"/>
      <c r="N1398" s="81"/>
      <c r="O1398" s="81"/>
      <c r="P1398" s="81"/>
      <c r="Q1398" s="81"/>
      <c r="R1398" s="81"/>
      <c r="S1398" s="81"/>
      <c r="T1398" s="81"/>
      <c r="U1398" s="81"/>
      <c r="V1398" s="81"/>
      <c r="W1398" s="81"/>
      <c r="X1398" s="81"/>
      <c r="Y1398" s="81"/>
    </row>
    <row r="1399" spans="1:25" ht="12" customHeight="1">
      <c r="A1399" s="81"/>
      <c r="B1399" s="1018" t="s">
        <v>5089</v>
      </c>
      <c r="C1399" s="889"/>
      <c r="D1399" s="439" t="s">
        <v>5090</v>
      </c>
      <c r="E1399" s="105">
        <v>950</v>
      </c>
      <c r="F1399" s="105">
        <v>600</v>
      </c>
      <c r="G1399" s="105">
        <v>350</v>
      </c>
      <c r="H1399" s="558">
        <v>4318.1490000000003</v>
      </c>
      <c r="I1399" s="215"/>
      <c r="J1399" s="4"/>
      <c r="K1399" s="76"/>
      <c r="L1399" s="81"/>
      <c r="M1399" s="81"/>
      <c r="N1399" s="81"/>
      <c r="O1399" s="81"/>
      <c r="P1399" s="81"/>
      <c r="Q1399" s="81"/>
      <c r="R1399" s="81"/>
      <c r="S1399" s="81"/>
      <c r="T1399" s="81"/>
      <c r="U1399" s="81"/>
      <c r="V1399" s="81"/>
      <c r="W1399" s="81"/>
      <c r="X1399" s="81"/>
      <c r="Y1399" s="81"/>
    </row>
    <row r="1400" spans="1:25" ht="12" customHeight="1">
      <c r="A1400" s="81"/>
      <c r="B1400" s="1018" t="s">
        <v>5091</v>
      </c>
      <c r="C1400" s="889"/>
      <c r="D1400" s="439" t="s">
        <v>5092</v>
      </c>
      <c r="E1400" s="105">
        <v>950</v>
      </c>
      <c r="F1400" s="105">
        <v>600</v>
      </c>
      <c r="G1400" s="105">
        <v>450</v>
      </c>
      <c r="H1400" s="558">
        <v>4560.5779999999995</v>
      </c>
      <c r="I1400" s="215"/>
      <c r="J1400" s="4"/>
      <c r="K1400" s="76"/>
      <c r="L1400" s="81"/>
      <c r="M1400" s="81"/>
      <c r="N1400" s="81"/>
      <c r="O1400" s="81"/>
      <c r="P1400" s="81"/>
      <c r="Q1400" s="81"/>
      <c r="R1400" s="81"/>
      <c r="S1400" s="81"/>
      <c r="T1400" s="81"/>
      <c r="U1400" s="81"/>
      <c r="V1400" s="81"/>
      <c r="W1400" s="81"/>
      <c r="X1400" s="81"/>
      <c r="Y1400" s="81"/>
    </row>
    <row r="1401" spans="1:25" ht="12" customHeight="1">
      <c r="A1401" s="81"/>
      <c r="B1401" s="550" t="s">
        <v>5093</v>
      </c>
      <c r="C1401" s="561"/>
      <c r="D1401" s="439" t="s">
        <v>5094</v>
      </c>
      <c r="E1401" s="105">
        <v>950</v>
      </c>
      <c r="F1401" s="105">
        <v>600</v>
      </c>
      <c r="G1401" s="105">
        <v>450</v>
      </c>
      <c r="H1401" s="558">
        <v>8424</v>
      </c>
      <c r="I1401" s="215"/>
      <c r="J1401" s="4"/>
      <c r="K1401" s="76"/>
      <c r="L1401" s="81"/>
      <c r="M1401" s="81"/>
      <c r="N1401" s="81"/>
      <c r="O1401" s="81"/>
      <c r="P1401" s="81"/>
      <c r="Q1401" s="81"/>
      <c r="R1401" s="81"/>
      <c r="S1401" s="81"/>
      <c r="T1401" s="81"/>
      <c r="U1401" s="81"/>
      <c r="V1401" s="81"/>
      <c r="W1401" s="81"/>
      <c r="X1401" s="81"/>
      <c r="Y1401" s="81"/>
    </row>
    <row r="1402" spans="1:25" ht="12" customHeight="1">
      <c r="A1402" s="81"/>
      <c r="B1402" s="1018" t="s">
        <v>5095</v>
      </c>
      <c r="C1402" s="889"/>
      <c r="D1402" s="439" t="s">
        <v>5096</v>
      </c>
      <c r="E1402" s="105">
        <v>1000</v>
      </c>
      <c r="F1402" s="105">
        <v>400</v>
      </c>
      <c r="G1402" s="105">
        <v>350</v>
      </c>
      <c r="H1402" s="558">
        <v>4136.2860000000001</v>
      </c>
      <c r="I1402" s="215"/>
      <c r="J1402" s="4"/>
      <c r="K1402" s="76"/>
      <c r="L1402" s="81"/>
      <c r="M1402" s="81"/>
      <c r="N1402" s="81"/>
      <c r="O1402" s="81"/>
      <c r="P1402" s="81"/>
      <c r="Q1402" s="81"/>
      <c r="R1402" s="81"/>
      <c r="S1402" s="81"/>
      <c r="T1402" s="81"/>
      <c r="U1402" s="81"/>
      <c r="V1402" s="81"/>
      <c r="W1402" s="81"/>
      <c r="X1402" s="81"/>
      <c r="Y1402" s="81"/>
    </row>
    <row r="1403" spans="1:25" ht="12" customHeight="1">
      <c r="A1403" s="81"/>
      <c r="B1403" s="1018" t="s">
        <v>5097</v>
      </c>
      <c r="C1403" s="889"/>
      <c r="D1403" s="439" t="s">
        <v>5098</v>
      </c>
      <c r="E1403" s="105">
        <v>1000</v>
      </c>
      <c r="F1403" s="105">
        <v>400</v>
      </c>
      <c r="G1403" s="105">
        <v>450</v>
      </c>
      <c r="H1403" s="558">
        <v>4191.9679999999998</v>
      </c>
      <c r="I1403" s="215"/>
      <c r="J1403" s="4"/>
      <c r="K1403" s="76"/>
      <c r="L1403" s="81"/>
      <c r="M1403" s="81"/>
      <c r="N1403" s="81"/>
      <c r="O1403" s="81"/>
      <c r="P1403" s="81"/>
      <c r="Q1403" s="81"/>
      <c r="R1403" s="81"/>
      <c r="S1403" s="81"/>
      <c r="T1403" s="81"/>
      <c r="U1403" s="81"/>
      <c r="V1403" s="81"/>
      <c r="W1403" s="81"/>
      <c r="X1403" s="81"/>
      <c r="Y1403" s="81"/>
    </row>
    <row r="1404" spans="1:25" ht="12" customHeight="1">
      <c r="A1404" s="81"/>
      <c r="B1404" s="1018" t="s">
        <v>5099</v>
      </c>
      <c r="C1404" s="889"/>
      <c r="D1404" s="439" t="s">
        <v>5100</v>
      </c>
      <c r="E1404" s="105">
        <v>1000</v>
      </c>
      <c r="F1404" s="105">
        <v>500</v>
      </c>
      <c r="G1404" s="105">
        <v>350</v>
      </c>
      <c r="H1404" s="558">
        <v>4142.8419999999996</v>
      </c>
      <c r="I1404" s="215"/>
      <c r="J1404" s="4"/>
      <c r="K1404" s="76"/>
      <c r="L1404" s="81"/>
      <c r="M1404" s="81"/>
      <c r="N1404" s="81"/>
      <c r="O1404" s="81"/>
      <c r="P1404" s="81"/>
      <c r="Q1404" s="81"/>
      <c r="R1404" s="81"/>
      <c r="S1404" s="81"/>
      <c r="T1404" s="81"/>
      <c r="U1404" s="81"/>
      <c r="V1404" s="81"/>
      <c r="W1404" s="81"/>
      <c r="X1404" s="81"/>
      <c r="Y1404" s="81"/>
    </row>
    <row r="1405" spans="1:25" ht="12" customHeight="1">
      <c r="A1405" s="81"/>
      <c r="B1405" s="1018" t="s">
        <v>5101</v>
      </c>
      <c r="C1405" s="889"/>
      <c r="D1405" s="439" t="s">
        <v>5102</v>
      </c>
      <c r="E1405" s="105">
        <v>1000</v>
      </c>
      <c r="F1405" s="105">
        <v>500</v>
      </c>
      <c r="G1405" s="105">
        <v>350</v>
      </c>
      <c r="H1405" s="558">
        <v>7728.7540000000008</v>
      </c>
      <c r="I1405" s="215"/>
      <c r="J1405" s="4"/>
      <c r="K1405" s="76"/>
      <c r="L1405" s="81"/>
      <c r="M1405" s="81"/>
      <c r="N1405" s="81"/>
      <c r="O1405" s="81"/>
      <c r="P1405" s="81"/>
      <c r="Q1405" s="81"/>
      <c r="R1405" s="81"/>
      <c r="S1405" s="81"/>
      <c r="T1405" s="81"/>
      <c r="U1405" s="81"/>
      <c r="V1405" s="81"/>
      <c r="W1405" s="81"/>
      <c r="X1405" s="81"/>
      <c r="Y1405" s="81"/>
    </row>
    <row r="1406" spans="1:25" ht="12" customHeight="1">
      <c r="A1406" s="81"/>
      <c r="B1406" s="1018" t="s">
        <v>5103</v>
      </c>
      <c r="C1406" s="889"/>
      <c r="D1406" s="439" t="s">
        <v>5104</v>
      </c>
      <c r="E1406" s="105">
        <v>1000</v>
      </c>
      <c r="F1406" s="105">
        <v>500</v>
      </c>
      <c r="G1406" s="105">
        <v>450</v>
      </c>
      <c r="H1406" s="558">
        <v>4414.7950000000001</v>
      </c>
      <c r="I1406" s="215"/>
      <c r="J1406" s="4"/>
      <c r="K1406" s="76"/>
      <c r="L1406" s="81"/>
      <c r="M1406" s="81"/>
      <c r="N1406" s="81"/>
      <c r="O1406" s="81"/>
      <c r="P1406" s="81"/>
      <c r="Q1406" s="81"/>
      <c r="R1406" s="81"/>
      <c r="S1406" s="81"/>
      <c r="T1406" s="81"/>
      <c r="U1406" s="81"/>
      <c r="V1406" s="81"/>
      <c r="W1406" s="81"/>
      <c r="X1406" s="81"/>
      <c r="Y1406" s="81"/>
    </row>
    <row r="1407" spans="1:25" ht="12" customHeight="1">
      <c r="A1407" s="81"/>
      <c r="B1407" s="1018" t="s">
        <v>5105</v>
      </c>
      <c r="C1407" s="889"/>
      <c r="D1407" s="439" t="s">
        <v>5106</v>
      </c>
      <c r="E1407" s="105">
        <v>1000</v>
      </c>
      <c r="F1407" s="105">
        <v>500</v>
      </c>
      <c r="G1407" s="105">
        <v>450</v>
      </c>
      <c r="H1407" s="558">
        <v>7917.1290000000008</v>
      </c>
      <c r="I1407" s="215"/>
      <c r="J1407" s="4"/>
      <c r="K1407" s="76"/>
      <c r="L1407" s="81"/>
      <c r="M1407" s="81"/>
      <c r="N1407" s="81"/>
      <c r="O1407" s="81"/>
      <c r="P1407" s="81"/>
      <c r="Q1407" s="81"/>
      <c r="R1407" s="81"/>
      <c r="S1407" s="81"/>
      <c r="T1407" s="81"/>
      <c r="U1407" s="81"/>
      <c r="V1407" s="81"/>
      <c r="W1407" s="81"/>
      <c r="X1407" s="81"/>
      <c r="Y1407" s="81"/>
    </row>
    <row r="1408" spans="1:25" ht="12" customHeight="1">
      <c r="A1408" s="81"/>
      <c r="B1408" s="550" t="s">
        <v>5107</v>
      </c>
      <c r="C1408" s="561"/>
      <c r="D1408" s="439" t="s">
        <v>5108</v>
      </c>
      <c r="E1408" s="105">
        <v>1000</v>
      </c>
      <c r="F1408" s="105">
        <v>500</v>
      </c>
      <c r="G1408" s="105">
        <v>550</v>
      </c>
      <c r="H1408" s="558">
        <v>4699.8490000000002</v>
      </c>
      <c r="I1408" s="215"/>
      <c r="J1408" s="4"/>
      <c r="K1408" s="76"/>
      <c r="L1408" s="81"/>
      <c r="M1408" s="81"/>
      <c r="N1408" s="81"/>
      <c r="O1408" s="81"/>
      <c r="P1408" s="81"/>
      <c r="Q1408" s="81"/>
      <c r="R1408" s="81"/>
      <c r="S1408" s="81"/>
      <c r="T1408" s="81"/>
      <c r="U1408" s="81"/>
      <c r="V1408" s="81"/>
      <c r="W1408" s="81"/>
      <c r="X1408" s="81"/>
      <c r="Y1408" s="81"/>
    </row>
    <row r="1409" spans="1:25" ht="12" customHeight="1">
      <c r="A1409" s="81"/>
      <c r="B1409" s="1018" t="s">
        <v>5109</v>
      </c>
      <c r="C1409" s="889"/>
      <c r="D1409" s="439" t="s">
        <v>5110</v>
      </c>
      <c r="E1409" s="105">
        <v>1000</v>
      </c>
      <c r="F1409" s="105">
        <v>600</v>
      </c>
      <c r="G1409" s="105">
        <v>350</v>
      </c>
      <c r="H1409" s="558">
        <v>4336.1449999999995</v>
      </c>
      <c r="I1409" s="215"/>
      <c r="J1409" s="4"/>
      <c r="K1409" s="76"/>
      <c r="L1409" s="81"/>
      <c r="M1409" s="81"/>
      <c r="N1409" s="81"/>
      <c r="O1409" s="81"/>
      <c r="P1409" s="81"/>
      <c r="Q1409" s="81"/>
      <c r="R1409" s="81"/>
      <c r="S1409" s="81"/>
      <c r="T1409" s="81"/>
      <c r="U1409" s="81"/>
      <c r="V1409" s="81"/>
      <c r="W1409" s="81"/>
      <c r="X1409" s="81"/>
      <c r="Y1409" s="81"/>
    </row>
    <row r="1410" spans="1:25" ht="12" customHeight="1">
      <c r="A1410" s="81"/>
      <c r="B1410" s="1018" t="s">
        <v>5111</v>
      </c>
      <c r="C1410" s="889"/>
      <c r="D1410" s="560" t="s">
        <v>5112</v>
      </c>
      <c r="E1410" s="105">
        <v>1000</v>
      </c>
      <c r="F1410" s="105">
        <v>600</v>
      </c>
      <c r="G1410" s="105">
        <v>350</v>
      </c>
      <c r="H1410" s="558">
        <v>8659.1890000000003</v>
      </c>
      <c r="I1410" s="215"/>
      <c r="J1410" s="4"/>
      <c r="K1410" s="76"/>
      <c r="L1410" s="81"/>
      <c r="M1410" s="81"/>
      <c r="N1410" s="81"/>
      <c r="O1410" s="81"/>
      <c r="P1410" s="81"/>
      <c r="Q1410" s="81"/>
      <c r="R1410" s="81"/>
      <c r="S1410" s="81"/>
      <c r="T1410" s="81"/>
      <c r="U1410" s="81"/>
      <c r="V1410" s="81"/>
      <c r="W1410" s="81"/>
      <c r="X1410" s="81"/>
      <c r="Y1410" s="81"/>
    </row>
    <row r="1411" spans="1:25" ht="12" customHeight="1">
      <c r="A1411" s="81"/>
      <c r="B1411" s="1018" t="s">
        <v>5113</v>
      </c>
      <c r="C1411" s="889"/>
      <c r="D1411" s="439" t="s">
        <v>5114</v>
      </c>
      <c r="E1411" s="105">
        <v>1000</v>
      </c>
      <c r="F1411" s="105">
        <v>600</v>
      </c>
      <c r="G1411" s="105">
        <v>450</v>
      </c>
      <c r="H1411" s="558">
        <v>4730.5940000000001</v>
      </c>
      <c r="I1411" s="215"/>
      <c r="J1411" s="4"/>
      <c r="K1411" s="76"/>
      <c r="L1411" s="81"/>
      <c r="M1411" s="81"/>
      <c r="N1411" s="81"/>
      <c r="O1411" s="81"/>
      <c r="P1411" s="81"/>
      <c r="Q1411" s="81"/>
      <c r="R1411" s="81"/>
      <c r="S1411" s="81"/>
      <c r="T1411" s="81"/>
      <c r="U1411" s="81"/>
      <c r="V1411" s="81"/>
      <c r="W1411" s="81"/>
      <c r="X1411" s="81"/>
      <c r="Y1411" s="81"/>
    </row>
    <row r="1412" spans="1:25" ht="12" customHeight="1">
      <c r="A1412" s="81"/>
      <c r="B1412" s="1043" t="s">
        <v>5115</v>
      </c>
      <c r="C1412" s="889"/>
      <c r="D1412" s="439" t="s">
        <v>5116</v>
      </c>
      <c r="E1412" s="105">
        <v>1000</v>
      </c>
      <c r="F1412" s="105">
        <v>600</v>
      </c>
      <c r="G1412" s="105">
        <v>450</v>
      </c>
      <c r="H1412" s="558">
        <v>9247.3040000000001</v>
      </c>
      <c r="I1412" s="215"/>
      <c r="J1412" s="4"/>
      <c r="K1412" s="76"/>
      <c r="L1412" s="81"/>
      <c r="M1412" s="81"/>
      <c r="N1412" s="81"/>
      <c r="O1412" s="81"/>
      <c r="P1412" s="81"/>
      <c r="Q1412" s="81"/>
      <c r="R1412" s="81"/>
      <c r="S1412" s="81"/>
      <c r="T1412" s="81"/>
      <c r="U1412" s="81"/>
      <c r="V1412" s="81"/>
      <c r="W1412" s="81"/>
      <c r="X1412" s="81"/>
      <c r="Y1412" s="81"/>
    </row>
    <row r="1413" spans="1:25" ht="12" customHeight="1">
      <c r="A1413" s="81"/>
      <c r="B1413" s="1018" t="s">
        <v>5117</v>
      </c>
      <c r="C1413" s="889"/>
      <c r="D1413" s="439" t="s">
        <v>5118</v>
      </c>
      <c r="E1413" s="105">
        <v>1200</v>
      </c>
      <c r="F1413" s="105">
        <v>400</v>
      </c>
      <c r="G1413" s="105">
        <v>350</v>
      </c>
      <c r="H1413" s="558">
        <v>4347.6180000000004</v>
      </c>
      <c r="I1413" s="215"/>
      <c r="J1413" s="4"/>
      <c r="K1413" s="76"/>
      <c r="L1413" s="81"/>
      <c r="M1413" s="81"/>
      <c r="N1413" s="81"/>
      <c r="O1413" s="81"/>
      <c r="P1413" s="81"/>
      <c r="Q1413" s="81"/>
      <c r="R1413" s="81"/>
      <c r="S1413" s="81"/>
      <c r="T1413" s="81"/>
      <c r="U1413" s="81"/>
      <c r="V1413" s="81"/>
      <c r="W1413" s="81"/>
      <c r="X1413" s="81"/>
      <c r="Y1413" s="81"/>
    </row>
    <row r="1414" spans="1:25" ht="12" customHeight="1">
      <c r="A1414" s="81"/>
      <c r="B1414" s="1018" t="s">
        <v>5119</v>
      </c>
      <c r="C1414" s="889"/>
      <c r="D1414" s="560" t="s">
        <v>5120</v>
      </c>
      <c r="E1414" s="105">
        <v>1200</v>
      </c>
      <c r="F1414" s="105">
        <v>400</v>
      </c>
      <c r="G1414" s="105">
        <v>350</v>
      </c>
      <c r="H1414" s="558">
        <v>8284.0450000000001</v>
      </c>
      <c r="I1414" s="215"/>
      <c r="J1414" s="4"/>
      <c r="K1414" s="76"/>
      <c r="L1414" s="81"/>
      <c r="M1414" s="81"/>
      <c r="N1414" s="81"/>
      <c r="O1414" s="81"/>
      <c r="P1414" s="81"/>
      <c r="Q1414" s="81"/>
      <c r="R1414" s="81"/>
      <c r="S1414" s="81"/>
      <c r="T1414" s="81"/>
      <c r="U1414" s="81"/>
      <c r="V1414" s="81"/>
      <c r="W1414" s="81"/>
      <c r="X1414" s="81"/>
      <c r="Y1414" s="81"/>
    </row>
    <row r="1415" spans="1:25" ht="12" customHeight="1">
      <c r="A1415" s="81"/>
      <c r="B1415" s="1018" t="s">
        <v>5121</v>
      </c>
      <c r="C1415" s="889"/>
      <c r="D1415" s="560" t="s">
        <v>5122</v>
      </c>
      <c r="E1415" s="105">
        <v>1200</v>
      </c>
      <c r="F1415" s="105">
        <v>400</v>
      </c>
      <c r="G1415" s="105">
        <v>450</v>
      </c>
      <c r="H1415" s="558">
        <v>4688.3320000000003</v>
      </c>
      <c r="I1415" s="215"/>
      <c r="J1415" s="4"/>
      <c r="K1415" s="76"/>
      <c r="L1415" s="81"/>
      <c r="M1415" s="81"/>
      <c r="N1415" s="81"/>
      <c r="O1415" s="81"/>
      <c r="P1415" s="81"/>
      <c r="Q1415" s="81"/>
      <c r="R1415" s="81"/>
      <c r="S1415" s="81"/>
      <c r="T1415" s="81"/>
      <c r="U1415" s="81"/>
      <c r="V1415" s="81"/>
      <c r="W1415" s="81"/>
      <c r="X1415" s="81"/>
      <c r="Y1415" s="81"/>
    </row>
    <row r="1416" spans="1:25" ht="12" customHeight="1">
      <c r="A1416" s="81"/>
      <c r="B1416" s="1018" t="s">
        <v>5123</v>
      </c>
      <c r="C1416" s="889"/>
      <c r="D1416" s="560" t="s">
        <v>5124</v>
      </c>
      <c r="E1416" s="105">
        <v>1200</v>
      </c>
      <c r="F1416" s="105">
        <v>400</v>
      </c>
      <c r="G1416" s="105">
        <v>450</v>
      </c>
      <c r="H1416" s="558">
        <v>8098.9589999999998</v>
      </c>
      <c r="I1416" s="215"/>
      <c r="J1416" s="4"/>
      <c r="K1416" s="76"/>
      <c r="L1416" s="81"/>
      <c r="M1416" s="81"/>
      <c r="N1416" s="81"/>
      <c r="O1416" s="81"/>
      <c r="P1416" s="81"/>
      <c r="Q1416" s="81"/>
      <c r="R1416" s="81"/>
      <c r="S1416" s="81"/>
      <c r="T1416" s="81"/>
      <c r="U1416" s="81"/>
      <c r="V1416" s="81"/>
      <c r="W1416" s="81"/>
      <c r="X1416" s="81"/>
      <c r="Y1416" s="81"/>
    </row>
    <row r="1417" spans="1:25" ht="12" customHeight="1">
      <c r="A1417" s="81"/>
      <c r="B1417" s="1018" t="s">
        <v>5125</v>
      </c>
      <c r="C1417" s="889"/>
      <c r="D1417" s="560" t="s">
        <v>5126</v>
      </c>
      <c r="E1417" s="105">
        <v>1200</v>
      </c>
      <c r="F1417" s="105">
        <v>500</v>
      </c>
      <c r="G1417" s="105">
        <v>350</v>
      </c>
      <c r="H1417" s="558">
        <v>4842.3209999999999</v>
      </c>
      <c r="I1417" s="215"/>
      <c r="J1417" s="4"/>
      <c r="K1417" s="76"/>
      <c r="L1417" s="81"/>
      <c r="M1417" s="81"/>
      <c r="N1417" s="81"/>
      <c r="O1417" s="81"/>
      <c r="P1417" s="81"/>
      <c r="Q1417" s="81"/>
      <c r="R1417" s="81"/>
      <c r="S1417" s="81"/>
      <c r="T1417" s="81"/>
      <c r="U1417" s="81"/>
      <c r="V1417" s="81"/>
      <c r="W1417" s="81"/>
      <c r="X1417" s="81"/>
      <c r="Y1417" s="81"/>
    </row>
    <row r="1418" spans="1:25" ht="12" customHeight="1">
      <c r="A1418" s="81"/>
      <c r="B1418" s="1018" t="s">
        <v>5127</v>
      </c>
      <c r="C1418" s="889"/>
      <c r="D1418" s="560" t="s">
        <v>5128</v>
      </c>
      <c r="E1418" s="105">
        <v>1200</v>
      </c>
      <c r="F1418" s="105">
        <v>500</v>
      </c>
      <c r="G1418" s="105">
        <v>450</v>
      </c>
      <c r="H1418" s="558">
        <v>4755.5199999999995</v>
      </c>
      <c r="I1418" s="215"/>
      <c r="J1418" s="4"/>
      <c r="K1418" s="76"/>
      <c r="L1418" s="81"/>
      <c r="M1418" s="81"/>
      <c r="N1418" s="81"/>
      <c r="O1418" s="81"/>
      <c r="P1418" s="81"/>
      <c r="Q1418" s="81"/>
      <c r="R1418" s="81"/>
      <c r="S1418" s="81"/>
      <c r="T1418" s="81"/>
      <c r="U1418" s="81"/>
      <c r="V1418" s="81"/>
      <c r="W1418" s="81"/>
      <c r="X1418" s="81"/>
      <c r="Y1418" s="81"/>
    </row>
    <row r="1419" spans="1:25" ht="12" customHeight="1">
      <c r="A1419" s="81"/>
      <c r="B1419" s="550" t="s">
        <v>5129</v>
      </c>
      <c r="C1419" s="561"/>
      <c r="D1419" s="560" t="s">
        <v>5130</v>
      </c>
      <c r="E1419" s="105">
        <v>1200</v>
      </c>
      <c r="F1419" s="105">
        <v>500</v>
      </c>
      <c r="G1419" s="105">
        <v>450</v>
      </c>
      <c r="H1419" s="558">
        <v>9600</v>
      </c>
      <c r="I1419" s="215"/>
      <c r="J1419" s="4"/>
      <c r="K1419" s="76"/>
      <c r="L1419" s="81"/>
      <c r="M1419" s="81"/>
      <c r="N1419" s="81"/>
      <c r="O1419" s="81"/>
      <c r="P1419" s="81"/>
      <c r="Q1419" s="81"/>
      <c r="R1419" s="81"/>
      <c r="S1419" s="81"/>
      <c r="T1419" s="81"/>
      <c r="U1419" s="81"/>
      <c r="V1419" s="81"/>
      <c r="W1419" s="81"/>
      <c r="X1419" s="81"/>
      <c r="Y1419" s="81"/>
    </row>
    <row r="1420" spans="1:25" ht="12" customHeight="1">
      <c r="A1420" s="81"/>
      <c r="B1420" s="1018" t="s">
        <v>5131</v>
      </c>
      <c r="C1420" s="889"/>
      <c r="D1420" s="560" t="s">
        <v>5132</v>
      </c>
      <c r="E1420" s="105">
        <v>1200</v>
      </c>
      <c r="F1420" s="105">
        <v>500</v>
      </c>
      <c r="G1420" s="105">
        <v>550</v>
      </c>
      <c r="H1420" s="558">
        <v>9679.7580000000016</v>
      </c>
      <c r="I1420" s="215"/>
      <c r="J1420" s="4"/>
      <c r="K1420" s="76"/>
      <c r="L1420" s="81"/>
      <c r="M1420" s="81"/>
      <c r="N1420" s="81"/>
      <c r="O1420" s="81"/>
      <c r="P1420" s="81"/>
      <c r="Q1420" s="81"/>
      <c r="R1420" s="81"/>
      <c r="S1420" s="81"/>
      <c r="T1420" s="81"/>
      <c r="U1420" s="81"/>
      <c r="V1420" s="81"/>
      <c r="W1420" s="81"/>
      <c r="X1420" s="81"/>
      <c r="Y1420" s="81"/>
    </row>
    <row r="1421" spans="1:25" ht="12" customHeight="1">
      <c r="A1421" s="81"/>
      <c r="B1421" s="1018" t="s">
        <v>5133</v>
      </c>
      <c r="C1421" s="889"/>
      <c r="D1421" s="439" t="s">
        <v>5134</v>
      </c>
      <c r="E1421" s="105">
        <v>1200</v>
      </c>
      <c r="F1421" s="105">
        <v>600</v>
      </c>
      <c r="G1421" s="105">
        <v>350</v>
      </c>
      <c r="H1421" s="558">
        <v>4495.0289999999995</v>
      </c>
      <c r="I1421" s="215"/>
      <c r="J1421" s="4"/>
      <c r="K1421" s="76"/>
      <c r="L1421" s="81"/>
      <c r="M1421" s="81"/>
      <c r="N1421" s="81"/>
      <c r="O1421" s="81"/>
      <c r="P1421" s="81"/>
      <c r="Q1421" s="81"/>
      <c r="R1421" s="81"/>
      <c r="S1421" s="81"/>
      <c r="T1421" s="81"/>
      <c r="U1421" s="81"/>
      <c r="V1421" s="81"/>
      <c r="W1421" s="81"/>
      <c r="X1421" s="81"/>
      <c r="Y1421" s="81"/>
    </row>
    <row r="1422" spans="1:25" ht="12" customHeight="1">
      <c r="A1422" s="81"/>
      <c r="B1422" s="1043" t="s">
        <v>5135</v>
      </c>
      <c r="C1422" s="889"/>
      <c r="D1422" s="439" t="s">
        <v>5136</v>
      </c>
      <c r="E1422" s="105">
        <v>1200</v>
      </c>
      <c r="F1422" s="105">
        <v>600</v>
      </c>
      <c r="G1422" s="105">
        <v>350</v>
      </c>
      <c r="H1422" s="558">
        <v>7597.6889999999994</v>
      </c>
      <c r="I1422" s="215"/>
      <c r="J1422" s="4"/>
      <c r="K1422" s="76"/>
      <c r="L1422" s="81"/>
      <c r="M1422" s="81"/>
      <c r="N1422" s="81"/>
      <c r="O1422" s="81"/>
      <c r="P1422" s="81"/>
      <c r="Q1422" s="81"/>
      <c r="R1422" s="81"/>
      <c r="S1422" s="81"/>
      <c r="T1422" s="81"/>
      <c r="U1422" s="81"/>
      <c r="V1422" s="81"/>
      <c r="W1422" s="81"/>
      <c r="X1422" s="81"/>
      <c r="Y1422" s="81"/>
    </row>
    <row r="1423" spans="1:25" ht="12" customHeight="1">
      <c r="A1423" s="81"/>
      <c r="B1423" s="1018" t="s">
        <v>5137</v>
      </c>
      <c r="C1423" s="889"/>
      <c r="D1423" s="560" t="s">
        <v>5138</v>
      </c>
      <c r="E1423" s="105">
        <v>1200</v>
      </c>
      <c r="F1423" s="105">
        <v>600</v>
      </c>
      <c r="G1423" s="105">
        <v>350</v>
      </c>
      <c r="H1423" s="558">
        <v>9504.473</v>
      </c>
      <c r="I1423" s="215"/>
      <c r="J1423" s="4"/>
      <c r="K1423" s="76"/>
      <c r="L1423" s="81"/>
      <c r="M1423" s="81"/>
      <c r="N1423" s="81"/>
      <c r="O1423" s="81"/>
      <c r="P1423" s="81"/>
      <c r="Q1423" s="81"/>
      <c r="R1423" s="81"/>
      <c r="S1423" s="81"/>
      <c r="T1423" s="81"/>
      <c r="U1423" s="81"/>
      <c r="V1423" s="81"/>
      <c r="W1423" s="81"/>
      <c r="X1423" s="81"/>
      <c r="Y1423" s="81"/>
    </row>
    <row r="1424" spans="1:25" ht="12" customHeight="1">
      <c r="A1424" s="81"/>
      <c r="B1424" s="1018" t="s">
        <v>5139</v>
      </c>
      <c r="C1424" s="889"/>
      <c r="D1424" s="439" t="s">
        <v>5140</v>
      </c>
      <c r="E1424" s="105">
        <v>1200</v>
      </c>
      <c r="F1424" s="105">
        <v>600</v>
      </c>
      <c r="G1424" s="105">
        <v>450</v>
      </c>
      <c r="H1424" s="558">
        <v>5053.6750000000002</v>
      </c>
      <c r="I1424" s="215"/>
      <c r="J1424" s="4"/>
      <c r="K1424" s="76"/>
      <c r="L1424" s="81"/>
      <c r="M1424" s="81"/>
      <c r="N1424" s="81"/>
      <c r="O1424" s="81"/>
      <c r="P1424" s="81"/>
      <c r="Q1424" s="81"/>
      <c r="R1424" s="81"/>
      <c r="S1424" s="81"/>
      <c r="T1424" s="81"/>
      <c r="U1424" s="81"/>
      <c r="V1424" s="81"/>
      <c r="W1424" s="81"/>
      <c r="X1424" s="81"/>
      <c r="Y1424" s="81"/>
    </row>
    <row r="1425" spans="1:25" ht="12" customHeight="1">
      <c r="A1425" s="81"/>
      <c r="B1425" s="1018" t="s">
        <v>5141</v>
      </c>
      <c r="C1425" s="889"/>
      <c r="D1425" s="439" t="s">
        <v>5142</v>
      </c>
      <c r="E1425" s="105">
        <v>1200</v>
      </c>
      <c r="F1425" s="105">
        <v>600</v>
      </c>
      <c r="G1425" s="105">
        <v>450</v>
      </c>
      <c r="H1425" s="558">
        <v>9995.9309999999987</v>
      </c>
      <c r="I1425" s="215"/>
      <c r="J1425" s="4"/>
      <c r="K1425" s="76"/>
      <c r="L1425" s="81"/>
      <c r="M1425" s="81"/>
      <c r="N1425" s="81"/>
      <c r="O1425" s="81"/>
      <c r="P1425" s="81"/>
      <c r="Q1425" s="81"/>
      <c r="R1425" s="81"/>
      <c r="S1425" s="81"/>
      <c r="T1425" s="81"/>
      <c r="U1425" s="81"/>
      <c r="V1425" s="81"/>
      <c r="W1425" s="81"/>
      <c r="X1425" s="81"/>
      <c r="Y1425" s="81"/>
    </row>
    <row r="1426" spans="1:25" ht="12" customHeight="1">
      <c r="A1426" s="81"/>
      <c r="B1426" s="550" t="s">
        <v>5143</v>
      </c>
      <c r="C1426" s="561"/>
      <c r="D1426" s="439" t="s">
        <v>5144</v>
      </c>
      <c r="E1426" s="105">
        <v>1200</v>
      </c>
      <c r="F1426" s="105">
        <v>800</v>
      </c>
      <c r="G1426" s="105">
        <v>450</v>
      </c>
      <c r="H1426" s="558">
        <v>6090</v>
      </c>
      <c r="I1426" s="215"/>
      <c r="J1426" s="4"/>
      <c r="K1426" s="76"/>
      <c r="L1426" s="81"/>
      <c r="M1426" s="81"/>
      <c r="N1426" s="81"/>
      <c r="O1426" s="81"/>
      <c r="P1426" s="81"/>
      <c r="Q1426" s="81"/>
      <c r="R1426" s="81"/>
      <c r="S1426" s="81"/>
      <c r="T1426" s="81"/>
      <c r="U1426" s="81"/>
      <c r="V1426" s="81"/>
      <c r="W1426" s="81"/>
      <c r="X1426" s="81"/>
      <c r="Y1426" s="81"/>
    </row>
    <row r="1427" spans="1:25" ht="12" customHeight="1">
      <c r="A1427" s="81"/>
      <c r="B1427" s="1018" t="s">
        <v>5145</v>
      </c>
      <c r="C1427" s="889"/>
      <c r="D1427" s="439" t="s">
        <v>5146</v>
      </c>
      <c r="E1427" s="105">
        <v>1500</v>
      </c>
      <c r="F1427" s="105">
        <v>400</v>
      </c>
      <c r="G1427" s="105">
        <v>350</v>
      </c>
      <c r="H1427" s="558">
        <v>4771.8769999999995</v>
      </c>
      <c r="I1427" s="215"/>
      <c r="J1427" s="4"/>
      <c r="K1427" s="76"/>
      <c r="L1427" s="81"/>
      <c r="M1427" s="81"/>
      <c r="N1427" s="81"/>
      <c r="O1427" s="81"/>
      <c r="P1427" s="81"/>
      <c r="Q1427" s="81"/>
      <c r="R1427" s="81"/>
      <c r="S1427" s="81"/>
      <c r="T1427" s="81"/>
      <c r="U1427" s="81"/>
      <c r="V1427" s="81"/>
      <c r="W1427" s="81"/>
      <c r="X1427" s="81"/>
      <c r="Y1427" s="81"/>
    </row>
    <row r="1428" spans="1:25" ht="12" customHeight="1">
      <c r="A1428" s="81"/>
      <c r="B1428" s="1018" t="s">
        <v>5147</v>
      </c>
      <c r="C1428" s="889"/>
      <c r="D1428" s="439" t="s">
        <v>5148</v>
      </c>
      <c r="E1428" s="105">
        <v>1500</v>
      </c>
      <c r="F1428" s="105">
        <v>400</v>
      </c>
      <c r="G1428" s="105">
        <v>350</v>
      </c>
      <c r="H1428" s="558">
        <v>8310.2690000000002</v>
      </c>
      <c r="I1428" s="215"/>
      <c r="J1428" s="4"/>
      <c r="K1428" s="76"/>
      <c r="L1428" s="81"/>
      <c r="M1428" s="81"/>
      <c r="N1428" s="81"/>
      <c r="O1428" s="81"/>
      <c r="P1428" s="81"/>
      <c r="Q1428" s="81"/>
      <c r="R1428" s="81"/>
      <c r="S1428" s="81"/>
      <c r="T1428" s="81"/>
      <c r="U1428" s="81"/>
      <c r="V1428" s="81"/>
      <c r="W1428" s="81"/>
      <c r="X1428" s="81"/>
      <c r="Y1428" s="81"/>
    </row>
    <row r="1429" spans="1:25" ht="12" customHeight="1">
      <c r="A1429" s="81"/>
      <c r="B1429" s="1018" t="s">
        <v>5149</v>
      </c>
      <c r="C1429" s="889"/>
      <c r="D1429" s="439" t="s">
        <v>5150</v>
      </c>
      <c r="E1429" s="105">
        <v>1500</v>
      </c>
      <c r="F1429" s="105">
        <v>400</v>
      </c>
      <c r="G1429" s="105">
        <v>450</v>
      </c>
      <c r="H1429" s="558">
        <v>8601.8790000000008</v>
      </c>
      <c r="I1429" s="215"/>
      <c r="J1429" s="4"/>
      <c r="K1429" s="76"/>
      <c r="L1429" s="81"/>
      <c r="M1429" s="81"/>
      <c r="N1429" s="81"/>
      <c r="O1429" s="81"/>
      <c r="P1429" s="81"/>
      <c r="Q1429" s="81"/>
      <c r="R1429" s="81"/>
      <c r="S1429" s="81"/>
      <c r="T1429" s="81"/>
      <c r="U1429" s="81"/>
      <c r="V1429" s="81"/>
      <c r="W1429" s="81"/>
      <c r="X1429" s="81"/>
      <c r="Y1429" s="81"/>
    </row>
    <row r="1430" spans="1:25" ht="12" customHeight="1">
      <c r="A1430" s="81"/>
      <c r="B1430" s="1018" t="s">
        <v>5151</v>
      </c>
      <c r="C1430" s="889"/>
      <c r="D1430" s="439" t="s">
        <v>5152</v>
      </c>
      <c r="E1430" s="105">
        <v>1500</v>
      </c>
      <c r="F1430" s="105">
        <v>500</v>
      </c>
      <c r="G1430" s="105">
        <v>350</v>
      </c>
      <c r="H1430" s="558">
        <v>5281.3529999999992</v>
      </c>
      <c r="I1430" s="215"/>
      <c r="J1430" s="4"/>
      <c r="K1430" s="76"/>
      <c r="L1430" s="81"/>
      <c r="M1430" s="81"/>
      <c r="N1430" s="81"/>
      <c r="O1430" s="81"/>
      <c r="P1430" s="81"/>
      <c r="Q1430" s="81"/>
      <c r="R1430" s="81"/>
      <c r="S1430" s="81"/>
      <c r="T1430" s="81"/>
      <c r="U1430" s="81"/>
      <c r="V1430" s="81"/>
      <c r="W1430" s="81"/>
      <c r="X1430" s="81"/>
      <c r="Y1430" s="81"/>
    </row>
    <row r="1431" spans="1:25" ht="12" customHeight="1">
      <c r="A1431" s="81"/>
      <c r="B1431" s="550" t="s">
        <v>5153</v>
      </c>
      <c r="C1431" s="561"/>
      <c r="D1431" s="439" t="s">
        <v>5154</v>
      </c>
      <c r="E1431" s="105">
        <v>1500</v>
      </c>
      <c r="F1431" s="105">
        <v>500</v>
      </c>
      <c r="G1431" s="105">
        <v>350</v>
      </c>
      <c r="H1431" s="558">
        <v>8932.77</v>
      </c>
      <c r="I1431" s="215"/>
      <c r="J1431" s="4"/>
      <c r="K1431" s="76"/>
      <c r="L1431" s="81"/>
      <c r="M1431" s="81"/>
      <c r="N1431" s="81"/>
      <c r="O1431" s="81"/>
      <c r="P1431" s="81"/>
      <c r="Q1431" s="81"/>
      <c r="R1431" s="81"/>
      <c r="S1431" s="81"/>
      <c r="T1431" s="81"/>
      <c r="U1431" s="81"/>
      <c r="V1431" s="81"/>
      <c r="W1431" s="81"/>
      <c r="X1431" s="81"/>
      <c r="Y1431" s="81"/>
    </row>
    <row r="1432" spans="1:25" ht="12" customHeight="1">
      <c r="A1432" s="81"/>
      <c r="B1432" s="1018" t="s">
        <v>5155</v>
      </c>
      <c r="C1432" s="889"/>
      <c r="D1432" s="439" t="s">
        <v>5156</v>
      </c>
      <c r="E1432" s="105">
        <v>1500</v>
      </c>
      <c r="F1432" s="105">
        <v>500</v>
      </c>
      <c r="G1432" s="105">
        <v>450</v>
      </c>
      <c r="H1432" s="558">
        <v>5230.5769999999993</v>
      </c>
      <c r="I1432" s="215"/>
      <c r="J1432" s="4"/>
      <c r="K1432" s="76"/>
      <c r="L1432" s="81"/>
      <c r="M1432" s="81"/>
      <c r="N1432" s="81"/>
      <c r="O1432" s="81"/>
      <c r="P1432" s="81"/>
      <c r="Q1432" s="81"/>
      <c r="R1432" s="81"/>
      <c r="S1432" s="81"/>
      <c r="T1432" s="81"/>
      <c r="U1432" s="81"/>
      <c r="V1432" s="81"/>
      <c r="W1432" s="81"/>
      <c r="X1432" s="81"/>
      <c r="Y1432" s="81"/>
    </row>
    <row r="1433" spans="1:25" ht="12" customHeight="1">
      <c r="A1433" s="81"/>
      <c r="B1433" s="550" t="s">
        <v>5157</v>
      </c>
      <c r="C1433" s="561"/>
      <c r="D1433" s="439" t="s">
        <v>5158</v>
      </c>
      <c r="E1433" s="105">
        <v>1500</v>
      </c>
      <c r="F1433" s="105">
        <v>500</v>
      </c>
      <c r="G1433" s="105">
        <v>450</v>
      </c>
      <c r="H1433" s="562" t="s">
        <v>5159</v>
      </c>
      <c r="I1433" s="215"/>
      <c r="J1433" s="4"/>
      <c r="K1433" s="76"/>
      <c r="L1433" s="81"/>
      <c r="M1433" s="81"/>
      <c r="N1433" s="81"/>
      <c r="O1433" s="81"/>
      <c r="P1433" s="81"/>
      <c r="Q1433" s="81"/>
      <c r="R1433" s="81"/>
      <c r="S1433" s="81"/>
      <c r="T1433" s="81"/>
      <c r="U1433" s="81"/>
      <c r="V1433" s="81"/>
      <c r="W1433" s="81"/>
      <c r="X1433" s="81"/>
      <c r="Y1433" s="81"/>
    </row>
    <row r="1434" spans="1:25" ht="12" customHeight="1">
      <c r="A1434" s="81"/>
      <c r="B1434" s="1018" t="s">
        <v>5160</v>
      </c>
      <c r="C1434" s="889"/>
      <c r="D1434" s="560" t="s">
        <v>5161</v>
      </c>
      <c r="E1434" s="105">
        <v>1500</v>
      </c>
      <c r="F1434" s="105">
        <v>600</v>
      </c>
      <c r="G1434" s="105">
        <v>350</v>
      </c>
      <c r="H1434" s="558">
        <v>5466.4830000000002</v>
      </c>
      <c r="I1434" s="215"/>
      <c r="J1434" s="4"/>
      <c r="K1434" s="76"/>
      <c r="L1434" s="81"/>
      <c r="M1434" s="81"/>
      <c r="N1434" s="81"/>
      <c r="O1434" s="81"/>
      <c r="P1434" s="81"/>
      <c r="Q1434" s="81"/>
      <c r="R1434" s="81"/>
      <c r="S1434" s="81"/>
      <c r="T1434" s="81"/>
      <c r="U1434" s="81"/>
      <c r="V1434" s="81"/>
      <c r="W1434" s="81"/>
      <c r="X1434" s="81"/>
      <c r="Y1434" s="81"/>
    </row>
    <row r="1435" spans="1:25" ht="12" customHeight="1">
      <c r="A1435" s="81"/>
      <c r="B1435" s="1018" t="s">
        <v>5162</v>
      </c>
      <c r="C1435" s="889"/>
      <c r="D1435" s="560" t="s">
        <v>5163</v>
      </c>
      <c r="E1435" s="105">
        <v>1500</v>
      </c>
      <c r="F1435" s="105">
        <v>600</v>
      </c>
      <c r="G1435" s="105">
        <v>350</v>
      </c>
      <c r="H1435" s="558">
        <v>10754.380999999999</v>
      </c>
      <c r="I1435" s="215"/>
      <c r="J1435" s="4"/>
      <c r="K1435" s="76"/>
      <c r="L1435" s="81"/>
      <c r="M1435" s="81"/>
      <c r="N1435" s="81"/>
      <c r="O1435" s="81"/>
      <c r="P1435" s="81"/>
      <c r="Q1435" s="81"/>
      <c r="R1435" s="81"/>
      <c r="S1435" s="81"/>
      <c r="T1435" s="81"/>
      <c r="U1435" s="81"/>
      <c r="V1435" s="81"/>
      <c r="W1435" s="81"/>
      <c r="X1435" s="81"/>
      <c r="Y1435" s="81"/>
    </row>
    <row r="1436" spans="1:25" ht="12" customHeight="1">
      <c r="A1436" s="81"/>
      <c r="B1436" s="1018" t="s">
        <v>5164</v>
      </c>
      <c r="C1436" s="889"/>
      <c r="D1436" s="439" t="s">
        <v>5165</v>
      </c>
      <c r="E1436" s="105">
        <v>1500</v>
      </c>
      <c r="F1436" s="105">
        <v>600</v>
      </c>
      <c r="G1436" s="105">
        <v>450</v>
      </c>
      <c r="H1436" s="558">
        <v>5722.0129999999999</v>
      </c>
      <c r="I1436" s="215"/>
      <c r="J1436" s="4"/>
      <c r="K1436" s="76"/>
      <c r="L1436" s="81"/>
      <c r="M1436" s="81"/>
      <c r="N1436" s="81"/>
      <c r="O1436" s="81"/>
      <c r="P1436" s="81"/>
      <c r="Q1436" s="81"/>
      <c r="R1436" s="81"/>
      <c r="S1436" s="81"/>
      <c r="T1436" s="81"/>
      <c r="U1436" s="81"/>
      <c r="V1436" s="81"/>
      <c r="W1436" s="81"/>
      <c r="X1436" s="81"/>
      <c r="Y1436" s="81"/>
    </row>
    <row r="1437" spans="1:25" ht="12" customHeight="1">
      <c r="A1437" s="81"/>
      <c r="B1437" s="1018" t="s">
        <v>5166</v>
      </c>
      <c r="C1437" s="889"/>
      <c r="D1437" s="439" t="s">
        <v>5167</v>
      </c>
      <c r="E1437" s="105">
        <v>1500</v>
      </c>
      <c r="F1437" s="105">
        <v>600</v>
      </c>
      <c r="G1437" s="105">
        <v>450</v>
      </c>
      <c r="H1437" s="558">
        <v>11145.903999999999</v>
      </c>
      <c r="I1437" s="215"/>
      <c r="J1437" s="4"/>
      <c r="K1437" s="76"/>
      <c r="L1437" s="81"/>
      <c r="M1437" s="81"/>
      <c r="N1437" s="81"/>
      <c r="O1437" s="81"/>
      <c r="P1437" s="81"/>
      <c r="Q1437" s="81"/>
      <c r="R1437" s="81"/>
      <c r="S1437" s="81"/>
      <c r="T1437" s="81"/>
      <c r="U1437" s="81"/>
      <c r="V1437" s="81"/>
      <c r="W1437" s="81"/>
      <c r="X1437" s="81"/>
      <c r="Y1437" s="81"/>
    </row>
    <row r="1438" spans="1:25" ht="12" customHeight="1">
      <c r="A1438" s="81"/>
      <c r="B1438" s="1018" t="s">
        <v>5168</v>
      </c>
      <c r="C1438" s="889"/>
      <c r="D1438" s="439" t="s">
        <v>5169</v>
      </c>
      <c r="E1438" s="105">
        <v>1500</v>
      </c>
      <c r="F1438" s="105">
        <v>1000</v>
      </c>
      <c r="G1438" s="105">
        <v>350</v>
      </c>
      <c r="H1438" s="558">
        <v>7189.7759999999998</v>
      </c>
      <c r="I1438" s="215"/>
      <c r="J1438" s="4"/>
      <c r="K1438" s="76"/>
      <c r="L1438" s="81"/>
      <c r="M1438" s="81"/>
      <c r="N1438" s="81"/>
      <c r="O1438" s="81"/>
      <c r="P1438" s="81"/>
      <c r="Q1438" s="81"/>
      <c r="R1438" s="81"/>
      <c r="S1438" s="81"/>
      <c r="T1438" s="81"/>
      <c r="U1438" s="81"/>
      <c r="V1438" s="81"/>
      <c r="W1438" s="81"/>
      <c r="X1438" s="81"/>
      <c r="Y1438" s="81"/>
    </row>
    <row r="1439" spans="1:25" ht="12" customHeight="1">
      <c r="A1439" s="81"/>
      <c r="B1439" s="1018" t="s">
        <v>5170</v>
      </c>
      <c r="C1439" s="889"/>
      <c r="D1439" s="439" t="s">
        <v>5171</v>
      </c>
      <c r="E1439" s="105">
        <v>1500</v>
      </c>
      <c r="F1439" s="105">
        <v>1000</v>
      </c>
      <c r="G1439" s="105">
        <v>350</v>
      </c>
      <c r="H1439" s="558">
        <v>16574.701000000001</v>
      </c>
      <c r="I1439" s="215"/>
      <c r="J1439" s="4"/>
      <c r="K1439" s="76"/>
      <c r="L1439" s="81"/>
      <c r="M1439" s="81"/>
      <c r="N1439" s="81"/>
      <c r="O1439" s="81"/>
      <c r="P1439" s="81"/>
      <c r="Q1439" s="81"/>
      <c r="R1439" s="81"/>
      <c r="S1439" s="81"/>
      <c r="T1439" s="81"/>
      <c r="U1439" s="81"/>
      <c r="V1439" s="81"/>
      <c r="W1439" s="81"/>
      <c r="X1439" s="81"/>
      <c r="Y1439" s="81"/>
    </row>
    <row r="1440" spans="1:25" ht="12" customHeight="1">
      <c r="A1440" s="81"/>
      <c r="B1440" s="563"/>
      <c r="C1440" s="564"/>
      <c r="D1440" s="439"/>
      <c r="E1440" s="105"/>
      <c r="F1440" s="105"/>
      <c r="G1440" s="105"/>
      <c r="H1440" s="565"/>
      <c r="I1440" s="4"/>
      <c r="J1440" s="4"/>
      <c r="K1440" s="76"/>
      <c r="L1440" s="81"/>
      <c r="M1440" s="81"/>
      <c r="N1440" s="81"/>
      <c r="O1440" s="81"/>
      <c r="P1440" s="81"/>
      <c r="Q1440" s="81"/>
      <c r="R1440" s="81"/>
      <c r="S1440" s="81"/>
      <c r="T1440" s="81"/>
      <c r="U1440" s="81"/>
      <c r="V1440" s="81"/>
      <c r="W1440" s="81"/>
      <c r="X1440" s="81"/>
      <c r="Y1440" s="81"/>
    </row>
    <row r="1441" spans="1:25" ht="12" customHeight="1">
      <c r="A1441" s="81"/>
      <c r="B1441" s="563"/>
      <c r="C1441" s="564"/>
      <c r="D1441" s="439"/>
      <c r="E1441" s="105"/>
      <c r="F1441" s="105"/>
      <c r="G1441" s="105"/>
      <c r="H1441" s="566"/>
      <c r="I1441" s="4"/>
      <c r="J1441" s="4"/>
      <c r="K1441" s="76"/>
      <c r="L1441" s="81"/>
      <c r="M1441" s="81"/>
      <c r="N1441" s="81"/>
      <c r="O1441" s="81"/>
      <c r="P1441" s="81"/>
      <c r="Q1441" s="81"/>
      <c r="R1441" s="81"/>
      <c r="S1441" s="81"/>
      <c r="T1441" s="81"/>
      <c r="U1441" s="81"/>
      <c r="V1441" s="81"/>
      <c r="W1441" s="81"/>
      <c r="X1441" s="81"/>
      <c r="Y1441" s="81"/>
    </row>
    <row r="1442" spans="1:25" ht="12" customHeight="1">
      <c r="A1442" s="81"/>
      <c r="B1442" s="1024" t="s">
        <v>5172</v>
      </c>
      <c r="C1442" s="1025"/>
      <c r="D1442" s="83"/>
      <c r="E1442" s="412" t="s">
        <v>213</v>
      </c>
      <c r="F1442" s="412" t="s">
        <v>2554</v>
      </c>
      <c r="G1442" s="412" t="s">
        <v>215</v>
      </c>
      <c r="H1442" s="528" t="s">
        <v>7783</v>
      </c>
      <c r="I1442" s="4"/>
      <c r="J1442" s="4"/>
      <c r="K1442" s="76"/>
      <c r="L1442" s="81"/>
      <c r="M1442" s="81"/>
      <c r="N1442" s="81"/>
      <c r="O1442" s="81"/>
      <c r="P1442" s="81"/>
      <c r="Q1442" s="81"/>
      <c r="R1442" s="81"/>
      <c r="S1442" s="81"/>
      <c r="T1442" s="81"/>
      <c r="U1442" s="81"/>
      <c r="V1442" s="81"/>
      <c r="W1442" s="81"/>
      <c r="X1442" s="81"/>
      <c r="Y1442" s="81"/>
    </row>
    <row r="1443" spans="1:25" ht="12" customHeight="1">
      <c r="A1443" s="81"/>
      <c r="B1443" s="1026"/>
      <c r="C1443" s="1022"/>
      <c r="D1443" s="415" t="s">
        <v>5173</v>
      </c>
      <c r="E1443" s="551"/>
      <c r="F1443" s="551"/>
      <c r="G1443" s="551"/>
      <c r="H1443" s="567"/>
      <c r="I1443" s="4"/>
      <c r="J1443" s="4"/>
      <c r="K1443" s="76"/>
      <c r="L1443" s="81"/>
      <c r="M1443" s="81"/>
      <c r="N1443" s="81"/>
      <c r="O1443" s="81"/>
      <c r="P1443" s="81"/>
      <c r="Q1443" s="81"/>
      <c r="R1443" s="81"/>
      <c r="S1443" s="81"/>
      <c r="T1443" s="81"/>
      <c r="U1443" s="81"/>
      <c r="V1443" s="81"/>
      <c r="W1443" s="81"/>
      <c r="X1443" s="81"/>
      <c r="Y1443" s="81"/>
    </row>
    <row r="1444" spans="1:25" ht="12" customHeight="1">
      <c r="A1444" s="81"/>
      <c r="B1444" s="1018" t="s">
        <v>5174</v>
      </c>
      <c r="C1444" s="889"/>
      <c r="D1444" s="439" t="s">
        <v>5175</v>
      </c>
      <c r="E1444" s="105">
        <v>950</v>
      </c>
      <c r="F1444" s="105">
        <v>800</v>
      </c>
      <c r="G1444" s="105">
        <v>760</v>
      </c>
      <c r="H1444" s="568">
        <v>30901.83</v>
      </c>
      <c r="I1444" s="215"/>
      <c r="J1444" s="4"/>
      <c r="K1444" s="76"/>
      <c r="L1444" s="81"/>
      <c r="M1444" s="81"/>
      <c r="N1444" s="81"/>
      <c r="O1444" s="81"/>
      <c r="P1444" s="81"/>
      <c r="Q1444" s="81"/>
      <c r="R1444" s="81"/>
      <c r="S1444" s="81"/>
      <c r="T1444" s="81"/>
      <c r="U1444" s="81"/>
      <c r="V1444" s="81"/>
      <c r="W1444" s="81"/>
      <c r="X1444" s="81"/>
      <c r="Y1444" s="81"/>
    </row>
    <row r="1445" spans="1:25" ht="12" customHeight="1">
      <c r="A1445" s="81"/>
      <c r="B1445" s="2"/>
      <c r="C1445" s="2"/>
      <c r="D1445" s="2"/>
      <c r="E1445" s="2"/>
      <c r="F1445" s="2"/>
      <c r="G1445" s="2"/>
      <c r="H1445" s="2"/>
      <c r="I1445" s="4"/>
      <c r="J1445" s="4"/>
      <c r="K1445" s="76"/>
      <c r="L1445" s="81"/>
      <c r="M1445" s="81"/>
      <c r="N1445" s="81"/>
      <c r="O1445" s="81"/>
      <c r="P1445" s="81"/>
      <c r="Q1445" s="81"/>
      <c r="R1445" s="81"/>
      <c r="S1445" s="81"/>
      <c r="T1445" s="81"/>
      <c r="U1445" s="81"/>
      <c r="V1445" s="81"/>
      <c r="W1445" s="81"/>
      <c r="X1445" s="81"/>
      <c r="Y1445" s="81"/>
    </row>
    <row r="1446" spans="1:25" ht="12" customHeight="1">
      <c r="A1446" s="81"/>
      <c r="B1446" s="569"/>
      <c r="C1446" s="2"/>
      <c r="D1446" s="2"/>
      <c r="E1446" s="2"/>
      <c r="F1446" s="2"/>
      <c r="G1446" s="2"/>
      <c r="H1446" s="2"/>
      <c r="I1446" s="4"/>
      <c r="J1446" s="4"/>
      <c r="K1446" s="76"/>
      <c r="L1446" s="81"/>
      <c r="M1446" s="81"/>
      <c r="N1446" s="81"/>
      <c r="O1446" s="81"/>
      <c r="P1446" s="81"/>
      <c r="Q1446" s="81"/>
      <c r="R1446" s="81"/>
      <c r="S1446" s="81"/>
      <c r="T1446" s="81"/>
      <c r="U1446" s="81"/>
      <c r="V1446" s="81"/>
      <c r="W1446" s="81"/>
      <c r="X1446" s="81"/>
      <c r="Y1446" s="81"/>
    </row>
    <row r="1447" spans="1:25" ht="49.5" customHeight="1">
      <c r="A1447" s="81"/>
      <c r="B1447" s="1028" t="s">
        <v>5176</v>
      </c>
      <c r="C1447" s="888"/>
      <c r="D1447" s="889"/>
      <c r="E1447" s="570" t="s">
        <v>213</v>
      </c>
      <c r="F1447" s="570" t="s">
        <v>2554</v>
      </c>
      <c r="G1447" s="412" t="s">
        <v>215</v>
      </c>
      <c r="H1447" s="528" t="s">
        <v>7783</v>
      </c>
      <c r="I1447" s="4"/>
      <c r="J1447" s="4"/>
      <c r="K1447" s="76"/>
      <c r="L1447" s="81"/>
      <c r="M1447" s="81"/>
      <c r="N1447" s="81"/>
      <c r="O1447" s="81"/>
      <c r="P1447" s="81"/>
      <c r="Q1447" s="81"/>
      <c r="R1447" s="81"/>
      <c r="S1447" s="81"/>
      <c r="T1447" s="81"/>
      <c r="U1447" s="81"/>
      <c r="V1447" s="81"/>
      <c r="W1447" s="81"/>
      <c r="X1447" s="81"/>
      <c r="Y1447" s="81"/>
    </row>
    <row r="1448" spans="1:25" ht="12" customHeight="1">
      <c r="A1448" s="81"/>
      <c r="B1448" s="1024" t="s">
        <v>5177</v>
      </c>
      <c r="C1448" s="1025"/>
      <c r="D1448" s="1044"/>
      <c r="E1448" s="1036"/>
      <c r="F1448" s="1036"/>
      <c r="G1448" s="1025"/>
      <c r="H1448" s="1017"/>
      <c r="I1448" s="4"/>
      <c r="J1448" s="4"/>
      <c r="K1448" s="76"/>
      <c r="L1448" s="81"/>
      <c r="M1448" s="81"/>
      <c r="N1448" s="81"/>
      <c r="O1448" s="81"/>
      <c r="P1448" s="81"/>
      <c r="Q1448" s="81"/>
      <c r="R1448" s="81"/>
      <c r="S1448" s="81"/>
      <c r="T1448" s="81"/>
      <c r="U1448" s="81"/>
      <c r="V1448" s="81"/>
      <c r="W1448" s="81"/>
      <c r="X1448" s="81"/>
      <c r="Y1448" s="81"/>
    </row>
    <row r="1449" spans="1:25" ht="12" customHeight="1">
      <c r="A1449" s="81"/>
      <c r="B1449" s="1026"/>
      <c r="C1449" s="1022"/>
      <c r="D1449" s="428" t="s">
        <v>5178</v>
      </c>
      <c r="E1449" s="415"/>
      <c r="F1449" s="415"/>
      <c r="G1449" s="44"/>
      <c r="H1449" s="884"/>
      <c r="I1449" s="4"/>
      <c r="J1449" s="4"/>
      <c r="K1449" s="76"/>
      <c r="L1449" s="81"/>
      <c r="M1449" s="81"/>
      <c r="N1449" s="81"/>
      <c r="O1449" s="81"/>
      <c r="P1449" s="81"/>
      <c r="Q1449" s="81"/>
      <c r="R1449" s="81"/>
      <c r="S1449" s="81"/>
      <c r="T1449" s="81"/>
      <c r="U1449" s="81"/>
      <c r="V1449" s="81"/>
      <c r="W1449" s="81"/>
      <c r="X1449" s="81"/>
      <c r="Y1449" s="81"/>
    </row>
    <row r="1450" spans="1:25" ht="12" customHeight="1">
      <c r="A1450" s="81"/>
      <c r="B1450" s="1018" t="s">
        <v>5179</v>
      </c>
      <c r="C1450" s="889"/>
      <c r="D1450" s="430" t="s">
        <v>5180</v>
      </c>
      <c r="E1450" s="426">
        <v>1400</v>
      </c>
      <c r="F1450" s="426">
        <v>800</v>
      </c>
      <c r="G1450" s="426">
        <v>290</v>
      </c>
      <c r="H1450" s="558">
        <v>25577.870999999999</v>
      </c>
      <c r="I1450" s="215"/>
      <c r="J1450" s="4"/>
      <c r="K1450" s="76"/>
      <c r="L1450" s="81"/>
      <c r="M1450" s="81"/>
      <c r="N1450" s="81"/>
      <c r="O1450" s="81"/>
      <c r="P1450" s="81"/>
      <c r="Q1450" s="81"/>
      <c r="R1450" s="81"/>
      <c r="S1450" s="81"/>
      <c r="T1450" s="81"/>
      <c r="U1450" s="81"/>
      <c r="V1450" s="81"/>
      <c r="W1450" s="81"/>
      <c r="X1450" s="81"/>
      <c r="Y1450" s="81"/>
    </row>
    <row r="1451" spans="1:25" ht="12" customHeight="1">
      <c r="A1451" s="81"/>
      <c r="B1451" s="1018" t="s">
        <v>5181</v>
      </c>
      <c r="C1451" s="889"/>
      <c r="D1451" s="430" t="s">
        <v>5182</v>
      </c>
      <c r="E1451" s="426">
        <v>2200</v>
      </c>
      <c r="F1451" s="426">
        <v>900</v>
      </c>
      <c r="G1451" s="426">
        <v>400</v>
      </c>
      <c r="H1451" s="558">
        <v>42766.866999999998</v>
      </c>
      <c r="I1451" s="215"/>
      <c r="J1451" s="4"/>
      <c r="K1451" s="76"/>
      <c r="L1451" s="81"/>
      <c r="M1451" s="81"/>
      <c r="N1451" s="81"/>
      <c r="O1451" s="81"/>
      <c r="P1451" s="81"/>
      <c r="Q1451" s="81"/>
      <c r="R1451" s="81"/>
      <c r="S1451" s="81"/>
      <c r="T1451" s="81"/>
      <c r="U1451" s="81"/>
      <c r="V1451" s="81"/>
      <c r="W1451" s="81"/>
      <c r="X1451" s="81"/>
      <c r="Y1451" s="81"/>
    </row>
    <row r="1452" spans="1:25" ht="12" customHeight="1">
      <c r="A1452" s="81"/>
      <c r="B1452" s="1018" t="s">
        <v>5183</v>
      </c>
      <c r="C1452" s="889"/>
      <c r="D1452" s="430" t="s">
        <v>5184</v>
      </c>
      <c r="E1452" s="426">
        <v>2200</v>
      </c>
      <c r="F1452" s="426">
        <v>900</v>
      </c>
      <c r="G1452" s="426">
        <v>350</v>
      </c>
      <c r="H1452" s="558">
        <v>42370.415999999997</v>
      </c>
      <c r="I1452" s="215"/>
      <c r="J1452" s="4"/>
      <c r="K1452" s="76"/>
      <c r="L1452" s="81"/>
      <c r="M1452" s="81"/>
      <c r="N1452" s="81"/>
      <c r="O1452" s="81"/>
      <c r="P1452" s="81"/>
      <c r="Q1452" s="81"/>
      <c r="R1452" s="81"/>
      <c r="S1452" s="81"/>
      <c r="T1452" s="81"/>
      <c r="U1452" s="81"/>
      <c r="V1452" s="81"/>
      <c r="W1452" s="81"/>
      <c r="X1452" s="81"/>
      <c r="Y1452" s="81"/>
    </row>
    <row r="1453" spans="1:25" ht="12" customHeight="1">
      <c r="A1453" s="81"/>
      <c r="B1453" s="1018" t="s">
        <v>5185</v>
      </c>
      <c r="C1453" s="889"/>
      <c r="D1453" s="430" t="s">
        <v>5186</v>
      </c>
      <c r="E1453" s="426">
        <v>1740</v>
      </c>
      <c r="F1453" s="426">
        <v>1150</v>
      </c>
      <c r="G1453" s="426">
        <v>600</v>
      </c>
      <c r="H1453" s="558">
        <v>43376.234000000004</v>
      </c>
      <c r="I1453" s="215"/>
      <c r="J1453" s="4"/>
      <c r="K1453" s="76"/>
      <c r="L1453" s="81"/>
      <c r="M1453" s="81"/>
      <c r="N1453" s="81"/>
      <c r="O1453" s="81"/>
      <c r="P1453" s="81"/>
      <c r="Q1453" s="81"/>
      <c r="R1453" s="81"/>
      <c r="S1453" s="81"/>
      <c r="T1453" s="81"/>
      <c r="U1453" s="81"/>
      <c r="V1453" s="81"/>
      <c r="W1453" s="81"/>
      <c r="X1453" s="81"/>
      <c r="Y1453" s="81"/>
    </row>
    <row r="1454" spans="1:25" ht="12" customHeight="1">
      <c r="A1454" s="81"/>
      <c r="B1454" s="1018" t="s">
        <v>5187</v>
      </c>
      <c r="C1454" s="889"/>
      <c r="D1454" s="430" t="s">
        <v>5188</v>
      </c>
      <c r="E1454" s="426">
        <v>1250</v>
      </c>
      <c r="F1454" s="426">
        <v>900</v>
      </c>
      <c r="G1454" s="426">
        <v>400</v>
      </c>
      <c r="H1454" s="558">
        <v>30729.830999999998</v>
      </c>
      <c r="I1454" s="215"/>
      <c r="J1454" s="4"/>
      <c r="K1454" s="76"/>
      <c r="L1454" s="81"/>
      <c r="M1454" s="81"/>
      <c r="N1454" s="81"/>
      <c r="O1454" s="81"/>
      <c r="P1454" s="81"/>
      <c r="Q1454" s="81"/>
      <c r="R1454" s="81"/>
      <c r="S1454" s="81"/>
      <c r="T1454" s="81"/>
      <c r="U1454" s="81"/>
      <c r="V1454" s="81"/>
      <c r="W1454" s="81"/>
      <c r="X1454" s="81"/>
      <c r="Y1454" s="81"/>
    </row>
    <row r="1455" spans="1:25" ht="12" customHeight="1">
      <c r="A1455" s="81"/>
      <c r="B1455" s="1018" t="s">
        <v>5189</v>
      </c>
      <c r="C1455" s="889"/>
      <c r="D1455" s="430" t="s">
        <v>5190</v>
      </c>
      <c r="E1455" s="426">
        <v>1200</v>
      </c>
      <c r="F1455" s="426">
        <v>700</v>
      </c>
      <c r="G1455" s="426">
        <v>550</v>
      </c>
      <c r="H1455" s="558">
        <v>31113.159</v>
      </c>
      <c r="I1455" s="215"/>
      <c r="J1455" s="4"/>
      <c r="K1455" s="76"/>
      <c r="L1455" s="81"/>
      <c r="M1455" s="81"/>
      <c r="N1455" s="81"/>
      <c r="O1455" s="81"/>
      <c r="P1455" s="81"/>
      <c r="Q1455" s="81"/>
      <c r="R1455" s="81"/>
      <c r="S1455" s="81"/>
      <c r="T1455" s="81"/>
      <c r="U1455" s="81"/>
      <c r="V1455" s="81"/>
      <c r="W1455" s="81"/>
      <c r="X1455" s="81"/>
      <c r="Y1455" s="81"/>
    </row>
    <row r="1456" spans="1:25" ht="12" customHeight="1">
      <c r="A1456" s="81"/>
      <c r="B1456" s="1018" t="s">
        <v>5191</v>
      </c>
      <c r="C1456" s="889"/>
      <c r="D1456" s="430" t="s">
        <v>5192</v>
      </c>
      <c r="E1456" s="426">
        <v>940</v>
      </c>
      <c r="F1456" s="426">
        <v>900</v>
      </c>
      <c r="G1456" s="426">
        <v>400</v>
      </c>
      <c r="H1456" s="558">
        <v>26634.475999999999</v>
      </c>
      <c r="I1456" s="215"/>
      <c r="J1456" s="4"/>
      <c r="K1456" s="76"/>
      <c r="L1456" s="81"/>
      <c r="M1456" s="81"/>
      <c r="N1456" s="81"/>
      <c r="O1456" s="81"/>
      <c r="P1456" s="81"/>
      <c r="Q1456" s="81"/>
      <c r="R1456" s="81"/>
      <c r="S1456" s="81"/>
      <c r="T1456" s="81"/>
      <c r="U1456" s="81"/>
      <c r="V1456" s="81"/>
      <c r="W1456" s="81"/>
      <c r="X1456" s="81"/>
      <c r="Y1456" s="81"/>
    </row>
    <row r="1457" spans="1:25" ht="12" customHeight="1">
      <c r="A1457" s="81"/>
      <c r="B1457" s="1018" t="s">
        <v>5193</v>
      </c>
      <c r="C1457" s="889"/>
      <c r="D1457" s="430" t="s">
        <v>5194</v>
      </c>
      <c r="E1457" s="426">
        <v>800</v>
      </c>
      <c r="F1457" s="426">
        <v>800</v>
      </c>
      <c r="G1457" s="426">
        <v>400</v>
      </c>
      <c r="H1457" s="558">
        <v>18782.896000000001</v>
      </c>
      <c r="I1457" s="215"/>
      <c r="J1457" s="4"/>
      <c r="K1457" s="76"/>
      <c r="L1457" s="81"/>
      <c r="M1457" s="81"/>
      <c r="N1457" s="81"/>
      <c r="O1457" s="81"/>
      <c r="P1457" s="81"/>
      <c r="Q1457" s="81"/>
      <c r="R1457" s="81"/>
      <c r="S1457" s="81"/>
      <c r="T1457" s="81"/>
      <c r="U1457" s="81"/>
      <c r="V1457" s="81"/>
      <c r="W1457" s="81"/>
      <c r="X1457" s="81"/>
      <c r="Y1457" s="81"/>
    </row>
    <row r="1458" spans="1:25" ht="12" customHeight="1">
      <c r="A1458" s="81"/>
      <c r="B1458" s="1018" t="s">
        <v>5195</v>
      </c>
      <c r="C1458" s="889"/>
      <c r="D1458" s="430" t="s">
        <v>5196</v>
      </c>
      <c r="E1458" s="426">
        <v>800</v>
      </c>
      <c r="F1458" s="426">
        <v>800</v>
      </c>
      <c r="G1458" s="426">
        <v>350</v>
      </c>
      <c r="H1458" s="558">
        <v>18512.615000000002</v>
      </c>
      <c r="I1458" s="215"/>
      <c r="J1458" s="4"/>
      <c r="K1458" s="76"/>
      <c r="L1458" s="81"/>
      <c r="M1458" s="81"/>
      <c r="N1458" s="81"/>
      <c r="O1458" s="81"/>
      <c r="P1458" s="81"/>
      <c r="Q1458" s="81"/>
      <c r="R1458" s="81"/>
      <c r="S1458" s="81"/>
      <c r="T1458" s="81"/>
      <c r="U1458" s="81"/>
      <c r="V1458" s="81"/>
      <c r="W1458" s="81"/>
      <c r="X1458" s="81"/>
      <c r="Y1458" s="81"/>
    </row>
    <row r="1459" spans="1:25" ht="12" customHeight="1">
      <c r="A1459" s="81"/>
      <c r="B1459" s="550"/>
      <c r="C1459" s="561"/>
      <c r="D1459" s="430"/>
      <c r="E1459" s="426"/>
      <c r="F1459" s="426"/>
      <c r="G1459" s="426"/>
      <c r="H1459" s="558">
        <v>0</v>
      </c>
      <c r="I1459" s="215"/>
      <c r="J1459" s="4"/>
      <c r="K1459" s="76"/>
      <c r="L1459" s="81"/>
      <c r="M1459" s="81"/>
      <c r="N1459" s="81"/>
      <c r="O1459" s="81"/>
      <c r="P1459" s="81"/>
      <c r="Q1459" s="81"/>
      <c r="R1459" s="81"/>
      <c r="S1459" s="81"/>
      <c r="T1459" s="81"/>
      <c r="U1459" s="81"/>
      <c r="V1459" s="81"/>
      <c r="W1459" s="81"/>
      <c r="X1459" s="81"/>
      <c r="Y1459" s="81"/>
    </row>
    <row r="1460" spans="1:25" ht="12" customHeight="1">
      <c r="A1460" s="81"/>
      <c r="B1460" s="1018" t="s">
        <v>5197</v>
      </c>
      <c r="C1460" s="889"/>
      <c r="D1460" s="430" t="s">
        <v>5198</v>
      </c>
      <c r="E1460" s="426">
        <v>1400</v>
      </c>
      <c r="F1460" s="426">
        <v>1000</v>
      </c>
      <c r="G1460" s="426">
        <v>400</v>
      </c>
      <c r="H1460" s="558">
        <v>24827.616000000002</v>
      </c>
      <c r="I1460" s="215"/>
      <c r="J1460" s="4"/>
      <c r="K1460" s="76"/>
      <c r="L1460" s="81"/>
      <c r="M1460" s="81"/>
      <c r="N1460" s="81"/>
      <c r="O1460" s="81"/>
      <c r="P1460" s="81"/>
      <c r="Q1460" s="81"/>
      <c r="R1460" s="81"/>
      <c r="S1460" s="81"/>
      <c r="T1460" s="81"/>
      <c r="U1460" s="81"/>
      <c r="V1460" s="81"/>
      <c r="W1460" s="81"/>
      <c r="X1460" s="81"/>
      <c r="Y1460" s="81"/>
    </row>
    <row r="1461" spans="1:25" ht="12" customHeight="1">
      <c r="A1461" s="81"/>
      <c r="B1461" s="1018" t="s">
        <v>5199</v>
      </c>
      <c r="C1461" s="889"/>
      <c r="D1461" s="430" t="s">
        <v>5200</v>
      </c>
      <c r="E1461" s="426">
        <v>1400</v>
      </c>
      <c r="F1461" s="426">
        <v>1000</v>
      </c>
      <c r="G1461" s="426">
        <v>350</v>
      </c>
      <c r="H1461" s="558">
        <v>24188.735999999997</v>
      </c>
      <c r="I1461" s="215"/>
      <c r="J1461" s="4"/>
      <c r="K1461" s="76"/>
      <c r="L1461" s="81"/>
      <c r="M1461" s="81"/>
      <c r="N1461" s="81"/>
      <c r="O1461" s="81"/>
      <c r="P1461" s="81"/>
      <c r="Q1461" s="81"/>
      <c r="R1461" s="81"/>
      <c r="S1461" s="81"/>
      <c r="T1461" s="81"/>
      <c r="U1461" s="81"/>
      <c r="V1461" s="81"/>
      <c r="W1461" s="81"/>
      <c r="X1461" s="81"/>
      <c r="Y1461" s="81"/>
    </row>
    <row r="1462" spans="1:25" ht="12" customHeight="1">
      <c r="A1462" s="81"/>
      <c r="B1462" s="1018" t="s">
        <v>5201</v>
      </c>
      <c r="C1462" s="889"/>
      <c r="D1462" s="571" t="s">
        <v>5202</v>
      </c>
      <c r="E1462" s="426">
        <v>1250</v>
      </c>
      <c r="F1462" s="426">
        <v>500</v>
      </c>
      <c r="G1462" s="426">
        <v>400</v>
      </c>
      <c r="H1462" s="558">
        <v>19071.205999999998</v>
      </c>
      <c r="I1462" s="215"/>
      <c r="J1462" s="4"/>
      <c r="K1462" s="76"/>
      <c r="L1462" s="81"/>
      <c r="M1462" s="81"/>
      <c r="N1462" s="81"/>
      <c r="O1462" s="81"/>
      <c r="P1462" s="81"/>
      <c r="Q1462" s="81"/>
      <c r="R1462" s="81"/>
      <c r="S1462" s="81"/>
      <c r="T1462" s="81"/>
      <c r="U1462" s="81"/>
      <c r="V1462" s="81"/>
      <c r="W1462" s="81"/>
      <c r="X1462" s="81"/>
      <c r="Y1462" s="81"/>
    </row>
    <row r="1463" spans="1:25" ht="12" customHeight="1">
      <c r="A1463" s="81"/>
      <c r="B1463" s="1018" t="s">
        <v>5203</v>
      </c>
      <c r="C1463" s="889"/>
      <c r="D1463" s="571" t="s">
        <v>5204</v>
      </c>
      <c r="E1463" s="426">
        <v>1200</v>
      </c>
      <c r="F1463" s="426">
        <v>600</v>
      </c>
      <c r="G1463" s="426">
        <v>350</v>
      </c>
      <c r="H1463" s="558">
        <v>17872.217000000001</v>
      </c>
      <c r="I1463" s="215"/>
      <c r="J1463" s="4"/>
      <c r="K1463" s="76"/>
      <c r="L1463" s="81"/>
      <c r="M1463" s="81"/>
      <c r="N1463" s="81"/>
      <c r="O1463" s="81"/>
      <c r="P1463" s="81"/>
      <c r="Q1463" s="81"/>
      <c r="R1463" s="81"/>
      <c r="S1463" s="81"/>
      <c r="T1463" s="81"/>
      <c r="U1463" s="81"/>
      <c r="V1463" s="81"/>
      <c r="W1463" s="81"/>
      <c r="X1463" s="81"/>
      <c r="Y1463" s="81"/>
    </row>
    <row r="1464" spans="1:25" ht="12" customHeight="1">
      <c r="A1464" s="81"/>
      <c r="B1464" s="1018" t="s">
        <v>5205</v>
      </c>
      <c r="C1464" s="889"/>
      <c r="D1464" s="571" t="s">
        <v>5206</v>
      </c>
      <c r="E1464" s="426">
        <v>1200</v>
      </c>
      <c r="F1464" s="426">
        <v>700</v>
      </c>
      <c r="G1464" s="426">
        <v>550</v>
      </c>
      <c r="H1464" s="558">
        <v>20589.733999999997</v>
      </c>
      <c r="I1464" s="215"/>
      <c r="J1464" s="4"/>
      <c r="K1464" s="76"/>
      <c r="L1464" s="81"/>
      <c r="M1464" s="81"/>
      <c r="N1464" s="81"/>
      <c r="O1464" s="81"/>
      <c r="P1464" s="81"/>
      <c r="Q1464" s="81"/>
      <c r="R1464" s="81"/>
      <c r="S1464" s="81"/>
      <c r="T1464" s="81"/>
      <c r="U1464" s="81"/>
      <c r="V1464" s="81"/>
      <c r="W1464" s="81"/>
      <c r="X1464" s="81"/>
      <c r="Y1464" s="81"/>
    </row>
    <row r="1465" spans="1:25" ht="12" customHeight="1">
      <c r="A1465" s="81"/>
      <c r="B1465" s="1018" t="s">
        <v>5207</v>
      </c>
      <c r="C1465" s="889"/>
      <c r="D1465" s="571" t="s">
        <v>5208</v>
      </c>
      <c r="E1465" s="426">
        <v>940</v>
      </c>
      <c r="F1465" s="426">
        <v>500</v>
      </c>
      <c r="G1465" s="426">
        <v>400</v>
      </c>
      <c r="H1465" s="558">
        <v>15876.839</v>
      </c>
      <c r="I1465" s="215"/>
      <c r="J1465" s="4"/>
      <c r="K1465" s="76"/>
      <c r="L1465" s="81"/>
      <c r="M1465" s="81"/>
      <c r="N1465" s="81"/>
      <c r="O1465" s="81"/>
      <c r="P1465" s="81"/>
      <c r="Q1465" s="81"/>
      <c r="R1465" s="81"/>
      <c r="S1465" s="81"/>
      <c r="T1465" s="81"/>
      <c r="U1465" s="81"/>
      <c r="V1465" s="81"/>
      <c r="W1465" s="81"/>
      <c r="X1465" s="81"/>
      <c r="Y1465" s="81"/>
    </row>
    <row r="1466" spans="1:25" ht="12" customHeight="1">
      <c r="A1466" s="81"/>
      <c r="B1466" s="550" t="s">
        <v>5209</v>
      </c>
      <c r="C1466" s="561"/>
      <c r="D1466" s="571" t="s">
        <v>5210</v>
      </c>
      <c r="E1466" s="426">
        <v>1220</v>
      </c>
      <c r="F1466" s="426">
        <v>1000</v>
      </c>
      <c r="G1466" s="426">
        <v>400</v>
      </c>
      <c r="H1466" s="558">
        <v>33611.699000000001</v>
      </c>
      <c r="I1466" s="215"/>
      <c r="J1466" s="4"/>
      <c r="K1466" s="76"/>
      <c r="L1466" s="81"/>
      <c r="M1466" s="81"/>
      <c r="N1466" s="81"/>
      <c r="O1466" s="81"/>
      <c r="P1466" s="81"/>
      <c r="Q1466" s="81"/>
      <c r="R1466" s="81"/>
      <c r="S1466" s="81"/>
      <c r="T1466" s="81"/>
      <c r="U1466" s="81"/>
      <c r="V1466" s="81"/>
      <c r="W1466" s="81"/>
      <c r="X1466" s="81"/>
      <c r="Y1466" s="81"/>
    </row>
    <row r="1467" spans="1:25" ht="12" customHeight="1">
      <c r="A1467" s="81"/>
      <c r="B1467" s="1018" t="s">
        <v>5211</v>
      </c>
      <c r="C1467" s="889"/>
      <c r="D1467" s="571" t="s">
        <v>5212</v>
      </c>
      <c r="E1467" s="426">
        <v>1220</v>
      </c>
      <c r="F1467" s="426">
        <v>800</v>
      </c>
      <c r="G1467" s="426">
        <v>400</v>
      </c>
      <c r="H1467" s="558">
        <v>29629.71</v>
      </c>
      <c r="I1467" s="215"/>
      <c r="J1467" s="4"/>
      <c r="K1467" s="76"/>
      <c r="L1467" s="81"/>
      <c r="M1467" s="81"/>
      <c r="N1467" s="81"/>
      <c r="O1467" s="81"/>
      <c r="P1467" s="81"/>
      <c r="Q1467" s="81"/>
      <c r="R1467" s="81"/>
      <c r="S1467" s="81"/>
      <c r="T1467" s="81"/>
      <c r="U1467" s="81"/>
      <c r="V1467" s="81"/>
      <c r="W1467" s="81"/>
      <c r="X1467" s="81"/>
      <c r="Y1467" s="81"/>
    </row>
    <row r="1468" spans="1:25" ht="12" customHeight="1">
      <c r="A1468" s="81"/>
      <c r="B1468" s="550"/>
      <c r="C1468" s="561"/>
      <c r="D1468" s="571" t="s">
        <v>5213</v>
      </c>
      <c r="E1468" s="426">
        <v>1220</v>
      </c>
      <c r="F1468" s="426">
        <v>600</v>
      </c>
      <c r="G1468" s="426">
        <v>400</v>
      </c>
      <c r="H1468" s="558"/>
      <c r="I1468" s="215"/>
      <c r="J1468" s="4"/>
      <c r="K1468" s="76"/>
      <c r="L1468" s="81"/>
      <c r="M1468" s="81"/>
      <c r="N1468" s="81"/>
      <c r="O1468" s="81"/>
      <c r="P1468" s="81"/>
      <c r="Q1468" s="81"/>
      <c r="R1468" s="81"/>
      <c r="S1468" s="81"/>
      <c r="T1468" s="81"/>
      <c r="U1468" s="81"/>
      <c r="V1468" s="81"/>
      <c r="W1468" s="81"/>
      <c r="X1468" s="81"/>
      <c r="Y1468" s="81"/>
    </row>
    <row r="1469" spans="1:25" ht="12" customHeight="1">
      <c r="A1469" s="81"/>
      <c r="B1469" s="1018" t="s">
        <v>5214</v>
      </c>
      <c r="C1469" s="889"/>
      <c r="D1469" s="571" t="s">
        <v>5215</v>
      </c>
      <c r="E1469" s="426">
        <v>920</v>
      </c>
      <c r="F1469" s="426">
        <v>1000</v>
      </c>
      <c r="G1469" s="426">
        <v>400</v>
      </c>
      <c r="H1469" s="558">
        <v>27844.894</v>
      </c>
      <c r="I1469" s="215"/>
      <c r="J1469" s="4"/>
      <c r="K1469" s="76"/>
      <c r="L1469" s="81"/>
      <c r="M1469" s="81"/>
      <c r="N1469" s="81"/>
      <c r="O1469" s="81"/>
      <c r="P1469" s="81"/>
      <c r="Q1469" s="81"/>
      <c r="R1469" s="81"/>
      <c r="S1469" s="81"/>
      <c r="T1469" s="81"/>
      <c r="U1469" s="81"/>
      <c r="V1469" s="81"/>
      <c r="W1469" s="81"/>
      <c r="X1469" s="81"/>
      <c r="Y1469" s="81"/>
    </row>
    <row r="1470" spans="1:25" ht="12" customHeight="1">
      <c r="A1470" s="81"/>
      <c r="B1470" s="1018" t="s">
        <v>5216</v>
      </c>
      <c r="C1470" s="889"/>
      <c r="D1470" s="571" t="s">
        <v>5217</v>
      </c>
      <c r="E1470" s="426">
        <v>920</v>
      </c>
      <c r="F1470" s="426">
        <v>800</v>
      </c>
      <c r="G1470" s="426">
        <v>400</v>
      </c>
      <c r="H1470" s="558">
        <v>24681.227999999999</v>
      </c>
      <c r="I1470" s="215"/>
      <c r="J1470" s="4"/>
      <c r="K1470" s="76"/>
      <c r="L1470" s="81"/>
      <c r="M1470" s="81"/>
      <c r="N1470" s="81"/>
      <c r="O1470" s="81"/>
      <c r="P1470" s="81"/>
      <c r="Q1470" s="81"/>
      <c r="R1470" s="81"/>
      <c r="S1470" s="81"/>
      <c r="T1470" s="81"/>
      <c r="U1470" s="81"/>
      <c r="V1470" s="81"/>
      <c r="W1470" s="81"/>
      <c r="X1470" s="81"/>
      <c r="Y1470" s="81"/>
    </row>
    <row r="1471" spans="1:25" ht="12" customHeight="1">
      <c r="A1471" s="81"/>
      <c r="B1471" s="550"/>
      <c r="C1471" s="561"/>
      <c r="D1471" s="571" t="s">
        <v>5218</v>
      </c>
      <c r="E1471" s="426">
        <v>620</v>
      </c>
      <c r="F1471" s="426">
        <v>600</v>
      </c>
      <c r="G1471" s="426">
        <v>400</v>
      </c>
      <c r="H1471" s="558"/>
      <c r="I1471" s="215"/>
      <c r="J1471" s="4"/>
      <c r="K1471" s="76"/>
      <c r="L1471" s="81"/>
      <c r="M1471" s="81"/>
      <c r="N1471" s="81"/>
      <c r="O1471" s="81"/>
      <c r="P1471" s="81"/>
      <c r="Q1471" s="81"/>
      <c r="R1471" s="81"/>
      <c r="S1471" s="81"/>
      <c r="T1471" s="81"/>
      <c r="U1471" s="81"/>
      <c r="V1471" s="81"/>
      <c r="W1471" s="81"/>
      <c r="X1471" s="81"/>
      <c r="Y1471" s="81"/>
    </row>
    <row r="1472" spans="1:25" ht="12" customHeight="1">
      <c r="A1472" s="81"/>
      <c r="B1472" s="550"/>
      <c r="C1472" s="561"/>
      <c r="D1472" s="571" t="s">
        <v>5219</v>
      </c>
      <c r="E1472" s="426">
        <v>620</v>
      </c>
      <c r="F1472" s="426">
        <v>800</v>
      </c>
      <c r="G1472" s="426">
        <v>400</v>
      </c>
      <c r="H1472" s="558"/>
      <c r="I1472" s="215"/>
      <c r="J1472" s="4"/>
      <c r="K1472" s="76"/>
      <c r="L1472" s="81"/>
      <c r="M1472" s="81"/>
      <c r="N1472" s="81"/>
      <c r="O1472" s="81"/>
      <c r="P1472" s="81"/>
      <c r="Q1472" s="81"/>
      <c r="R1472" s="81"/>
      <c r="S1472" s="81"/>
      <c r="T1472" s="81"/>
      <c r="U1472" s="81"/>
      <c r="V1472" s="81"/>
      <c r="W1472" s="81"/>
      <c r="X1472" s="81"/>
      <c r="Y1472" s="81"/>
    </row>
    <row r="1473" spans="1:25" ht="12" customHeight="1">
      <c r="A1473" s="81"/>
      <c r="B1473" s="550"/>
      <c r="C1473" s="561"/>
      <c r="D1473" s="571" t="s">
        <v>5220</v>
      </c>
      <c r="E1473" s="426">
        <v>620</v>
      </c>
      <c r="F1473" s="426">
        <v>1000</v>
      </c>
      <c r="G1473" s="426">
        <v>400</v>
      </c>
      <c r="H1473" s="558"/>
      <c r="I1473" s="215"/>
      <c r="J1473" s="4"/>
      <c r="K1473" s="76"/>
      <c r="L1473" s="81"/>
      <c r="M1473" s="81"/>
      <c r="N1473" s="81"/>
      <c r="O1473" s="81"/>
      <c r="P1473" s="81"/>
      <c r="Q1473" s="81"/>
      <c r="R1473" s="81"/>
      <c r="S1473" s="81"/>
      <c r="T1473" s="81"/>
      <c r="U1473" s="81"/>
      <c r="V1473" s="81"/>
      <c r="W1473" s="81"/>
      <c r="X1473" s="81"/>
      <c r="Y1473" s="81"/>
    </row>
    <row r="1474" spans="1:25" ht="12" customHeight="1">
      <c r="A1474" s="81"/>
      <c r="B1474" s="1018" t="s">
        <v>5221</v>
      </c>
      <c r="C1474" s="889"/>
      <c r="D1474" s="571" t="s">
        <v>5222</v>
      </c>
      <c r="E1474" s="426">
        <v>640</v>
      </c>
      <c r="F1474" s="426">
        <v>500</v>
      </c>
      <c r="G1474" s="426">
        <v>400</v>
      </c>
      <c r="H1474" s="558">
        <v>12777.467999999999</v>
      </c>
      <c r="I1474" s="215"/>
      <c r="J1474" s="4"/>
      <c r="K1474" s="76"/>
      <c r="L1474" s="81"/>
      <c r="M1474" s="81"/>
      <c r="N1474" s="81"/>
      <c r="O1474" s="81"/>
      <c r="P1474" s="81"/>
      <c r="Q1474" s="81"/>
      <c r="R1474" s="81"/>
      <c r="S1474" s="81"/>
      <c r="T1474" s="81"/>
      <c r="U1474" s="81"/>
      <c r="V1474" s="81"/>
      <c r="W1474" s="81"/>
      <c r="X1474" s="81"/>
      <c r="Y1474" s="81"/>
    </row>
    <row r="1475" spans="1:25" ht="12" customHeight="1">
      <c r="A1475" s="81"/>
      <c r="B1475" s="100" t="s">
        <v>5223</v>
      </c>
      <c r="C1475" s="572"/>
      <c r="D1475" s="571" t="s">
        <v>5224</v>
      </c>
      <c r="E1475" s="426">
        <v>1200</v>
      </c>
      <c r="F1475" s="426">
        <v>900</v>
      </c>
      <c r="G1475" s="426">
        <v>350</v>
      </c>
      <c r="H1475" s="573">
        <v>23103</v>
      </c>
      <c r="I1475" s="215"/>
      <c r="J1475" s="4"/>
      <c r="K1475" s="76"/>
      <c r="L1475" s="81"/>
      <c r="M1475" s="81"/>
      <c r="N1475" s="81"/>
      <c r="O1475" s="81"/>
      <c r="P1475" s="81"/>
      <c r="Q1475" s="81"/>
      <c r="R1475" s="81"/>
      <c r="S1475" s="81"/>
      <c r="T1475" s="81"/>
      <c r="U1475" s="81"/>
      <c r="V1475" s="81"/>
      <c r="W1475" s="81"/>
      <c r="X1475" s="81"/>
      <c r="Y1475" s="81"/>
    </row>
    <row r="1476" spans="1:25" ht="12" customHeight="1">
      <c r="A1476" s="81"/>
      <c r="B1476" s="515"/>
      <c r="C1476" s="2"/>
      <c r="D1476" s="516" t="s">
        <v>3650</v>
      </c>
      <c r="E1476" s="2"/>
      <c r="F1476" s="2"/>
      <c r="G1476" s="2"/>
      <c r="H1476" s="2"/>
      <c r="I1476" s="4"/>
      <c r="J1476" s="4"/>
      <c r="K1476" s="76"/>
      <c r="L1476" s="81"/>
      <c r="M1476" s="81"/>
      <c r="N1476" s="81"/>
      <c r="O1476" s="81"/>
      <c r="P1476" s="81"/>
      <c r="Q1476" s="81"/>
      <c r="R1476" s="81"/>
      <c r="S1476" s="81"/>
      <c r="T1476" s="81"/>
      <c r="U1476" s="81"/>
      <c r="V1476" s="81"/>
      <c r="W1476" s="81"/>
      <c r="X1476" s="81"/>
      <c r="Y1476" s="81"/>
    </row>
    <row r="1477" spans="1:25" ht="12" customHeight="1">
      <c r="A1477" s="81"/>
      <c r="B1477" s="574"/>
      <c r="C1477" s="2"/>
      <c r="D1477" s="516" t="s">
        <v>3651</v>
      </c>
      <c r="E1477" s="2"/>
      <c r="F1477" s="2"/>
      <c r="G1477" s="2"/>
      <c r="H1477" s="2"/>
      <c r="I1477" s="4"/>
      <c r="J1477" s="4"/>
      <c r="K1477" s="76"/>
      <c r="L1477" s="81"/>
      <c r="M1477" s="81"/>
      <c r="N1477" s="81"/>
      <c r="O1477" s="81"/>
      <c r="P1477" s="81"/>
      <c r="Q1477" s="81"/>
      <c r="R1477" s="81"/>
      <c r="S1477" s="81"/>
      <c r="T1477" s="81"/>
      <c r="U1477" s="81"/>
      <c r="V1477" s="81"/>
      <c r="W1477" s="81"/>
      <c r="X1477" s="81"/>
      <c r="Y1477" s="81"/>
    </row>
    <row r="1478" spans="1:25" ht="12" customHeight="1">
      <c r="A1478" s="81"/>
      <c r="B1478" s="81"/>
      <c r="C1478" s="410"/>
      <c r="D1478" s="81"/>
      <c r="E1478" s="4"/>
      <c r="F1478" s="4"/>
      <c r="G1478" s="4"/>
      <c r="H1478" s="4"/>
      <c r="I1478" s="4"/>
      <c r="J1478" s="4"/>
      <c r="K1478" s="76"/>
      <c r="L1478" s="81"/>
      <c r="M1478" s="81"/>
      <c r="N1478" s="81"/>
      <c r="O1478" s="81"/>
      <c r="P1478" s="81"/>
      <c r="Q1478" s="81"/>
      <c r="R1478" s="81"/>
      <c r="S1478" s="81"/>
      <c r="T1478" s="81"/>
      <c r="U1478" s="81"/>
      <c r="V1478" s="81"/>
      <c r="W1478" s="81"/>
      <c r="X1478" s="81"/>
      <c r="Y1478" s="81"/>
    </row>
    <row r="1479" spans="1:25" ht="39" customHeight="1">
      <c r="A1479" s="81"/>
      <c r="B1479" s="1028" t="s">
        <v>5225</v>
      </c>
      <c r="C1479" s="888"/>
      <c r="D1479" s="889"/>
      <c r="E1479" s="412" t="s">
        <v>213</v>
      </c>
      <c r="F1479" s="412" t="s">
        <v>2554</v>
      </c>
      <c r="G1479" s="412" t="s">
        <v>5226</v>
      </c>
      <c r="H1479" s="528" t="s">
        <v>7783</v>
      </c>
      <c r="I1479" s="4"/>
      <c r="J1479" s="4"/>
      <c r="K1479" s="76"/>
      <c r="L1479" s="81"/>
      <c r="M1479" s="81"/>
      <c r="N1479" s="81"/>
      <c r="O1479" s="81"/>
      <c r="P1479" s="81"/>
      <c r="Q1479" s="81"/>
      <c r="R1479" s="81"/>
      <c r="S1479" s="81"/>
      <c r="T1479" s="81"/>
      <c r="U1479" s="81"/>
      <c r="V1479" s="81"/>
      <c r="W1479" s="81"/>
      <c r="X1479" s="81"/>
      <c r="Y1479" s="81"/>
    </row>
    <row r="1480" spans="1:25" ht="12" customHeight="1">
      <c r="A1480" s="81"/>
      <c r="B1480" s="1024" t="s">
        <v>5227</v>
      </c>
      <c r="C1480" s="1025"/>
      <c r="D1480" s="556"/>
      <c r="E1480" s="1016"/>
      <c r="F1480" s="888"/>
      <c r="G1480" s="888"/>
      <c r="H1480" s="1039"/>
      <c r="I1480" s="4"/>
      <c r="J1480" s="4"/>
      <c r="K1480" s="76"/>
      <c r="L1480" s="81"/>
      <c r="M1480" s="81"/>
      <c r="N1480" s="81"/>
      <c r="O1480" s="81"/>
      <c r="P1480" s="81"/>
      <c r="Q1480" s="81"/>
      <c r="R1480" s="81"/>
      <c r="S1480" s="81"/>
      <c r="T1480" s="81"/>
      <c r="U1480" s="81"/>
      <c r="V1480" s="81"/>
      <c r="W1480" s="81"/>
      <c r="X1480" s="81"/>
      <c r="Y1480" s="81"/>
    </row>
    <row r="1481" spans="1:25" ht="12" customHeight="1">
      <c r="A1481" s="81"/>
      <c r="B1481" s="1026"/>
      <c r="C1481" s="1022"/>
      <c r="D1481" s="543" t="s">
        <v>5228</v>
      </c>
      <c r="E1481" s="415"/>
      <c r="F1481" s="415"/>
      <c r="G1481" s="428"/>
      <c r="H1481" s="884"/>
      <c r="I1481" s="4"/>
      <c r="J1481" s="4"/>
      <c r="K1481" s="76"/>
      <c r="L1481" s="81"/>
      <c r="M1481" s="81"/>
      <c r="N1481" s="81"/>
      <c r="O1481" s="81"/>
      <c r="P1481" s="81"/>
      <c r="Q1481" s="81"/>
      <c r="R1481" s="81"/>
      <c r="S1481" s="81"/>
      <c r="T1481" s="81"/>
      <c r="U1481" s="81"/>
      <c r="V1481" s="81"/>
      <c r="W1481" s="81"/>
      <c r="X1481" s="81"/>
      <c r="Y1481" s="81"/>
    </row>
    <row r="1482" spans="1:25" ht="12" customHeight="1">
      <c r="A1482" s="81"/>
      <c r="B1482" s="1050" t="s">
        <v>5229</v>
      </c>
      <c r="C1482" s="889"/>
      <c r="D1482" s="439" t="s">
        <v>5230</v>
      </c>
      <c r="E1482" s="105">
        <v>1000</v>
      </c>
      <c r="F1482" s="105">
        <v>1000</v>
      </c>
      <c r="G1482" s="549">
        <v>2000</v>
      </c>
      <c r="H1482" s="15">
        <v>54181.4</v>
      </c>
      <c r="I1482" s="215"/>
      <c r="J1482" s="4"/>
      <c r="K1482" s="76"/>
      <c r="L1482" s="81"/>
      <c r="M1482" s="81"/>
      <c r="N1482" s="81"/>
      <c r="O1482" s="81"/>
      <c r="P1482" s="81"/>
      <c r="Q1482" s="81"/>
      <c r="R1482" s="81"/>
      <c r="S1482" s="81"/>
      <c r="T1482" s="81"/>
      <c r="U1482" s="81"/>
      <c r="V1482" s="81"/>
      <c r="W1482" s="81"/>
      <c r="X1482" s="81"/>
      <c r="Y1482" s="81"/>
    </row>
    <row r="1483" spans="1:25" ht="12" customHeight="1">
      <c r="A1483" s="81"/>
      <c r="B1483" s="1050" t="s">
        <v>5231</v>
      </c>
      <c r="C1483" s="889"/>
      <c r="D1483" s="439" t="s">
        <v>5232</v>
      </c>
      <c r="E1483" s="105">
        <v>1500</v>
      </c>
      <c r="F1483" s="105">
        <v>1000</v>
      </c>
      <c r="G1483" s="549">
        <v>2000</v>
      </c>
      <c r="H1483" s="15">
        <v>56545.68</v>
      </c>
      <c r="I1483" s="215"/>
      <c r="J1483" s="4"/>
      <c r="K1483" s="76"/>
      <c r="L1483" s="81"/>
      <c r="M1483" s="81"/>
      <c r="N1483" s="81"/>
      <c r="O1483" s="81"/>
      <c r="P1483" s="81"/>
      <c r="Q1483" s="81"/>
      <c r="R1483" s="81"/>
      <c r="S1483" s="81"/>
      <c r="T1483" s="81"/>
      <c r="U1483" s="81"/>
      <c r="V1483" s="81"/>
      <c r="W1483" s="81"/>
      <c r="X1483" s="81"/>
      <c r="Y1483" s="81"/>
    </row>
    <row r="1484" spans="1:25" ht="12" customHeight="1">
      <c r="A1484" s="81"/>
      <c r="B1484" s="575" t="s">
        <v>5233</v>
      </c>
      <c r="C1484" s="576"/>
      <c r="D1484" s="439" t="s">
        <v>5234</v>
      </c>
      <c r="E1484" s="105">
        <v>2000</v>
      </c>
      <c r="F1484" s="105">
        <v>100</v>
      </c>
      <c r="G1484" s="549">
        <v>1800</v>
      </c>
      <c r="H1484" s="15">
        <v>58171.64</v>
      </c>
      <c r="I1484" s="215"/>
      <c r="J1484" s="4"/>
      <c r="K1484" s="76"/>
      <c r="L1484" s="81"/>
      <c r="M1484" s="81"/>
      <c r="N1484" s="81"/>
      <c r="O1484" s="81"/>
      <c r="P1484" s="81"/>
      <c r="Q1484" s="81"/>
      <c r="R1484" s="81"/>
      <c r="S1484" s="81"/>
      <c r="T1484" s="81"/>
      <c r="U1484" s="81"/>
      <c r="V1484" s="81"/>
      <c r="W1484" s="81"/>
      <c r="X1484" s="81"/>
      <c r="Y1484" s="81"/>
    </row>
    <row r="1485" spans="1:25" ht="12" customHeight="1">
      <c r="A1485" s="81"/>
      <c r="B1485" s="1050" t="s">
        <v>5235</v>
      </c>
      <c r="C1485" s="889"/>
      <c r="D1485" s="439" t="s">
        <v>5236</v>
      </c>
      <c r="E1485" s="105">
        <v>2000</v>
      </c>
      <c r="F1485" s="105">
        <v>1000</v>
      </c>
      <c r="G1485" s="549">
        <v>2000</v>
      </c>
      <c r="H1485" s="15">
        <v>58695.73</v>
      </c>
      <c r="I1485" s="215"/>
      <c r="J1485" s="4"/>
      <c r="K1485" s="76"/>
      <c r="L1485" s="81"/>
      <c r="M1485" s="81"/>
      <c r="N1485" s="81"/>
      <c r="O1485" s="81"/>
      <c r="P1485" s="81"/>
      <c r="Q1485" s="81"/>
      <c r="R1485" s="81"/>
      <c r="S1485" s="81"/>
      <c r="T1485" s="81"/>
      <c r="U1485" s="81"/>
      <c r="V1485" s="81"/>
      <c r="W1485" s="81"/>
      <c r="X1485" s="81"/>
      <c r="Y1485" s="81"/>
    </row>
    <row r="1486" spans="1:25" ht="12" customHeight="1">
      <c r="A1486" s="81"/>
      <c r="B1486" s="2"/>
      <c r="C1486" s="2"/>
      <c r="D1486" s="2"/>
      <c r="E1486" s="2"/>
      <c r="F1486" s="2"/>
      <c r="G1486" s="2"/>
      <c r="H1486" s="15"/>
      <c r="I1486" s="4"/>
      <c r="J1486" s="4"/>
      <c r="K1486" s="76"/>
      <c r="L1486" s="81"/>
      <c r="M1486" s="81"/>
      <c r="N1486" s="81"/>
      <c r="O1486" s="81"/>
      <c r="P1486" s="81"/>
      <c r="Q1486" s="81"/>
      <c r="R1486" s="81"/>
      <c r="S1486" s="81"/>
      <c r="T1486" s="81"/>
      <c r="U1486" s="81"/>
      <c r="V1486" s="81"/>
      <c r="W1486" s="81"/>
      <c r="X1486" s="81"/>
      <c r="Y1486" s="81"/>
    </row>
    <row r="1487" spans="1:25" ht="50.25" customHeight="1">
      <c r="A1487" s="81"/>
      <c r="B1487" s="1028" t="s">
        <v>5237</v>
      </c>
      <c r="C1487" s="888"/>
      <c r="D1487" s="889"/>
      <c r="E1487" s="412" t="s">
        <v>213</v>
      </c>
      <c r="F1487" s="412" t="s">
        <v>2554</v>
      </c>
      <c r="G1487" s="412" t="s">
        <v>5226</v>
      </c>
      <c r="H1487" s="528" t="s">
        <v>7783</v>
      </c>
      <c r="I1487" s="4"/>
      <c r="J1487" s="4"/>
      <c r="K1487" s="76"/>
      <c r="L1487" s="81"/>
      <c r="M1487" s="81"/>
      <c r="N1487" s="81"/>
      <c r="O1487" s="81"/>
      <c r="P1487" s="81"/>
      <c r="Q1487" s="81"/>
      <c r="R1487" s="81"/>
      <c r="S1487" s="81"/>
      <c r="T1487" s="81"/>
      <c r="U1487" s="81"/>
      <c r="V1487" s="81"/>
      <c r="W1487" s="81"/>
      <c r="X1487" s="81"/>
      <c r="Y1487" s="81"/>
    </row>
    <row r="1488" spans="1:25" ht="12" customHeight="1">
      <c r="A1488" s="81"/>
      <c r="B1488" s="1051" t="s">
        <v>5238</v>
      </c>
      <c r="C1488" s="1025"/>
      <c r="D1488" s="556"/>
      <c r="E1488" s="1016"/>
      <c r="F1488" s="888"/>
      <c r="G1488" s="889"/>
      <c r="H1488" s="1039"/>
      <c r="I1488" s="4"/>
      <c r="J1488" s="4"/>
      <c r="K1488" s="76"/>
      <c r="L1488" s="81"/>
      <c r="M1488" s="81"/>
      <c r="N1488" s="81"/>
      <c r="O1488" s="81"/>
      <c r="P1488" s="81"/>
      <c r="Q1488" s="81"/>
      <c r="R1488" s="81"/>
      <c r="S1488" s="81"/>
      <c r="T1488" s="81"/>
      <c r="U1488" s="81"/>
      <c r="V1488" s="81"/>
      <c r="W1488" s="81"/>
      <c r="X1488" s="81"/>
      <c r="Y1488" s="81"/>
    </row>
    <row r="1489" spans="1:25" ht="12" customHeight="1">
      <c r="A1489" s="81"/>
      <c r="B1489" s="1026"/>
      <c r="C1489" s="1022"/>
      <c r="D1489" s="577" t="s">
        <v>5239</v>
      </c>
      <c r="E1489" s="415"/>
      <c r="F1489" s="415"/>
      <c r="G1489" s="415"/>
      <c r="H1489" s="884"/>
      <c r="I1489" s="4"/>
      <c r="J1489" s="4"/>
      <c r="K1489" s="76"/>
      <c r="L1489" s="81"/>
      <c r="M1489" s="81"/>
      <c r="N1489" s="81"/>
      <c r="O1489" s="81"/>
      <c r="P1489" s="81"/>
      <c r="Q1489" s="81"/>
      <c r="R1489" s="81"/>
      <c r="S1489" s="81"/>
      <c r="T1489" s="81"/>
      <c r="U1489" s="81"/>
      <c r="V1489" s="81"/>
      <c r="W1489" s="81"/>
      <c r="X1489" s="81"/>
      <c r="Y1489" s="81"/>
    </row>
    <row r="1490" spans="1:25" ht="12" customHeight="1">
      <c r="A1490" s="81"/>
      <c r="B1490" s="1050" t="s">
        <v>5240</v>
      </c>
      <c r="C1490" s="889"/>
      <c r="D1490" s="439" t="s">
        <v>5241</v>
      </c>
      <c r="E1490" s="105">
        <v>1000</v>
      </c>
      <c r="F1490" s="105">
        <v>800</v>
      </c>
      <c r="G1490" s="105">
        <v>2000</v>
      </c>
      <c r="H1490" s="15">
        <v>47745.29</v>
      </c>
      <c r="I1490" s="215"/>
      <c r="J1490" s="4"/>
      <c r="K1490" s="76"/>
      <c r="L1490" s="81"/>
      <c r="M1490" s="81"/>
      <c r="N1490" s="81"/>
      <c r="O1490" s="81"/>
      <c r="P1490" s="81"/>
      <c r="Q1490" s="81"/>
      <c r="R1490" s="81"/>
      <c r="S1490" s="81"/>
      <c r="T1490" s="81"/>
      <c r="U1490" s="81"/>
      <c r="V1490" s="81"/>
      <c r="W1490" s="81"/>
      <c r="X1490" s="81"/>
      <c r="Y1490" s="81"/>
    </row>
    <row r="1491" spans="1:25" ht="12" customHeight="1">
      <c r="A1491" s="81"/>
      <c r="B1491" s="92"/>
      <c r="C1491" s="92"/>
      <c r="D1491" s="578"/>
      <c r="E1491" s="536"/>
      <c r="F1491" s="536"/>
      <c r="G1491" s="536"/>
      <c r="H1491" s="579"/>
      <c r="I1491" s="4"/>
      <c r="J1491" s="4"/>
      <c r="K1491" s="76"/>
      <c r="L1491" s="81"/>
      <c r="M1491" s="81"/>
      <c r="N1491" s="81"/>
      <c r="O1491" s="81"/>
      <c r="P1491" s="81"/>
      <c r="Q1491" s="81"/>
      <c r="R1491" s="81"/>
      <c r="S1491" s="81"/>
      <c r="T1491" s="81"/>
      <c r="U1491" s="81"/>
      <c r="V1491" s="81"/>
      <c r="W1491" s="81"/>
      <c r="X1491" s="81"/>
      <c r="Y1491" s="81"/>
    </row>
    <row r="1492" spans="1:25" ht="50.25" customHeight="1">
      <c r="A1492" s="81"/>
      <c r="B1492" s="1028" t="s">
        <v>5242</v>
      </c>
      <c r="C1492" s="888"/>
      <c r="D1492" s="889"/>
      <c r="E1492" s="412" t="s">
        <v>213</v>
      </c>
      <c r="F1492" s="412" t="s">
        <v>2554</v>
      </c>
      <c r="G1492" s="412" t="s">
        <v>215</v>
      </c>
      <c r="H1492" s="528" t="s">
        <v>7783</v>
      </c>
      <c r="I1492" s="4"/>
      <c r="J1492" s="4"/>
      <c r="K1492" s="76"/>
      <c r="L1492" s="81"/>
      <c r="M1492" s="81"/>
      <c r="N1492" s="81"/>
      <c r="O1492" s="81"/>
      <c r="P1492" s="81"/>
      <c r="Q1492" s="81"/>
      <c r="R1492" s="81"/>
      <c r="S1492" s="81"/>
      <c r="T1492" s="81"/>
      <c r="U1492" s="81"/>
      <c r="V1492" s="81"/>
      <c r="W1492" s="81"/>
      <c r="X1492" s="81"/>
      <c r="Y1492" s="81"/>
    </row>
    <row r="1493" spans="1:25" ht="12" customHeight="1">
      <c r="A1493" s="81"/>
      <c r="B1493" s="1024" t="s">
        <v>5243</v>
      </c>
      <c r="C1493" s="1025"/>
      <c r="D1493" s="556"/>
      <c r="E1493" s="1016"/>
      <c r="F1493" s="888"/>
      <c r="G1493" s="889"/>
      <c r="H1493" s="1039"/>
      <c r="I1493" s="4"/>
      <c r="J1493" s="4"/>
      <c r="K1493" s="76"/>
      <c r="L1493" s="81"/>
      <c r="M1493" s="81"/>
      <c r="N1493" s="81"/>
      <c r="O1493" s="81"/>
      <c r="P1493" s="81"/>
      <c r="Q1493" s="81"/>
      <c r="R1493" s="81"/>
      <c r="S1493" s="81"/>
      <c r="T1493" s="81"/>
      <c r="U1493" s="81"/>
      <c r="V1493" s="81"/>
      <c r="W1493" s="81"/>
      <c r="X1493" s="81"/>
      <c r="Y1493" s="81"/>
    </row>
    <row r="1494" spans="1:25" ht="12" customHeight="1">
      <c r="A1494" s="81"/>
      <c r="B1494" s="1026"/>
      <c r="C1494" s="1022"/>
      <c r="D1494" s="580" t="s">
        <v>5244</v>
      </c>
      <c r="E1494" s="415"/>
      <c r="F1494" s="415"/>
      <c r="G1494" s="415"/>
      <c r="H1494" s="884"/>
      <c r="I1494" s="4"/>
      <c r="J1494" s="4"/>
      <c r="K1494" s="76"/>
      <c r="L1494" s="81"/>
      <c r="M1494" s="81"/>
      <c r="N1494" s="81"/>
      <c r="O1494" s="81"/>
      <c r="P1494" s="81"/>
      <c r="Q1494" s="81"/>
      <c r="R1494" s="81"/>
      <c r="S1494" s="81"/>
      <c r="T1494" s="81"/>
      <c r="U1494" s="81"/>
      <c r="V1494" s="81"/>
      <c r="W1494" s="81"/>
      <c r="X1494" s="81"/>
      <c r="Y1494" s="81"/>
    </row>
    <row r="1495" spans="1:25" ht="12" customHeight="1">
      <c r="A1495" s="81"/>
      <c r="B1495" s="1050" t="s">
        <v>5245</v>
      </c>
      <c r="C1495" s="889"/>
      <c r="D1495" s="439" t="s">
        <v>5242</v>
      </c>
      <c r="E1495" s="105">
        <v>132</v>
      </c>
      <c r="F1495" s="105">
        <v>40</v>
      </c>
      <c r="G1495" s="105">
        <v>340</v>
      </c>
      <c r="H1495" s="15">
        <v>1917.96</v>
      </c>
      <c r="I1495" s="215"/>
      <c r="J1495" s="4"/>
      <c r="K1495" s="76"/>
      <c r="L1495" s="81"/>
      <c r="M1495" s="81"/>
      <c r="N1495" s="81"/>
      <c r="O1495" s="81"/>
      <c r="P1495" s="81"/>
      <c r="Q1495" s="81"/>
      <c r="R1495" s="81"/>
      <c r="S1495" s="81"/>
      <c r="T1495" s="81"/>
      <c r="U1495" s="81"/>
      <c r="V1495" s="81"/>
      <c r="W1495" s="81"/>
      <c r="X1495" s="81"/>
      <c r="Y1495" s="81"/>
    </row>
    <row r="1496" spans="1:25" ht="12" customHeight="1">
      <c r="A1496" s="81"/>
      <c r="B1496" s="81"/>
      <c r="C1496" s="410"/>
      <c r="D1496" s="81"/>
      <c r="E1496" s="4"/>
      <c r="F1496" s="4"/>
      <c r="G1496" s="4"/>
      <c r="H1496" s="4"/>
      <c r="I1496" s="4"/>
      <c r="J1496" s="4"/>
      <c r="K1496" s="76"/>
      <c r="L1496" s="81"/>
      <c r="M1496" s="81"/>
      <c r="N1496" s="81"/>
      <c r="O1496" s="81"/>
      <c r="P1496" s="81"/>
      <c r="Q1496" s="81"/>
      <c r="R1496" s="81"/>
      <c r="S1496" s="81"/>
      <c r="T1496" s="81"/>
      <c r="U1496" s="81"/>
      <c r="V1496" s="81"/>
      <c r="W1496" s="81"/>
      <c r="X1496" s="81"/>
      <c r="Y1496" s="81"/>
    </row>
    <row r="1497" spans="1:25" ht="50.25" customHeight="1">
      <c r="A1497" s="81"/>
      <c r="B1497" s="1028" t="s">
        <v>5246</v>
      </c>
      <c r="C1497" s="888"/>
      <c r="D1497" s="889"/>
      <c r="E1497" s="412" t="s">
        <v>213</v>
      </c>
      <c r="F1497" s="412" t="s">
        <v>2554</v>
      </c>
      <c r="G1497" s="412" t="s">
        <v>5247</v>
      </c>
      <c r="H1497" s="528" t="s">
        <v>7783</v>
      </c>
      <c r="I1497" s="4"/>
      <c r="J1497" s="4"/>
      <c r="K1497" s="76"/>
      <c r="L1497" s="81"/>
      <c r="M1497" s="81"/>
      <c r="N1497" s="81"/>
      <c r="O1497" s="81"/>
      <c r="P1497" s="81"/>
      <c r="Q1497" s="81"/>
      <c r="R1497" s="81"/>
      <c r="S1497" s="81"/>
      <c r="T1497" s="81"/>
      <c r="U1497" s="81"/>
      <c r="V1497" s="81"/>
      <c r="W1497" s="81"/>
      <c r="X1497" s="81"/>
      <c r="Y1497" s="81"/>
    </row>
    <row r="1498" spans="1:25" ht="12" customHeight="1">
      <c r="A1498" s="81"/>
      <c r="B1498" s="1024" t="s">
        <v>5248</v>
      </c>
      <c r="C1498" s="1025"/>
      <c r="D1498" s="556"/>
      <c r="E1498" s="1016"/>
      <c r="F1498" s="888"/>
      <c r="G1498" s="889"/>
      <c r="H1498" s="1017"/>
      <c r="I1498" s="4"/>
      <c r="J1498" s="4"/>
      <c r="K1498" s="76"/>
      <c r="L1498" s="81"/>
      <c r="M1498" s="81"/>
      <c r="N1498" s="81"/>
      <c r="O1498" s="81"/>
      <c r="P1498" s="81"/>
      <c r="Q1498" s="81"/>
      <c r="R1498" s="81"/>
      <c r="S1498" s="81"/>
      <c r="T1498" s="81"/>
      <c r="U1498" s="81"/>
      <c r="V1498" s="81"/>
      <c r="W1498" s="81"/>
      <c r="X1498" s="81"/>
      <c r="Y1498" s="81"/>
    </row>
    <row r="1499" spans="1:25" ht="12" customHeight="1">
      <c r="A1499" s="81"/>
      <c r="B1499" s="1026"/>
      <c r="C1499" s="1022"/>
      <c r="D1499" s="577" t="s">
        <v>5249</v>
      </c>
      <c r="E1499" s="415"/>
      <c r="F1499" s="415"/>
      <c r="G1499" s="415"/>
      <c r="H1499" s="884"/>
      <c r="I1499" s="4"/>
      <c r="J1499" s="4"/>
      <c r="K1499" s="76"/>
      <c r="L1499" s="81"/>
      <c r="M1499" s="81"/>
      <c r="N1499" s="81"/>
      <c r="O1499" s="81"/>
      <c r="P1499" s="81"/>
      <c r="Q1499" s="81"/>
      <c r="R1499" s="81"/>
      <c r="S1499" s="81"/>
      <c r="T1499" s="81"/>
      <c r="U1499" s="81"/>
      <c r="V1499" s="81"/>
      <c r="W1499" s="81"/>
      <c r="X1499" s="81"/>
      <c r="Y1499" s="81"/>
    </row>
    <row r="1500" spans="1:25" ht="12" customHeight="1">
      <c r="A1500" s="81"/>
      <c r="B1500" s="1052" t="s">
        <v>5250</v>
      </c>
      <c r="C1500" s="889"/>
      <c r="D1500" s="581" t="s">
        <v>5251</v>
      </c>
      <c r="E1500" s="509">
        <v>385</v>
      </c>
      <c r="F1500" s="509">
        <v>545</v>
      </c>
      <c r="G1500" s="509">
        <v>1764</v>
      </c>
      <c r="H1500" s="35">
        <v>23455.119999999999</v>
      </c>
      <c r="I1500" s="215"/>
      <c r="J1500" s="4"/>
      <c r="K1500" s="76"/>
      <c r="L1500" s="81"/>
      <c r="M1500" s="81"/>
      <c r="N1500" s="81"/>
      <c r="O1500" s="81"/>
      <c r="P1500" s="81"/>
      <c r="Q1500" s="81"/>
      <c r="R1500" s="81"/>
      <c r="S1500" s="81"/>
      <c r="T1500" s="81"/>
      <c r="U1500" s="81"/>
      <c r="V1500" s="81"/>
      <c r="W1500" s="81"/>
      <c r="X1500" s="81"/>
      <c r="Y1500" s="81"/>
    </row>
    <row r="1501" spans="1:25" ht="47.25" customHeight="1">
      <c r="A1501" s="81"/>
      <c r="B1501" s="1028" t="s">
        <v>5252</v>
      </c>
      <c r="C1501" s="888"/>
      <c r="D1501" s="889"/>
      <c r="E1501" s="412" t="s">
        <v>213</v>
      </c>
      <c r="F1501" s="412" t="s">
        <v>2554</v>
      </c>
      <c r="G1501" s="412" t="s">
        <v>5247</v>
      </c>
      <c r="H1501" s="528" t="s">
        <v>7783</v>
      </c>
      <c r="I1501" s="4"/>
      <c r="J1501" s="4"/>
      <c r="K1501" s="76"/>
      <c r="L1501" s="81"/>
      <c r="M1501" s="81"/>
      <c r="N1501" s="81"/>
      <c r="O1501" s="81"/>
      <c r="P1501" s="81"/>
      <c r="Q1501" s="81"/>
      <c r="R1501" s="81"/>
      <c r="S1501" s="81"/>
      <c r="T1501" s="81"/>
      <c r="U1501" s="81"/>
      <c r="V1501" s="81"/>
      <c r="W1501" s="81"/>
      <c r="X1501" s="81"/>
      <c r="Y1501" s="81"/>
    </row>
    <row r="1502" spans="1:25" ht="12" customHeight="1">
      <c r="A1502" s="81"/>
      <c r="B1502" s="1024" t="s">
        <v>5253</v>
      </c>
      <c r="C1502" s="1025"/>
      <c r="D1502" s="556"/>
      <c r="E1502" s="1016"/>
      <c r="F1502" s="888"/>
      <c r="G1502" s="889"/>
      <c r="H1502" s="1017"/>
      <c r="I1502" s="4"/>
      <c r="J1502" s="4"/>
      <c r="K1502" s="76"/>
      <c r="L1502" s="81"/>
      <c r="M1502" s="81"/>
      <c r="N1502" s="81"/>
      <c r="O1502" s="81"/>
      <c r="P1502" s="81"/>
      <c r="Q1502" s="81"/>
      <c r="R1502" s="81"/>
      <c r="S1502" s="81"/>
      <c r="T1502" s="81"/>
      <c r="U1502" s="81"/>
      <c r="V1502" s="81"/>
      <c r="W1502" s="81"/>
      <c r="X1502" s="81"/>
      <c r="Y1502" s="81"/>
    </row>
    <row r="1503" spans="1:25" ht="12" customHeight="1">
      <c r="A1503" s="81"/>
      <c r="B1503" s="1026"/>
      <c r="C1503" s="1022"/>
      <c r="D1503" s="577" t="s">
        <v>5254</v>
      </c>
      <c r="E1503" s="415"/>
      <c r="F1503" s="415"/>
      <c r="G1503" s="415"/>
      <c r="H1503" s="884"/>
      <c r="I1503" s="4"/>
      <c r="J1503" s="4"/>
      <c r="K1503" s="76"/>
      <c r="L1503" s="81"/>
      <c r="M1503" s="81"/>
      <c r="N1503" s="81"/>
      <c r="O1503" s="81"/>
      <c r="P1503" s="81"/>
      <c r="Q1503" s="81"/>
      <c r="R1503" s="81"/>
      <c r="S1503" s="81"/>
      <c r="T1503" s="81"/>
      <c r="U1503" s="81"/>
      <c r="V1503" s="81"/>
      <c r="W1503" s="81"/>
      <c r="X1503" s="81"/>
      <c r="Y1503" s="81"/>
    </row>
    <row r="1504" spans="1:25" ht="12" customHeight="1">
      <c r="A1504" s="81"/>
      <c r="B1504" s="1052" t="s">
        <v>5255</v>
      </c>
      <c r="C1504" s="889"/>
      <c r="D1504" s="581" t="s">
        <v>5256</v>
      </c>
      <c r="E1504" s="509">
        <v>450</v>
      </c>
      <c r="F1504" s="509">
        <v>610</v>
      </c>
      <c r="G1504" s="509">
        <v>1764</v>
      </c>
      <c r="H1504" s="35">
        <v>23455.119999999999</v>
      </c>
      <c r="I1504" s="215"/>
      <c r="J1504" s="4"/>
      <c r="K1504" s="76"/>
      <c r="L1504" s="81"/>
      <c r="M1504" s="81"/>
      <c r="N1504" s="81"/>
      <c r="O1504" s="81"/>
      <c r="P1504" s="81"/>
      <c r="Q1504" s="81"/>
      <c r="R1504" s="81"/>
      <c r="S1504" s="81"/>
      <c r="T1504" s="81"/>
      <c r="U1504" s="81"/>
      <c r="V1504" s="81"/>
      <c r="W1504" s="81"/>
      <c r="X1504" s="81"/>
      <c r="Y1504" s="81"/>
    </row>
    <row r="1505" spans="1:25" ht="42.75" customHeight="1">
      <c r="A1505" s="81"/>
      <c r="B1505" s="1046" t="s">
        <v>5252</v>
      </c>
      <c r="C1505" s="888"/>
      <c r="D1505" s="889"/>
      <c r="E1505" s="551" t="s">
        <v>213</v>
      </c>
      <c r="F1505" s="551" t="s">
        <v>2554</v>
      </c>
      <c r="G1505" s="551" t="s">
        <v>5247</v>
      </c>
      <c r="H1505" s="551" t="s">
        <v>7783</v>
      </c>
      <c r="I1505" s="4"/>
      <c r="J1505" s="4"/>
      <c r="K1505" s="76"/>
      <c r="L1505" s="81"/>
      <c r="M1505" s="81"/>
      <c r="N1505" s="81"/>
      <c r="O1505" s="81"/>
      <c r="P1505" s="81"/>
      <c r="Q1505" s="81"/>
      <c r="R1505" s="81"/>
      <c r="S1505" s="81"/>
      <c r="T1505" s="81"/>
      <c r="U1505" s="81"/>
      <c r="V1505" s="81"/>
      <c r="W1505" s="81"/>
      <c r="X1505" s="81"/>
      <c r="Y1505" s="81"/>
    </row>
    <row r="1506" spans="1:25" ht="12" customHeight="1">
      <c r="A1506" s="81"/>
      <c r="B1506" s="1047" t="s">
        <v>5257</v>
      </c>
      <c r="C1506" s="1025"/>
      <c r="D1506" s="582"/>
      <c r="E1506" s="1048"/>
      <c r="F1506" s="888"/>
      <c r="G1506" s="889"/>
      <c r="H1506" s="1045"/>
      <c r="I1506" s="4"/>
      <c r="J1506" s="4"/>
      <c r="K1506" s="76"/>
      <c r="L1506" s="81"/>
      <c r="M1506" s="81"/>
      <c r="N1506" s="81"/>
      <c r="O1506" s="81"/>
      <c r="P1506" s="81"/>
      <c r="Q1506" s="81"/>
      <c r="R1506" s="81"/>
      <c r="S1506" s="81"/>
      <c r="T1506" s="81"/>
      <c r="U1506" s="81"/>
      <c r="V1506" s="81"/>
      <c r="W1506" s="81"/>
      <c r="X1506" s="81"/>
      <c r="Y1506" s="81"/>
    </row>
    <row r="1507" spans="1:25" ht="12" customHeight="1">
      <c r="A1507" s="81"/>
      <c r="B1507" s="1026"/>
      <c r="C1507" s="1022"/>
      <c r="D1507" s="583" t="s">
        <v>5258</v>
      </c>
      <c r="E1507" s="508"/>
      <c r="F1507" s="508"/>
      <c r="G1507" s="508"/>
      <c r="H1507" s="884"/>
      <c r="I1507" s="4"/>
      <c r="J1507" s="4"/>
      <c r="K1507" s="76"/>
      <c r="L1507" s="81"/>
      <c r="M1507" s="81"/>
      <c r="N1507" s="81"/>
      <c r="O1507" s="81"/>
      <c r="P1507" s="81"/>
      <c r="Q1507" s="81"/>
      <c r="R1507" s="81"/>
      <c r="S1507" s="81"/>
      <c r="T1507" s="81"/>
      <c r="U1507" s="81"/>
      <c r="V1507" s="81"/>
      <c r="W1507" s="81"/>
      <c r="X1507" s="81"/>
      <c r="Y1507" s="81"/>
    </row>
    <row r="1508" spans="1:25" ht="12" customHeight="1">
      <c r="A1508" s="81"/>
      <c r="B1508" s="1049" t="s">
        <v>5259</v>
      </c>
      <c r="C1508" s="889"/>
      <c r="D1508" s="559" t="s">
        <v>5260</v>
      </c>
      <c r="E1508" s="447">
        <v>450</v>
      </c>
      <c r="F1508" s="447">
        <v>610</v>
      </c>
      <c r="G1508" s="447">
        <v>1800</v>
      </c>
      <c r="H1508" s="35">
        <v>38306.26</v>
      </c>
      <c r="I1508" s="215"/>
      <c r="J1508" s="4"/>
      <c r="K1508" s="76"/>
      <c r="L1508" s="81"/>
      <c r="M1508" s="81"/>
      <c r="N1508" s="81"/>
      <c r="O1508" s="81"/>
      <c r="P1508" s="81"/>
      <c r="Q1508" s="81"/>
      <c r="R1508" s="81"/>
      <c r="S1508" s="81"/>
      <c r="T1508" s="81"/>
      <c r="U1508" s="81"/>
      <c r="V1508" s="81"/>
      <c r="W1508" s="81"/>
      <c r="X1508" s="81"/>
      <c r="Y1508" s="81"/>
    </row>
    <row r="1509" spans="1:25" ht="41.25" customHeight="1">
      <c r="A1509" s="81"/>
      <c r="B1509" s="1028" t="s">
        <v>5261</v>
      </c>
      <c r="C1509" s="888"/>
      <c r="D1509" s="889"/>
      <c r="E1509" s="412" t="s">
        <v>213</v>
      </c>
      <c r="F1509" s="412" t="s">
        <v>2554</v>
      </c>
      <c r="G1509" s="412" t="s">
        <v>5247</v>
      </c>
      <c r="H1509" s="528" t="s">
        <v>7783</v>
      </c>
      <c r="I1509" s="4"/>
      <c r="J1509" s="4"/>
      <c r="K1509" s="76"/>
      <c r="L1509" s="81"/>
      <c r="M1509" s="81"/>
      <c r="N1509" s="81"/>
      <c r="O1509" s="81"/>
      <c r="P1509" s="81"/>
      <c r="Q1509" s="81"/>
      <c r="R1509" s="81"/>
      <c r="S1509" s="81"/>
      <c r="T1509" s="81"/>
      <c r="U1509" s="81"/>
      <c r="V1509" s="81"/>
      <c r="W1509" s="81"/>
      <c r="X1509" s="81"/>
      <c r="Y1509" s="81"/>
    </row>
    <row r="1510" spans="1:25" ht="12" customHeight="1">
      <c r="A1510" s="81"/>
      <c r="B1510" s="1024" t="s">
        <v>5262</v>
      </c>
      <c r="C1510" s="1025"/>
      <c r="D1510" s="556"/>
      <c r="E1510" s="1016"/>
      <c r="F1510" s="888"/>
      <c r="G1510" s="889"/>
      <c r="H1510" s="1017"/>
      <c r="I1510" s="4"/>
      <c r="J1510" s="4"/>
      <c r="K1510" s="76"/>
      <c r="L1510" s="81"/>
      <c r="M1510" s="81"/>
      <c r="N1510" s="81"/>
      <c r="O1510" s="81"/>
      <c r="P1510" s="81"/>
      <c r="Q1510" s="81"/>
      <c r="R1510" s="81"/>
      <c r="S1510" s="81"/>
      <c r="T1510" s="81"/>
      <c r="U1510" s="81"/>
      <c r="V1510" s="81"/>
      <c r="W1510" s="81"/>
      <c r="X1510" s="81"/>
      <c r="Y1510" s="81"/>
    </row>
    <row r="1511" spans="1:25" ht="12" customHeight="1">
      <c r="A1511" s="81"/>
      <c r="B1511" s="1026"/>
      <c r="C1511" s="1022"/>
      <c r="D1511" s="577" t="s">
        <v>5263</v>
      </c>
      <c r="E1511" s="44"/>
      <c r="F1511" s="44"/>
      <c r="G1511" s="415"/>
      <c r="H1511" s="884"/>
      <c r="I1511" s="4"/>
      <c r="J1511" s="4"/>
      <c r="K1511" s="76"/>
      <c r="L1511" s="81"/>
      <c r="M1511" s="81"/>
      <c r="N1511" s="81"/>
      <c r="O1511" s="81"/>
      <c r="P1511" s="81"/>
      <c r="Q1511" s="81"/>
      <c r="R1511" s="81"/>
      <c r="S1511" s="81"/>
      <c r="T1511" s="81"/>
      <c r="U1511" s="81"/>
      <c r="V1511" s="81"/>
      <c r="W1511" s="81"/>
      <c r="X1511" s="81"/>
      <c r="Y1511" s="81"/>
    </row>
    <row r="1512" spans="1:25" ht="12" customHeight="1">
      <c r="A1512" s="81"/>
      <c r="B1512" s="1052" t="s">
        <v>5264</v>
      </c>
      <c r="C1512" s="889"/>
      <c r="D1512" s="581" t="s">
        <v>5265</v>
      </c>
      <c r="E1512" s="509">
        <v>385</v>
      </c>
      <c r="F1512" s="509">
        <v>545</v>
      </c>
      <c r="G1512" s="509">
        <v>1700</v>
      </c>
      <c r="H1512" s="35">
        <v>29287.91</v>
      </c>
      <c r="I1512" s="215"/>
      <c r="J1512" s="4"/>
      <c r="K1512" s="76"/>
      <c r="L1512" s="81"/>
      <c r="M1512" s="81"/>
      <c r="N1512" s="81"/>
      <c r="O1512" s="81"/>
      <c r="P1512" s="81"/>
      <c r="Q1512" s="81"/>
      <c r="R1512" s="81"/>
      <c r="S1512" s="81"/>
      <c r="T1512" s="81"/>
      <c r="U1512" s="81"/>
      <c r="V1512" s="81"/>
      <c r="W1512" s="81"/>
      <c r="X1512" s="81"/>
      <c r="Y1512" s="81"/>
    </row>
    <row r="1513" spans="1:25" ht="12" customHeight="1">
      <c r="A1513" s="81"/>
      <c r="B1513" s="1015"/>
      <c r="C1513" s="889"/>
      <c r="D1513" s="439"/>
      <c r="E1513" s="105"/>
      <c r="F1513" s="105"/>
      <c r="G1513" s="105"/>
      <c r="H1513" s="584"/>
      <c r="I1513" s="4"/>
      <c r="J1513" s="4"/>
      <c r="K1513" s="76"/>
      <c r="L1513" s="81"/>
      <c r="M1513" s="81"/>
      <c r="N1513" s="81"/>
      <c r="O1513" s="81"/>
      <c r="P1513" s="81"/>
      <c r="Q1513" s="81"/>
      <c r="R1513" s="81"/>
      <c r="S1513" s="81"/>
      <c r="T1513" s="81"/>
      <c r="U1513" s="81"/>
      <c r="V1513" s="81"/>
      <c r="W1513" s="81"/>
      <c r="X1513" s="81"/>
      <c r="Y1513" s="81"/>
    </row>
    <row r="1514" spans="1:25" ht="12" customHeight="1">
      <c r="A1514" s="81"/>
      <c r="B1514" s="1041" t="s">
        <v>5266</v>
      </c>
      <c r="C1514" s="889"/>
      <c r="D1514" s="84" t="s">
        <v>5267</v>
      </c>
      <c r="E1514" s="44"/>
      <c r="F1514" s="44"/>
      <c r="G1514" s="44"/>
      <c r="H1514" s="44"/>
      <c r="I1514" s="4"/>
      <c r="J1514" s="4"/>
      <c r="K1514" s="76"/>
      <c r="L1514" s="81"/>
      <c r="M1514" s="81"/>
      <c r="N1514" s="81"/>
      <c r="O1514" s="81"/>
      <c r="P1514" s="81"/>
      <c r="Q1514" s="81"/>
      <c r="R1514" s="81"/>
      <c r="S1514" s="81"/>
      <c r="T1514" s="81"/>
      <c r="U1514" s="81"/>
      <c r="V1514" s="81"/>
      <c r="W1514" s="81"/>
      <c r="X1514" s="81"/>
      <c r="Y1514" s="81"/>
    </row>
    <row r="1515" spans="1:25" ht="12" customHeight="1">
      <c r="A1515" s="81"/>
      <c r="B1515" s="1058" t="s">
        <v>5268</v>
      </c>
      <c r="C1515" s="889"/>
      <c r="D1515" s="585" t="s">
        <v>5269</v>
      </c>
      <c r="E1515" s="509">
        <v>385</v>
      </c>
      <c r="F1515" s="509">
        <v>545</v>
      </c>
      <c r="G1515" s="509">
        <v>1600</v>
      </c>
      <c r="H1515" s="15">
        <v>11422.3</v>
      </c>
      <c r="I1515" s="215"/>
      <c r="J1515" s="4"/>
      <c r="K1515" s="76"/>
      <c r="L1515" s="81"/>
      <c r="M1515" s="81"/>
      <c r="N1515" s="81"/>
      <c r="O1515" s="81"/>
      <c r="P1515" s="81"/>
      <c r="Q1515" s="81"/>
      <c r="R1515" s="81"/>
      <c r="S1515" s="81"/>
      <c r="T1515" s="81"/>
      <c r="U1515" s="81"/>
      <c r="V1515" s="81"/>
      <c r="W1515" s="81"/>
      <c r="X1515" s="81"/>
      <c r="Y1515" s="81"/>
    </row>
    <row r="1516" spans="1:25" ht="12" customHeight="1">
      <c r="A1516" s="81"/>
      <c r="B1516" s="586"/>
      <c r="C1516" s="586"/>
      <c r="D1516" s="586"/>
      <c r="E1516" s="586"/>
      <c r="F1516" s="586"/>
      <c r="G1516" s="586"/>
      <c r="H1516" s="586"/>
      <c r="I1516" s="4"/>
      <c r="J1516" s="4"/>
      <c r="K1516" s="76"/>
      <c r="L1516" s="81"/>
      <c r="M1516" s="81"/>
      <c r="N1516" s="81"/>
      <c r="O1516" s="81"/>
      <c r="P1516" s="81"/>
      <c r="Q1516" s="81"/>
      <c r="R1516" s="81"/>
      <c r="S1516" s="81"/>
      <c r="T1516" s="81"/>
      <c r="U1516" s="81"/>
      <c r="V1516" s="81"/>
      <c r="W1516" s="81"/>
      <c r="X1516" s="81"/>
      <c r="Y1516" s="81"/>
    </row>
    <row r="1517" spans="1:25" ht="40.5" customHeight="1">
      <c r="A1517" s="81"/>
      <c r="B1517" s="1028" t="s">
        <v>5270</v>
      </c>
      <c r="C1517" s="888"/>
      <c r="D1517" s="889"/>
      <c r="E1517" s="412" t="s">
        <v>213</v>
      </c>
      <c r="F1517" s="412" t="s">
        <v>2554</v>
      </c>
      <c r="G1517" s="412" t="s">
        <v>5271</v>
      </c>
      <c r="H1517" s="528" t="s">
        <v>7783</v>
      </c>
      <c r="I1517" s="4"/>
      <c r="J1517" s="4"/>
      <c r="K1517" s="76"/>
      <c r="L1517" s="81"/>
      <c r="M1517" s="81"/>
      <c r="N1517" s="81"/>
      <c r="O1517" s="81"/>
      <c r="P1517" s="81"/>
      <c r="Q1517" s="81"/>
      <c r="R1517" s="81"/>
      <c r="S1517" s="81"/>
      <c r="T1517" s="81"/>
      <c r="U1517" s="81"/>
      <c r="V1517" s="81"/>
      <c r="W1517" s="81"/>
      <c r="X1517" s="81"/>
      <c r="Y1517" s="81"/>
    </row>
    <row r="1518" spans="1:25" ht="12" customHeight="1">
      <c r="A1518" s="81"/>
      <c r="B1518" s="1024" t="s">
        <v>5272</v>
      </c>
      <c r="C1518" s="1025"/>
      <c r="D1518" s="556"/>
      <c r="E1518" s="1016"/>
      <c r="F1518" s="888"/>
      <c r="G1518" s="889"/>
      <c r="H1518" s="1017"/>
      <c r="I1518" s="4"/>
      <c r="J1518" s="4"/>
      <c r="K1518" s="76"/>
      <c r="L1518" s="81"/>
      <c r="M1518" s="81"/>
      <c r="N1518" s="81"/>
      <c r="O1518" s="81"/>
      <c r="P1518" s="81"/>
      <c r="Q1518" s="81"/>
      <c r="R1518" s="81"/>
      <c r="S1518" s="81"/>
      <c r="T1518" s="81"/>
      <c r="U1518" s="81"/>
      <c r="V1518" s="81"/>
      <c r="W1518" s="81"/>
      <c r="X1518" s="81"/>
      <c r="Y1518" s="81"/>
    </row>
    <row r="1519" spans="1:25" ht="12" customHeight="1">
      <c r="A1519" s="81"/>
      <c r="B1519" s="1026"/>
      <c r="C1519" s="1022"/>
      <c r="D1519" s="577" t="s">
        <v>5273</v>
      </c>
      <c r="E1519" s="415"/>
      <c r="F1519" s="415"/>
      <c r="G1519" s="415"/>
      <c r="H1519" s="884"/>
      <c r="I1519" s="4"/>
      <c r="J1519" s="4"/>
      <c r="K1519" s="76"/>
      <c r="L1519" s="81"/>
      <c r="M1519" s="81"/>
      <c r="N1519" s="81"/>
      <c r="O1519" s="81"/>
      <c r="P1519" s="81"/>
      <c r="Q1519" s="81"/>
      <c r="R1519" s="81"/>
      <c r="S1519" s="81"/>
      <c r="T1519" s="81"/>
      <c r="U1519" s="81"/>
      <c r="V1519" s="81"/>
      <c r="W1519" s="81"/>
      <c r="X1519" s="81"/>
      <c r="Y1519" s="81"/>
    </row>
    <row r="1520" spans="1:25" ht="12" customHeight="1">
      <c r="A1520" s="81"/>
      <c r="B1520" s="1052" t="s">
        <v>5274</v>
      </c>
      <c r="C1520" s="889"/>
      <c r="D1520" s="581" t="s">
        <v>5275</v>
      </c>
      <c r="E1520" s="509">
        <v>600</v>
      </c>
      <c r="F1520" s="509">
        <v>700</v>
      </c>
      <c r="G1520" s="509">
        <v>1100</v>
      </c>
      <c r="H1520" s="15">
        <v>39429.68</v>
      </c>
      <c r="I1520" s="215"/>
      <c r="J1520" s="4"/>
      <c r="K1520" s="76"/>
      <c r="L1520" s="81"/>
      <c r="M1520" s="81"/>
      <c r="N1520" s="81"/>
      <c r="O1520" s="81"/>
      <c r="P1520" s="81"/>
      <c r="Q1520" s="81"/>
      <c r="R1520" s="81"/>
      <c r="S1520" s="81"/>
      <c r="T1520" s="81"/>
      <c r="U1520" s="81"/>
      <c r="V1520" s="81"/>
      <c r="W1520" s="81"/>
      <c r="X1520" s="81"/>
      <c r="Y1520" s="81"/>
    </row>
    <row r="1521" spans="1:25" ht="12" customHeight="1">
      <c r="A1521" s="81"/>
      <c r="B1521" s="81"/>
      <c r="C1521" s="410"/>
      <c r="D1521" s="81"/>
      <c r="E1521" s="4"/>
      <c r="F1521" s="4"/>
      <c r="G1521" s="4"/>
      <c r="H1521" s="4"/>
      <c r="I1521" s="4"/>
      <c r="J1521" s="4"/>
      <c r="K1521" s="76"/>
      <c r="L1521" s="81"/>
      <c r="M1521" s="81"/>
      <c r="N1521" s="81"/>
      <c r="O1521" s="81"/>
      <c r="P1521" s="81"/>
      <c r="Q1521" s="81"/>
      <c r="R1521" s="81"/>
      <c r="S1521" s="81"/>
      <c r="T1521" s="81"/>
      <c r="U1521" s="81"/>
      <c r="V1521" s="81"/>
      <c r="W1521" s="81"/>
      <c r="X1521" s="81"/>
      <c r="Y1521" s="81"/>
    </row>
    <row r="1522" spans="1:25" ht="38.25" customHeight="1">
      <c r="A1522" s="81"/>
      <c r="B1522" s="1024" t="s">
        <v>5276</v>
      </c>
      <c r="C1522" s="1025"/>
      <c r="D1522" s="1044"/>
      <c r="E1522" s="1036"/>
      <c r="F1522" s="1036"/>
      <c r="G1522" s="1025"/>
      <c r="H1522" s="1017"/>
      <c r="I1522" s="4"/>
      <c r="J1522" s="4"/>
      <c r="K1522" s="76"/>
      <c r="L1522" s="81"/>
      <c r="M1522" s="81"/>
      <c r="N1522" s="81"/>
      <c r="O1522" s="81"/>
      <c r="P1522" s="81"/>
      <c r="Q1522" s="81"/>
      <c r="R1522" s="81"/>
      <c r="S1522" s="81"/>
      <c r="T1522" s="81"/>
      <c r="U1522" s="81"/>
      <c r="V1522" s="81"/>
      <c r="W1522" s="81"/>
      <c r="X1522" s="81"/>
      <c r="Y1522" s="81"/>
    </row>
    <row r="1523" spans="1:25" ht="40.5" customHeight="1">
      <c r="A1523" s="81"/>
      <c r="B1523" s="1026"/>
      <c r="C1523" s="1022"/>
      <c r="D1523" s="428" t="s">
        <v>5277</v>
      </c>
      <c r="E1523" s="415"/>
      <c r="F1523" s="415"/>
      <c r="G1523" s="44"/>
      <c r="H1523" s="884"/>
      <c r="I1523" s="4"/>
      <c r="J1523" s="4"/>
      <c r="K1523" s="76"/>
      <c r="L1523" s="81"/>
      <c r="M1523" s="81"/>
      <c r="N1523" s="81"/>
      <c r="O1523" s="81"/>
      <c r="P1523" s="81"/>
      <c r="Q1523" s="81"/>
      <c r="R1523" s="81"/>
      <c r="S1523" s="81"/>
      <c r="T1523" s="81"/>
      <c r="U1523" s="81"/>
      <c r="V1523" s="81"/>
      <c r="W1523" s="81"/>
      <c r="X1523" s="81"/>
      <c r="Y1523" s="81"/>
    </row>
    <row r="1524" spans="1:25" ht="44.25" customHeight="1">
      <c r="A1524" s="81"/>
      <c r="B1524" s="1043" t="s">
        <v>5278</v>
      </c>
      <c r="C1524" s="889"/>
      <c r="D1524" s="430" t="s">
        <v>5279</v>
      </c>
      <c r="E1524" s="105">
        <v>600</v>
      </c>
      <c r="F1524" s="105">
        <v>500</v>
      </c>
      <c r="G1524" s="105">
        <v>1260</v>
      </c>
      <c r="H1524" s="35">
        <v>41728.28</v>
      </c>
      <c r="I1524" s="215"/>
      <c r="J1524" s="4"/>
      <c r="K1524" s="76"/>
      <c r="L1524" s="81"/>
      <c r="M1524" s="81"/>
      <c r="N1524" s="81"/>
      <c r="O1524" s="81"/>
      <c r="P1524" s="81"/>
      <c r="Q1524" s="81"/>
      <c r="R1524" s="81"/>
      <c r="S1524" s="81"/>
      <c r="T1524" s="81"/>
      <c r="U1524" s="81"/>
      <c r="V1524" s="81"/>
      <c r="W1524" s="81"/>
      <c r="X1524" s="81"/>
      <c r="Y1524" s="81"/>
    </row>
    <row r="1525" spans="1:25" ht="12" customHeight="1">
      <c r="A1525" s="81"/>
      <c r="B1525" s="81"/>
      <c r="C1525" s="410"/>
      <c r="D1525" s="81"/>
      <c r="E1525" s="4"/>
      <c r="F1525" s="4"/>
      <c r="G1525" s="4"/>
      <c r="H1525" s="4"/>
      <c r="I1525" s="4"/>
      <c r="J1525" s="4"/>
      <c r="K1525" s="76"/>
      <c r="L1525" s="81"/>
      <c r="M1525" s="81"/>
      <c r="N1525" s="81"/>
      <c r="O1525" s="81"/>
      <c r="P1525" s="81"/>
      <c r="Q1525" s="81"/>
      <c r="R1525" s="81"/>
      <c r="S1525" s="81"/>
      <c r="T1525" s="81"/>
      <c r="U1525" s="81"/>
      <c r="V1525" s="81"/>
      <c r="W1525" s="81"/>
      <c r="X1525" s="81"/>
      <c r="Y1525" s="81"/>
    </row>
    <row r="1526" spans="1:25" ht="12" customHeight="1">
      <c r="A1526" s="81"/>
      <c r="B1526" s="81"/>
      <c r="C1526" s="410"/>
      <c r="D1526" s="81"/>
      <c r="E1526" s="4"/>
      <c r="F1526" s="4"/>
      <c r="G1526" s="4"/>
      <c r="H1526" s="4"/>
      <c r="I1526" s="4"/>
      <c r="J1526" s="4"/>
      <c r="K1526" s="76"/>
      <c r="L1526" s="81"/>
      <c r="M1526" s="81"/>
      <c r="N1526" s="81"/>
      <c r="O1526" s="81"/>
      <c r="P1526" s="81"/>
      <c r="Q1526" s="81"/>
      <c r="R1526" s="81"/>
      <c r="S1526" s="81"/>
      <c r="T1526" s="81"/>
      <c r="U1526" s="81"/>
      <c r="V1526" s="81"/>
      <c r="W1526" s="81"/>
      <c r="X1526" s="81"/>
      <c r="Y1526" s="81"/>
    </row>
    <row r="1527" spans="1:25" ht="41.25" customHeight="1">
      <c r="A1527" s="81"/>
      <c r="B1527" s="1053" t="s">
        <v>5280</v>
      </c>
      <c r="C1527" s="1054"/>
      <c r="D1527" s="1055"/>
      <c r="E1527" s="527" t="s">
        <v>213</v>
      </c>
      <c r="F1527" s="527" t="s">
        <v>2554</v>
      </c>
      <c r="G1527" s="527" t="s">
        <v>215</v>
      </c>
      <c r="H1527" s="528" t="s">
        <v>7783</v>
      </c>
      <c r="I1527" s="4"/>
      <c r="J1527" s="4"/>
      <c r="K1527" s="76"/>
      <c r="L1527" s="81"/>
      <c r="M1527" s="81"/>
      <c r="N1527" s="81"/>
      <c r="O1527" s="81"/>
      <c r="P1527" s="81"/>
      <c r="Q1527" s="81"/>
      <c r="R1527" s="81"/>
      <c r="S1527" s="81"/>
      <c r="T1527" s="81"/>
      <c r="U1527" s="81"/>
      <c r="V1527" s="81"/>
      <c r="W1527" s="81"/>
      <c r="X1527" s="81"/>
      <c r="Y1527" s="81"/>
    </row>
    <row r="1528" spans="1:25" ht="12" customHeight="1">
      <c r="A1528" s="81"/>
      <c r="B1528" s="1024" t="s">
        <v>5281</v>
      </c>
      <c r="C1528" s="1025"/>
      <c r="D1528" s="44"/>
      <c r="E1528" s="1017"/>
      <c r="F1528" s="1017"/>
      <c r="G1528" s="1017"/>
      <c r="H1528" s="1017"/>
      <c r="I1528" s="4"/>
      <c r="J1528" s="4"/>
      <c r="K1528" s="76"/>
      <c r="L1528" s="81"/>
      <c r="M1528" s="81"/>
      <c r="N1528" s="81"/>
      <c r="O1528" s="81"/>
      <c r="P1528" s="81"/>
      <c r="Q1528" s="81"/>
      <c r="R1528" s="81"/>
      <c r="S1528" s="81"/>
      <c r="T1528" s="81"/>
      <c r="U1528" s="81"/>
      <c r="V1528" s="81"/>
      <c r="W1528" s="81"/>
      <c r="X1528" s="81"/>
      <c r="Y1528" s="81"/>
    </row>
    <row r="1529" spans="1:25" ht="31.5" customHeight="1">
      <c r="A1529" s="81"/>
      <c r="B1529" s="1026"/>
      <c r="C1529" s="1022"/>
      <c r="D1529" s="93" t="s">
        <v>5282</v>
      </c>
      <c r="E1529" s="884"/>
      <c r="F1529" s="884"/>
      <c r="G1529" s="884"/>
      <c r="H1529" s="884"/>
      <c r="I1529" s="4"/>
      <c r="J1529" s="4"/>
      <c r="K1529" s="76"/>
      <c r="L1529" s="81"/>
      <c r="M1529" s="81"/>
      <c r="N1529" s="81"/>
      <c r="O1529" s="81"/>
      <c r="P1529" s="81"/>
      <c r="Q1529" s="81"/>
      <c r="R1529" s="81"/>
      <c r="S1529" s="81"/>
      <c r="T1529" s="81"/>
      <c r="U1529" s="81"/>
      <c r="V1529" s="81"/>
      <c r="W1529" s="81"/>
      <c r="X1529" s="81"/>
      <c r="Y1529" s="81"/>
    </row>
    <row r="1530" spans="1:25" ht="12" customHeight="1">
      <c r="A1530" s="81"/>
      <c r="B1530" s="1056" t="s">
        <v>5283</v>
      </c>
      <c r="C1530" s="889"/>
      <c r="D1530" s="430" t="s">
        <v>5284</v>
      </c>
      <c r="E1530" s="415">
        <v>1200</v>
      </c>
      <c r="F1530" s="415">
        <v>800</v>
      </c>
      <c r="G1530" s="415">
        <v>450</v>
      </c>
      <c r="H1530" s="35">
        <v>9237.4699999999993</v>
      </c>
      <c r="I1530" s="4"/>
      <c r="J1530" s="4"/>
      <c r="K1530" s="76"/>
      <c r="L1530" s="81"/>
      <c r="M1530" s="81"/>
      <c r="N1530" s="81"/>
      <c r="O1530" s="81"/>
      <c r="P1530" s="81"/>
      <c r="Q1530" s="81"/>
      <c r="R1530" s="81"/>
      <c r="S1530" s="81"/>
      <c r="T1530" s="81"/>
      <c r="U1530" s="81"/>
      <c r="V1530" s="81"/>
      <c r="W1530" s="81"/>
      <c r="X1530" s="81"/>
      <c r="Y1530" s="81"/>
    </row>
    <row r="1531" spans="1:25" ht="12" customHeight="1">
      <c r="A1531" s="81"/>
      <c r="B1531" s="1056" t="s">
        <v>5285</v>
      </c>
      <c r="C1531" s="889"/>
      <c r="D1531" s="430" t="s">
        <v>5286</v>
      </c>
      <c r="E1531" s="415">
        <v>1200</v>
      </c>
      <c r="F1531" s="415">
        <v>800</v>
      </c>
      <c r="G1531" s="415">
        <v>450</v>
      </c>
      <c r="H1531" s="35">
        <v>9237.4700000000012</v>
      </c>
      <c r="I1531" s="4"/>
      <c r="J1531" s="4"/>
      <c r="K1531" s="76"/>
      <c r="L1531" s="81"/>
      <c r="M1531" s="81"/>
      <c r="N1531" s="81"/>
      <c r="O1531" s="81"/>
      <c r="P1531" s="81"/>
      <c r="Q1531" s="81"/>
      <c r="R1531" s="81"/>
      <c r="S1531" s="81"/>
      <c r="T1531" s="81"/>
      <c r="U1531" s="81"/>
      <c r="V1531" s="81"/>
      <c r="W1531" s="81"/>
      <c r="X1531" s="81"/>
      <c r="Y1531" s="81"/>
    </row>
    <row r="1532" spans="1:25" ht="12" customHeight="1">
      <c r="A1532" s="81"/>
      <c r="B1532" s="1057" t="s">
        <v>5287</v>
      </c>
      <c r="C1532" s="889"/>
      <c r="D1532" s="430" t="s">
        <v>5288</v>
      </c>
      <c r="E1532" s="415">
        <v>1200</v>
      </c>
      <c r="F1532" s="415">
        <v>800</v>
      </c>
      <c r="G1532" s="415">
        <v>450</v>
      </c>
      <c r="H1532" s="35">
        <v>10156.454</v>
      </c>
      <c r="I1532" s="4"/>
      <c r="J1532" s="4"/>
      <c r="K1532" s="76"/>
      <c r="L1532" s="81"/>
      <c r="M1532" s="81"/>
      <c r="N1532" s="81"/>
      <c r="O1532" s="81"/>
      <c r="P1532" s="81"/>
      <c r="Q1532" s="81"/>
      <c r="R1532" s="81"/>
      <c r="S1532" s="81"/>
      <c r="T1532" s="81"/>
      <c r="U1532" s="81"/>
      <c r="V1532" s="81"/>
      <c r="W1532" s="81"/>
      <c r="X1532" s="81"/>
      <c r="Y1532" s="81"/>
    </row>
    <row r="1533" spans="1:25" ht="12" customHeight="1">
      <c r="A1533" s="81"/>
      <c r="B1533" s="81"/>
      <c r="C1533" s="410"/>
      <c r="D1533" s="81"/>
      <c r="E1533" s="4"/>
      <c r="F1533" s="4"/>
      <c r="G1533" s="4"/>
      <c r="H1533" s="4"/>
      <c r="I1533" s="4"/>
      <c r="J1533" s="4"/>
      <c r="K1533" s="76"/>
      <c r="L1533" s="81"/>
      <c r="M1533" s="81"/>
      <c r="N1533" s="81"/>
      <c r="O1533" s="81"/>
      <c r="P1533" s="81"/>
      <c r="Q1533" s="81"/>
      <c r="R1533" s="81"/>
      <c r="S1533" s="81"/>
      <c r="T1533" s="81"/>
      <c r="U1533" s="81"/>
      <c r="V1533" s="81"/>
      <c r="W1533" s="81"/>
      <c r="X1533" s="81"/>
      <c r="Y1533" s="81"/>
    </row>
    <row r="1534" spans="1:25" ht="12" customHeight="1">
      <c r="A1534" s="81"/>
      <c r="B1534" s="1024" t="s">
        <v>5289</v>
      </c>
      <c r="C1534" s="1025"/>
      <c r="D1534" s="44"/>
      <c r="E1534" s="1017"/>
      <c r="F1534" s="1017"/>
      <c r="G1534" s="1017"/>
      <c r="H1534" s="1017"/>
      <c r="I1534" s="4"/>
      <c r="J1534" s="4"/>
      <c r="K1534" s="76"/>
      <c r="L1534" s="81"/>
      <c r="M1534" s="81"/>
      <c r="N1534" s="81"/>
      <c r="O1534" s="81"/>
      <c r="P1534" s="81"/>
      <c r="Q1534" s="81"/>
      <c r="R1534" s="81"/>
      <c r="S1534" s="81"/>
      <c r="T1534" s="81"/>
      <c r="U1534" s="81"/>
      <c r="V1534" s="81"/>
      <c r="W1534" s="81"/>
      <c r="X1534" s="81"/>
      <c r="Y1534" s="81"/>
    </row>
    <row r="1535" spans="1:25" ht="37.5" customHeight="1">
      <c r="A1535" s="81"/>
      <c r="B1535" s="1026"/>
      <c r="C1535" s="1022"/>
      <c r="D1535" s="93" t="s">
        <v>5290</v>
      </c>
      <c r="E1535" s="884"/>
      <c r="F1535" s="884"/>
      <c r="G1535" s="884"/>
      <c r="H1535" s="884"/>
      <c r="I1535" s="4"/>
      <c r="J1535" s="4"/>
      <c r="K1535" s="76"/>
      <c r="L1535" s="81"/>
      <c r="M1535" s="81"/>
      <c r="N1535" s="81"/>
      <c r="O1535" s="81"/>
      <c r="P1535" s="81"/>
      <c r="Q1535" s="81"/>
      <c r="R1535" s="81"/>
      <c r="S1535" s="81"/>
      <c r="T1535" s="81"/>
      <c r="U1535" s="81"/>
      <c r="V1535" s="81"/>
      <c r="W1535" s="81"/>
      <c r="X1535" s="81"/>
      <c r="Y1535" s="81"/>
    </row>
    <row r="1536" spans="1:25" ht="12" customHeight="1">
      <c r="A1536" s="81"/>
      <c r="B1536" s="1056" t="s">
        <v>5291</v>
      </c>
      <c r="C1536" s="889"/>
      <c r="D1536" s="430" t="s">
        <v>5292</v>
      </c>
      <c r="E1536" s="415">
        <v>655</v>
      </c>
      <c r="F1536" s="415">
        <v>900</v>
      </c>
      <c r="G1536" s="415">
        <v>1440</v>
      </c>
      <c r="H1536" s="587">
        <v>42080.455999999998</v>
      </c>
      <c r="I1536" s="4"/>
      <c r="J1536" s="4"/>
      <c r="K1536" s="76"/>
      <c r="L1536" s="81"/>
      <c r="M1536" s="81"/>
      <c r="N1536" s="81"/>
      <c r="O1536" s="81"/>
      <c r="P1536" s="81"/>
      <c r="Q1536" s="81"/>
      <c r="R1536" s="81"/>
      <c r="S1536" s="81"/>
      <c r="T1536" s="81"/>
      <c r="U1536" s="81"/>
      <c r="V1536" s="81"/>
      <c r="W1536" s="81"/>
      <c r="X1536" s="81"/>
      <c r="Y1536" s="81"/>
    </row>
    <row r="1537" spans="1:25" ht="12" customHeight="1">
      <c r="A1537" s="81"/>
      <c r="B1537" s="1056" t="s">
        <v>5293</v>
      </c>
      <c r="C1537" s="889"/>
      <c r="D1537" s="430" t="s">
        <v>5294</v>
      </c>
      <c r="E1537" s="415">
        <v>1255</v>
      </c>
      <c r="F1537" s="415">
        <v>900</v>
      </c>
      <c r="G1537" s="415">
        <v>1440</v>
      </c>
      <c r="H1537" s="587">
        <v>57973.707000000002</v>
      </c>
      <c r="I1537" s="4"/>
      <c r="J1537" s="4"/>
      <c r="K1537" s="76"/>
      <c r="L1537" s="81"/>
      <c r="M1537" s="81"/>
      <c r="N1537" s="81"/>
      <c r="O1537" s="81"/>
      <c r="P1537" s="81"/>
      <c r="Q1537" s="81"/>
      <c r="R1537" s="81"/>
      <c r="S1537" s="81"/>
      <c r="T1537" s="81"/>
      <c r="U1537" s="81"/>
      <c r="V1537" s="81"/>
      <c r="W1537" s="81"/>
      <c r="X1537" s="81"/>
      <c r="Y1537" s="81"/>
    </row>
    <row r="1538" spans="1:25" ht="12" customHeight="1">
      <c r="A1538" s="81"/>
      <c r="B1538" s="1057" t="s">
        <v>5295</v>
      </c>
      <c r="C1538" s="889"/>
      <c r="D1538" s="439" t="s">
        <v>5296</v>
      </c>
      <c r="E1538" s="415">
        <v>350</v>
      </c>
      <c r="F1538" s="415">
        <v>270</v>
      </c>
      <c r="G1538" s="415">
        <v>685</v>
      </c>
      <c r="H1538" s="587">
        <v>7946.62</v>
      </c>
      <c r="I1538" s="4"/>
      <c r="J1538" s="4"/>
      <c r="K1538" s="76"/>
      <c r="L1538" s="81"/>
      <c r="M1538" s="81"/>
      <c r="N1538" s="81"/>
      <c r="O1538" s="81"/>
      <c r="P1538" s="81"/>
      <c r="Q1538" s="81"/>
      <c r="R1538" s="81"/>
      <c r="S1538" s="81"/>
      <c r="T1538" s="81"/>
      <c r="U1538" s="81"/>
      <c r="V1538" s="81"/>
      <c r="W1538" s="81"/>
      <c r="X1538" s="81"/>
      <c r="Y1538" s="81"/>
    </row>
    <row r="1539" spans="1:25" ht="12" customHeight="1">
      <c r="A1539" s="81"/>
      <c r="B1539" s="81"/>
      <c r="C1539" s="410"/>
      <c r="D1539" s="81"/>
      <c r="E1539" s="4"/>
      <c r="F1539" s="4"/>
      <c r="G1539" s="4"/>
      <c r="H1539" s="4"/>
      <c r="I1539" s="4"/>
      <c r="J1539" s="4"/>
      <c r="K1539" s="76"/>
      <c r="L1539" s="81"/>
      <c r="M1539" s="81"/>
      <c r="N1539" s="81"/>
      <c r="O1539" s="81"/>
      <c r="P1539" s="81"/>
      <c r="Q1539" s="81"/>
      <c r="R1539" s="81"/>
      <c r="S1539" s="81"/>
      <c r="T1539" s="81"/>
      <c r="U1539" s="81"/>
      <c r="V1539" s="81"/>
      <c r="W1539" s="81"/>
      <c r="X1539" s="81"/>
      <c r="Y1539" s="81"/>
    </row>
    <row r="1540" spans="1:25" ht="52.5" customHeight="1">
      <c r="A1540" s="81"/>
      <c r="B1540" s="1028" t="s">
        <v>5297</v>
      </c>
      <c r="C1540" s="888"/>
      <c r="D1540" s="889"/>
      <c r="E1540" s="1059" t="s">
        <v>215</v>
      </c>
      <c r="F1540" s="888"/>
      <c r="G1540" s="889"/>
      <c r="H1540" s="528" t="s">
        <v>7783</v>
      </c>
      <c r="I1540" s="4"/>
      <c r="J1540" s="4"/>
      <c r="K1540" s="76"/>
      <c r="L1540" s="81"/>
      <c r="M1540" s="81"/>
      <c r="N1540" s="81"/>
      <c r="O1540" s="81"/>
      <c r="P1540" s="81"/>
      <c r="Q1540" s="81"/>
      <c r="R1540" s="81"/>
      <c r="S1540" s="81"/>
      <c r="T1540" s="81"/>
      <c r="U1540" s="81"/>
      <c r="V1540" s="81"/>
      <c r="W1540" s="81"/>
      <c r="X1540" s="81"/>
      <c r="Y1540" s="81"/>
    </row>
    <row r="1541" spans="1:25" ht="12" customHeight="1">
      <c r="A1541" s="81"/>
      <c r="B1541" s="1024" t="s">
        <v>5298</v>
      </c>
      <c r="C1541" s="1025"/>
      <c r="D1541" s="1044"/>
      <c r="E1541" s="1036"/>
      <c r="F1541" s="1036"/>
      <c r="G1541" s="1025"/>
      <c r="H1541" s="1017"/>
      <c r="I1541" s="4"/>
      <c r="J1541" s="4"/>
      <c r="K1541" s="76"/>
      <c r="L1541" s="81"/>
      <c r="M1541" s="81"/>
      <c r="N1541" s="81"/>
      <c r="O1541" s="81"/>
      <c r="P1541" s="81"/>
      <c r="Q1541" s="81"/>
      <c r="R1541" s="81"/>
      <c r="S1541" s="81"/>
      <c r="T1541" s="81"/>
      <c r="U1541" s="81"/>
      <c r="V1541" s="81"/>
      <c r="W1541" s="81"/>
      <c r="X1541" s="81"/>
      <c r="Y1541" s="81"/>
    </row>
    <row r="1542" spans="1:25" ht="12" customHeight="1">
      <c r="A1542" s="81"/>
      <c r="B1542" s="1026"/>
      <c r="C1542" s="1022"/>
      <c r="D1542" s="428" t="s">
        <v>5299</v>
      </c>
      <c r="E1542" s="1016"/>
      <c r="F1542" s="888"/>
      <c r="G1542" s="889"/>
      <c r="H1542" s="884"/>
      <c r="I1542" s="4"/>
      <c r="J1542" s="4"/>
      <c r="K1542" s="76"/>
      <c r="L1542" s="81"/>
      <c r="M1542" s="81"/>
      <c r="N1542" s="81"/>
      <c r="O1542" s="81"/>
      <c r="P1542" s="81"/>
      <c r="Q1542" s="81"/>
      <c r="R1542" s="81"/>
      <c r="S1542" s="81"/>
      <c r="T1542" s="81"/>
      <c r="U1542" s="81"/>
      <c r="V1542" s="81"/>
      <c r="W1542" s="81"/>
      <c r="X1542" s="81"/>
      <c r="Y1542" s="81"/>
    </row>
    <row r="1543" spans="1:25" ht="12" customHeight="1">
      <c r="A1543" s="81"/>
      <c r="B1543" s="1043" t="s">
        <v>5300</v>
      </c>
      <c r="C1543" s="889"/>
      <c r="D1543" s="430" t="s">
        <v>5301</v>
      </c>
      <c r="E1543" s="1015">
        <v>1300</v>
      </c>
      <c r="F1543" s="888"/>
      <c r="G1543" s="889"/>
      <c r="H1543" s="35">
        <v>3838.84</v>
      </c>
      <c r="I1543" s="4"/>
      <c r="J1543" s="4"/>
      <c r="K1543" s="76"/>
      <c r="L1543" s="81"/>
      <c r="M1543" s="81"/>
      <c r="N1543" s="81"/>
      <c r="O1543" s="81"/>
      <c r="P1543" s="81"/>
      <c r="Q1543" s="81"/>
      <c r="R1543" s="81"/>
      <c r="S1543" s="81"/>
      <c r="T1543" s="81"/>
      <c r="U1543" s="81"/>
      <c r="V1543" s="81"/>
      <c r="W1543" s="81"/>
      <c r="X1543" s="81"/>
      <c r="Y1543" s="81"/>
    </row>
    <row r="1544" spans="1:25" ht="12" customHeight="1">
      <c r="A1544" s="81"/>
      <c r="B1544" s="81"/>
      <c r="C1544" s="410"/>
      <c r="D1544" s="81"/>
      <c r="E1544" s="4"/>
      <c r="F1544" s="4"/>
      <c r="G1544" s="4"/>
      <c r="H1544" s="4"/>
      <c r="I1544" s="4"/>
      <c r="J1544" s="4"/>
      <c r="K1544" s="76"/>
      <c r="L1544" s="81"/>
      <c r="M1544" s="81"/>
      <c r="N1544" s="81"/>
      <c r="O1544" s="81"/>
      <c r="P1544" s="81"/>
      <c r="Q1544" s="81"/>
      <c r="R1544" s="81"/>
      <c r="S1544" s="81"/>
      <c r="T1544" s="81"/>
      <c r="U1544" s="81"/>
      <c r="V1544" s="81"/>
      <c r="W1544" s="81"/>
      <c r="X1544" s="81"/>
      <c r="Y1544" s="81"/>
    </row>
    <row r="1545" spans="1:25" ht="37.5" customHeight="1">
      <c r="A1545" s="81"/>
      <c r="B1545" s="1053" t="s">
        <v>5302</v>
      </c>
      <c r="C1545" s="1054"/>
      <c r="D1545" s="1055"/>
      <c r="E1545" s="527" t="s">
        <v>213</v>
      </c>
      <c r="F1545" s="527" t="s">
        <v>2554</v>
      </c>
      <c r="G1545" s="527" t="s">
        <v>215</v>
      </c>
      <c r="H1545" s="528" t="s">
        <v>7783</v>
      </c>
      <c r="I1545" s="4"/>
      <c r="J1545" s="4"/>
      <c r="K1545" s="76"/>
      <c r="L1545" s="81"/>
      <c r="M1545" s="81"/>
      <c r="N1545" s="81"/>
      <c r="O1545" s="81"/>
      <c r="P1545" s="81"/>
      <c r="Q1545" s="81"/>
      <c r="R1545" s="81"/>
      <c r="S1545" s="81"/>
      <c r="T1545" s="81"/>
      <c r="U1545" s="81"/>
      <c r="V1545" s="81"/>
      <c r="W1545" s="81"/>
      <c r="X1545" s="81"/>
      <c r="Y1545" s="81"/>
    </row>
    <row r="1546" spans="1:25" ht="12" customHeight="1">
      <c r="A1546" s="81"/>
      <c r="B1546" s="1024" t="s">
        <v>5303</v>
      </c>
      <c r="C1546" s="1025"/>
      <c r="D1546" s="44"/>
      <c r="E1546" s="1017"/>
      <c r="F1546" s="1017"/>
      <c r="G1546" s="1017"/>
      <c r="H1546" s="1017"/>
      <c r="I1546" s="4"/>
      <c r="J1546" s="4"/>
      <c r="K1546" s="76"/>
      <c r="L1546" s="81"/>
      <c r="M1546" s="81"/>
      <c r="N1546" s="81"/>
      <c r="O1546" s="81"/>
      <c r="P1546" s="81"/>
      <c r="Q1546" s="81"/>
      <c r="R1546" s="81"/>
      <c r="S1546" s="81"/>
      <c r="T1546" s="81"/>
      <c r="U1546" s="81"/>
      <c r="V1546" s="81"/>
      <c r="W1546" s="81"/>
      <c r="X1546" s="81"/>
      <c r="Y1546" s="81"/>
    </row>
    <row r="1547" spans="1:25" ht="12" customHeight="1">
      <c r="A1547" s="81"/>
      <c r="B1547" s="1026"/>
      <c r="C1547" s="1022"/>
      <c r="D1547" s="93" t="s">
        <v>5304</v>
      </c>
      <c r="E1547" s="884"/>
      <c r="F1547" s="884"/>
      <c r="G1547" s="884"/>
      <c r="H1547" s="884"/>
      <c r="I1547" s="4"/>
      <c r="J1547" s="4"/>
      <c r="K1547" s="76"/>
      <c r="L1547" s="81"/>
      <c r="M1547" s="81"/>
      <c r="N1547" s="81"/>
      <c r="O1547" s="81"/>
      <c r="P1547" s="81"/>
      <c r="Q1547" s="81"/>
      <c r="R1547" s="81"/>
      <c r="S1547" s="81"/>
      <c r="T1547" s="81"/>
      <c r="U1547" s="81"/>
      <c r="V1547" s="81"/>
      <c r="W1547" s="81"/>
      <c r="X1547" s="81"/>
      <c r="Y1547" s="81"/>
    </row>
    <row r="1548" spans="1:25" ht="12" customHeight="1">
      <c r="A1548" s="81"/>
      <c r="B1548" s="1056" t="s">
        <v>5305</v>
      </c>
      <c r="C1548" s="889"/>
      <c r="D1548" s="430" t="s">
        <v>5306</v>
      </c>
      <c r="E1548" s="415">
        <v>1700</v>
      </c>
      <c r="F1548" s="415">
        <v>550</v>
      </c>
      <c r="G1548" s="415">
        <v>800</v>
      </c>
      <c r="H1548" s="35">
        <v>13291.25</v>
      </c>
      <c r="I1548" s="4"/>
      <c r="J1548" s="4"/>
      <c r="K1548" s="76"/>
      <c r="L1548" s="81"/>
      <c r="M1548" s="81"/>
      <c r="N1548" s="81"/>
      <c r="O1548" s="81"/>
      <c r="P1548" s="81"/>
      <c r="Q1548" s="81"/>
      <c r="R1548" s="81"/>
      <c r="S1548" s="81"/>
      <c r="T1548" s="81"/>
      <c r="U1548" s="81"/>
      <c r="V1548" s="81"/>
      <c r="W1548" s="81"/>
      <c r="X1548" s="81"/>
      <c r="Y1548" s="81"/>
    </row>
    <row r="1549" spans="1:25" ht="36" customHeight="1">
      <c r="A1549" s="81"/>
      <c r="B1549" s="1053" t="s">
        <v>5302</v>
      </c>
      <c r="C1549" s="1054"/>
      <c r="D1549" s="1055"/>
      <c r="E1549" s="527" t="s">
        <v>213</v>
      </c>
      <c r="F1549" s="527" t="s">
        <v>2554</v>
      </c>
      <c r="G1549" s="527" t="s">
        <v>215</v>
      </c>
      <c r="H1549" s="1150" t="s">
        <v>7783</v>
      </c>
      <c r="I1549" s="4"/>
      <c r="J1549" s="4"/>
      <c r="K1549" s="76"/>
      <c r="L1549" s="81"/>
      <c r="M1549" s="81"/>
      <c r="N1549" s="81"/>
      <c r="O1549" s="81"/>
      <c r="P1549" s="81"/>
      <c r="Q1549" s="81"/>
      <c r="R1549" s="81"/>
      <c r="S1549" s="81"/>
      <c r="T1549" s="81"/>
      <c r="U1549" s="81"/>
      <c r="V1549" s="81"/>
      <c r="W1549" s="81"/>
      <c r="X1549" s="81"/>
      <c r="Y1549" s="81"/>
    </row>
    <row r="1550" spans="1:25" ht="12" customHeight="1">
      <c r="A1550" s="81"/>
      <c r="B1550" s="1024" t="s">
        <v>5307</v>
      </c>
      <c r="C1550" s="1025"/>
      <c r="D1550" s="44"/>
      <c r="E1550" s="1017"/>
      <c r="F1550" s="1017"/>
      <c r="G1550" s="1017"/>
      <c r="H1550" s="1017"/>
      <c r="I1550" s="4"/>
      <c r="J1550" s="4"/>
      <c r="K1550" s="76"/>
      <c r="L1550" s="81"/>
      <c r="M1550" s="81"/>
      <c r="N1550" s="81"/>
      <c r="O1550" s="81"/>
      <c r="P1550" s="81"/>
      <c r="Q1550" s="81"/>
      <c r="R1550" s="81"/>
      <c r="S1550" s="81"/>
      <c r="T1550" s="81"/>
      <c r="U1550" s="81"/>
      <c r="V1550" s="81"/>
      <c r="W1550" s="81"/>
      <c r="X1550" s="81"/>
      <c r="Y1550" s="81"/>
    </row>
    <row r="1551" spans="1:25" ht="12" customHeight="1">
      <c r="A1551" s="81"/>
      <c r="B1551" s="1026"/>
      <c r="C1551" s="1022"/>
      <c r="D1551" s="93" t="s">
        <v>5308</v>
      </c>
      <c r="E1551" s="884"/>
      <c r="F1551" s="884"/>
      <c r="G1551" s="884"/>
      <c r="H1551" s="884"/>
      <c r="I1551" s="4"/>
      <c r="J1551" s="4"/>
      <c r="K1551" s="76"/>
      <c r="L1551" s="81"/>
      <c r="M1551" s="81"/>
      <c r="N1551" s="81"/>
      <c r="O1551" s="81"/>
      <c r="P1551" s="81"/>
      <c r="Q1551" s="81"/>
      <c r="R1551" s="81"/>
      <c r="S1551" s="81"/>
      <c r="T1551" s="81"/>
      <c r="U1551" s="81"/>
      <c r="V1551" s="81"/>
      <c r="W1551" s="81"/>
      <c r="X1551" s="81"/>
      <c r="Y1551" s="81"/>
    </row>
    <row r="1552" spans="1:25" ht="12" customHeight="1">
      <c r="A1552" s="81"/>
      <c r="B1552" s="1056" t="s">
        <v>5309</v>
      </c>
      <c r="C1552" s="889"/>
      <c r="D1552" s="430" t="s">
        <v>5310</v>
      </c>
      <c r="E1552" s="415">
        <v>2000</v>
      </c>
      <c r="F1552" s="415">
        <v>600</v>
      </c>
      <c r="G1552" s="415">
        <v>950</v>
      </c>
      <c r="H1552" s="15">
        <v>18717.189999999999</v>
      </c>
      <c r="I1552" s="4"/>
      <c r="J1552" s="4"/>
      <c r="K1552" s="76"/>
      <c r="L1552" s="81"/>
      <c r="M1552" s="81"/>
      <c r="N1552" s="81"/>
      <c r="O1552" s="81"/>
      <c r="P1552" s="81"/>
      <c r="Q1552" s="81"/>
      <c r="R1552" s="81"/>
      <c r="S1552" s="81"/>
      <c r="T1552" s="81"/>
      <c r="U1552" s="81"/>
      <c r="V1552" s="81"/>
      <c r="W1552" s="81"/>
      <c r="X1552" s="81"/>
      <c r="Y1552" s="81"/>
    </row>
  </sheetData>
  <mergeCells count="433">
    <mergeCell ref="B1392:C1392"/>
    <mergeCell ref="B1393:C1393"/>
    <mergeCell ref="B1394:C1394"/>
    <mergeCell ref="B1382:C1382"/>
    <mergeCell ref="B1383:C1383"/>
    <mergeCell ref="B1384:C1384"/>
    <mergeCell ref="B1385:C1385"/>
    <mergeCell ref="B1386:C1386"/>
    <mergeCell ref="B1387:C1387"/>
    <mergeCell ref="B1388:C1388"/>
    <mergeCell ref="B1390:C1390"/>
    <mergeCell ref="B1391:C1391"/>
    <mergeCell ref="B1371:C1371"/>
    <mergeCell ref="B1373:C1373"/>
    <mergeCell ref="B1375:C1375"/>
    <mergeCell ref="B1376:C1376"/>
    <mergeCell ref="B1377:C1377"/>
    <mergeCell ref="B1378:C1378"/>
    <mergeCell ref="B1379:C1379"/>
    <mergeCell ref="B1380:C1380"/>
    <mergeCell ref="B1381:C1381"/>
    <mergeCell ref="B1362:C1362"/>
    <mergeCell ref="B1363:C1363"/>
    <mergeCell ref="B1364:C1364"/>
    <mergeCell ref="B1365:C1365"/>
    <mergeCell ref="B1366:C1366"/>
    <mergeCell ref="B1367:C1367"/>
    <mergeCell ref="B1368:C1368"/>
    <mergeCell ref="B1369:C1369"/>
    <mergeCell ref="B1370:C1370"/>
    <mergeCell ref="B1352:C1352"/>
    <mergeCell ref="B1353:C1353"/>
    <mergeCell ref="B1354:C1354"/>
    <mergeCell ref="B1355:C1355"/>
    <mergeCell ref="B1356:C1356"/>
    <mergeCell ref="B1357:C1357"/>
    <mergeCell ref="B1358:C1358"/>
    <mergeCell ref="B1360:C1360"/>
    <mergeCell ref="B1361:C1361"/>
    <mergeCell ref="B1343:C1343"/>
    <mergeCell ref="B1344:C1344"/>
    <mergeCell ref="B1345:C1345"/>
    <mergeCell ref="B1346:C1346"/>
    <mergeCell ref="B1347:C1347"/>
    <mergeCell ref="B1348:C1348"/>
    <mergeCell ref="B1349:C1349"/>
    <mergeCell ref="B1350:C1350"/>
    <mergeCell ref="B1351:C1351"/>
    <mergeCell ref="C1261:D1261"/>
    <mergeCell ref="C1263:D1263"/>
    <mergeCell ref="B1266:D1266"/>
    <mergeCell ref="B1267:B1268"/>
    <mergeCell ref="C1267:F1267"/>
    <mergeCell ref="C1276:F1276"/>
    <mergeCell ref="H1276:H1277"/>
    <mergeCell ref="C1277:D1277"/>
    <mergeCell ref="D1321:F1321"/>
    <mergeCell ref="H1321:H1322"/>
    <mergeCell ref="B1311:B1314"/>
    <mergeCell ref="C1311:C1313"/>
    <mergeCell ref="D1311:F1313"/>
    <mergeCell ref="H1311:H1314"/>
    <mergeCell ref="B1318:H1318"/>
    <mergeCell ref="B1320:D1320"/>
    <mergeCell ref="B1321:C1322"/>
    <mergeCell ref="B1305:D1305"/>
    <mergeCell ref="B1306:B1307"/>
    <mergeCell ref="C1306:F1306"/>
    <mergeCell ref="H1306:H1307"/>
    <mergeCell ref="C1296:D1296"/>
    <mergeCell ref="C1297:D1297"/>
    <mergeCell ref="C1298:D1298"/>
    <mergeCell ref="C1247:D1247"/>
    <mergeCell ref="C1248:D1248"/>
    <mergeCell ref="B1255:D1255"/>
    <mergeCell ref="B1256:B1257"/>
    <mergeCell ref="C1256:F1256"/>
    <mergeCell ref="C1257:D1257"/>
    <mergeCell ref="C1258:D1258"/>
    <mergeCell ref="C1259:D1259"/>
    <mergeCell ref="C1260:D1260"/>
    <mergeCell ref="I1223:I1224"/>
    <mergeCell ref="C1224:D1224"/>
    <mergeCell ref="C1225:D1225"/>
    <mergeCell ref="C1226:D1226"/>
    <mergeCell ref="C1227:D1227"/>
    <mergeCell ref="C1228:D1228"/>
    <mergeCell ref="B1235:B1236"/>
    <mergeCell ref="B1240:B1241"/>
    <mergeCell ref="B1245:B1246"/>
    <mergeCell ref="C1229:D1229"/>
    <mergeCell ref="C1230:D1230"/>
    <mergeCell ref="C1231:D1231"/>
    <mergeCell ref="C1232:D1232"/>
    <mergeCell ref="C1233:D1233"/>
    <mergeCell ref="B1234:D1234"/>
    <mergeCell ref="B1239:D1239"/>
    <mergeCell ref="B1244:D1244"/>
    <mergeCell ref="C1235:H1235"/>
    <mergeCell ref="I1235:I1236"/>
    <mergeCell ref="C1240:H1240"/>
    <mergeCell ref="I1240:I1241"/>
    <mergeCell ref="C1245:H1245"/>
    <mergeCell ref="I1245:I1246"/>
    <mergeCell ref="C1246:D1246"/>
    <mergeCell ref="C1214:D1214"/>
    <mergeCell ref="B1218:B1219"/>
    <mergeCell ref="B1223:B1224"/>
    <mergeCell ref="C1215:D1215"/>
    <mergeCell ref="B1217:D1217"/>
    <mergeCell ref="C1218:D1218"/>
    <mergeCell ref="E1218:H1218"/>
    <mergeCell ref="C1219:D1219"/>
    <mergeCell ref="C1220:D1220"/>
    <mergeCell ref="B1222:D1222"/>
    <mergeCell ref="C1223:H1223"/>
    <mergeCell ref="B1204:D1204"/>
    <mergeCell ref="B1205:B1206"/>
    <mergeCell ref="C1205:H1205"/>
    <mergeCell ref="I1205:I1206"/>
    <mergeCell ref="C1206:D1206"/>
    <mergeCell ref="C1207:D1207"/>
    <mergeCell ref="B1211:D1211"/>
    <mergeCell ref="B1212:B1213"/>
    <mergeCell ref="C1212:D1212"/>
    <mergeCell ref="E1212:H1212"/>
    <mergeCell ref="C1213:D1213"/>
    <mergeCell ref="C1184:H1184"/>
    <mergeCell ref="I1184:I1185"/>
    <mergeCell ref="B1098:B1099"/>
    <mergeCell ref="B1148:D1148"/>
    <mergeCell ref="B1149:B1150"/>
    <mergeCell ref="C1149:H1149"/>
    <mergeCell ref="I1149:I1150"/>
    <mergeCell ref="B1178:D1178"/>
    <mergeCell ref="B1183:D1183"/>
    <mergeCell ref="B1179:B1180"/>
    <mergeCell ref="B1184:B1185"/>
    <mergeCell ref="C1179:H1179"/>
    <mergeCell ref="I1179:I1180"/>
    <mergeCell ref="B1082:D1082"/>
    <mergeCell ref="B1083:B1084"/>
    <mergeCell ref="C1083:H1083"/>
    <mergeCell ref="I1083:I1084"/>
    <mergeCell ref="B1097:D1097"/>
    <mergeCell ref="C1098:H1098"/>
    <mergeCell ref="I1098:I1099"/>
    <mergeCell ref="H888:H889"/>
    <mergeCell ref="B986:D986"/>
    <mergeCell ref="C987:G987"/>
    <mergeCell ref="H987:H988"/>
    <mergeCell ref="C1045:H1045"/>
    <mergeCell ref="I1045:I1046"/>
    <mergeCell ref="B987:B988"/>
    <mergeCell ref="B1017:D1017"/>
    <mergeCell ref="B1018:B1019"/>
    <mergeCell ref="C1018:G1018"/>
    <mergeCell ref="H1018:H1019"/>
    <mergeCell ref="B1044:D1044"/>
    <mergeCell ref="B1045:B1046"/>
    <mergeCell ref="C552:D552"/>
    <mergeCell ref="C553:D553"/>
    <mergeCell ref="C554:D554"/>
    <mergeCell ref="C555:D555"/>
    <mergeCell ref="C556:D556"/>
    <mergeCell ref="C557:D557"/>
    <mergeCell ref="C558:D558"/>
    <mergeCell ref="B887:D887"/>
    <mergeCell ref="B888:B889"/>
    <mergeCell ref="C888:G888"/>
    <mergeCell ref="C597:G597"/>
    <mergeCell ref="H597:H598"/>
    <mergeCell ref="C559:D559"/>
    <mergeCell ref="C560:D560"/>
    <mergeCell ref="B562:D562"/>
    <mergeCell ref="C563:H563"/>
    <mergeCell ref="C564:D564"/>
    <mergeCell ref="C565:D565"/>
    <mergeCell ref="B567:D567"/>
    <mergeCell ref="C568:H568"/>
    <mergeCell ref="C517:H517"/>
    <mergeCell ref="B440:D440"/>
    <mergeCell ref="C441:G441"/>
    <mergeCell ref="B483:D483"/>
    <mergeCell ref="B484:B485"/>
    <mergeCell ref="C484:G484"/>
    <mergeCell ref="H484:H485"/>
    <mergeCell ref="B517:B518"/>
    <mergeCell ref="C545:D545"/>
    <mergeCell ref="B274:C274"/>
    <mergeCell ref="E274:G274"/>
    <mergeCell ref="B286:D286"/>
    <mergeCell ref="B287:B288"/>
    <mergeCell ref="C287:G287"/>
    <mergeCell ref="H287:H288"/>
    <mergeCell ref="B441:B442"/>
    <mergeCell ref="H441:H442"/>
    <mergeCell ref="B516:D516"/>
    <mergeCell ref="B5:D5"/>
    <mergeCell ref="B8:D8"/>
    <mergeCell ref="C9:G9"/>
    <mergeCell ref="H9:H10"/>
    <mergeCell ref="I9:I10"/>
    <mergeCell ref="C187:G187"/>
    <mergeCell ref="H187:H188"/>
    <mergeCell ref="B9:B10"/>
    <mergeCell ref="B70:D70"/>
    <mergeCell ref="B71:B72"/>
    <mergeCell ref="C71:G71"/>
    <mergeCell ref="H71:H72"/>
    <mergeCell ref="B186:D186"/>
    <mergeCell ref="B187:B188"/>
    <mergeCell ref="B4:C4"/>
    <mergeCell ref="B1:I1"/>
    <mergeCell ref="B2:I2"/>
    <mergeCell ref="B1540:D1540"/>
    <mergeCell ref="E1540:G1540"/>
    <mergeCell ref="B1541:C1542"/>
    <mergeCell ref="B1550:C1551"/>
    <mergeCell ref="B1552:C1552"/>
    <mergeCell ref="B543:D543"/>
    <mergeCell ref="C544:H544"/>
    <mergeCell ref="B525:D525"/>
    <mergeCell ref="B526:B527"/>
    <mergeCell ref="C526:H526"/>
    <mergeCell ref="B534:D534"/>
    <mergeCell ref="B535:B536"/>
    <mergeCell ref="C535:H535"/>
    <mergeCell ref="B544:B545"/>
    <mergeCell ref="C546:D546"/>
    <mergeCell ref="C547:D547"/>
    <mergeCell ref="C548:D548"/>
    <mergeCell ref="C549:D549"/>
    <mergeCell ref="C550:D550"/>
    <mergeCell ref="C551:D551"/>
    <mergeCell ref="B563:B564"/>
    <mergeCell ref="B568:B569"/>
    <mergeCell ref="B596:D596"/>
    <mergeCell ref="B597:B598"/>
    <mergeCell ref="B1548:C1548"/>
    <mergeCell ref="B1549:D1549"/>
    <mergeCell ref="E1550:E1551"/>
    <mergeCell ref="F1550:F1551"/>
    <mergeCell ref="G1550:G1551"/>
    <mergeCell ref="H1550:H1551"/>
    <mergeCell ref="B1512:C1512"/>
    <mergeCell ref="B1513:C1513"/>
    <mergeCell ref="B1514:C1514"/>
    <mergeCell ref="B1515:C1515"/>
    <mergeCell ref="B1517:D1517"/>
    <mergeCell ref="E1518:G1518"/>
    <mergeCell ref="D1522:G1522"/>
    <mergeCell ref="F1528:F1529"/>
    <mergeCell ref="G1528:G1529"/>
    <mergeCell ref="H1528:H1529"/>
    <mergeCell ref="B1518:C1519"/>
    <mergeCell ref="B1520:C1520"/>
    <mergeCell ref="B1522:C1523"/>
    <mergeCell ref="B1524:C1524"/>
    <mergeCell ref="B1527:D1527"/>
    <mergeCell ref="B1528:C1529"/>
    <mergeCell ref="E1528:E1529"/>
    <mergeCell ref="B1530:C1530"/>
    <mergeCell ref="B1504:C1504"/>
    <mergeCell ref="H1518:H1519"/>
    <mergeCell ref="H1522:H1523"/>
    <mergeCell ref="B1543:C1543"/>
    <mergeCell ref="E1543:G1543"/>
    <mergeCell ref="B1545:D1545"/>
    <mergeCell ref="E1546:E1547"/>
    <mergeCell ref="F1546:F1547"/>
    <mergeCell ref="G1546:G1547"/>
    <mergeCell ref="H1546:H1547"/>
    <mergeCell ref="B1546:C1547"/>
    <mergeCell ref="B1531:C1531"/>
    <mergeCell ref="B1532:C1532"/>
    <mergeCell ref="E1534:E1535"/>
    <mergeCell ref="F1534:F1535"/>
    <mergeCell ref="G1534:G1535"/>
    <mergeCell ref="H1534:H1535"/>
    <mergeCell ref="D1541:G1541"/>
    <mergeCell ref="H1541:H1542"/>
    <mergeCell ref="E1542:G1542"/>
    <mergeCell ref="B1534:C1535"/>
    <mergeCell ref="B1536:C1536"/>
    <mergeCell ref="B1537:C1537"/>
    <mergeCell ref="B1538:C1538"/>
    <mergeCell ref="B1495:C1495"/>
    <mergeCell ref="B1497:D1497"/>
    <mergeCell ref="E1498:G1498"/>
    <mergeCell ref="H1498:H1499"/>
    <mergeCell ref="B1498:C1499"/>
    <mergeCell ref="B1500:C1500"/>
    <mergeCell ref="B1501:D1501"/>
    <mergeCell ref="B1502:C1503"/>
    <mergeCell ref="E1502:G1502"/>
    <mergeCell ref="H1502:H1503"/>
    <mergeCell ref="B1483:C1483"/>
    <mergeCell ref="B1485:C1485"/>
    <mergeCell ref="B1487:D1487"/>
    <mergeCell ref="B1488:C1489"/>
    <mergeCell ref="E1488:G1488"/>
    <mergeCell ref="H1488:H1489"/>
    <mergeCell ref="B1490:C1490"/>
    <mergeCell ref="B1492:D1492"/>
    <mergeCell ref="B1493:C1494"/>
    <mergeCell ref="E1493:G1493"/>
    <mergeCell ref="H1493:H1494"/>
    <mergeCell ref="B1467:C1467"/>
    <mergeCell ref="B1469:C1469"/>
    <mergeCell ref="B1470:C1470"/>
    <mergeCell ref="B1474:C1474"/>
    <mergeCell ref="B1479:D1479"/>
    <mergeCell ref="B1480:C1481"/>
    <mergeCell ref="E1480:G1480"/>
    <mergeCell ref="H1480:H1481"/>
    <mergeCell ref="B1482:C1482"/>
    <mergeCell ref="B1450:C1450"/>
    <mergeCell ref="B1451:C1451"/>
    <mergeCell ref="B1452:C1452"/>
    <mergeCell ref="B1453:C1453"/>
    <mergeCell ref="H1506:H1507"/>
    <mergeCell ref="H1510:H1511"/>
    <mergeCell ref="B1505:D1505"/>
    <mergeCell ref="B1506:C1507"/>
    <mergeCell ref="E1506:G1506"/>
    <mergeCell ref="B1508:C1508"/>
    <mergeCell ref="B1509:D1509"/>
    <mergeCell ref="B1510:C1511"/>
    <mergeCell ref="E1510:G1510"/>
    <mergeCell ref="B1454:C1454"/>
    <mergeCell ref="B1455:C1455"/>
    <mergeCell ref="B1456:C1456"/>
    <mergeCell ref="B1457:C1457"/>
    <mergeCell ref="B1458:C1458"/>
    <mergeCell ref="B1460:C1460"/>
    <mergeCell ref="B1461:C1461"/>
    <mergeCell ref="B1462:C1462"/>
    <mergeCell ref="B1463:C1463"/>
    <mergeCell ref="B1464:C1464"/>
    <mergeCell ref="B1465:C1465"/>
    <mergeCell ref="B1437:C1437"/>
    <mergeCell ref="B1438:C1438"/>
    <mergeCell ref="B1439:C1439"/>
    <mergeCell ref="B1442:C1443"/>
    <mergeCell ref="B1444:C1444"/>
    <mergeCell ref="B1447:D1447"/>
    <mergeCell ref="B1448:C1449"/>
    <mergeCell ref="D1448:G1448"/>
    <mergeCell ref="H1448:H1449"/>
    <mergeCell ref="B1425:C1425"/>
    <mergeCell ref="B1427:C1427"/>
    <mergeCell ref="B1428:C1428"/>
    <mergeCell ref="B1429:C1429"/>
    <mergeCell ref="B1430:C1430"/>
    <mergeCell ref="B1432:C1432"/>
    <mergeCell ref="B1434:C1434"/>
    <mergeCell ref="B1435:C1435"/>
    <mergeCell ref="B1436:C1436"/>
    <mergeCell ref="B1415:C1415"/>
    <mergeCell ref="B1416:C1416"/>
    <mergeCell ref="B1417:C1417"/>
    <mergeCell ref="B1418:C1418"/>
    <mergeCell ref="B1420:C1420"/>
    <mergeCell ref="B1421:C1421"/>
    <mergeCell ref="B1422:C1422"/>
    <mergeCell ref="B1423:C1423"/>
    <mergeCell ref="B1424:C1424"/>
    <mergeCell ref="B1405:C1405"/>
    <mergeCell ref="B1406:C1406"/>
    <mergeCell ref="B1407:C1407"/>
    <mergeCell ref="B1409:C1409"/>
    <mergeCell ref="B1410:C1410"/>
    <mergeCell ref="B1411:C1411"/>
    <mergeCell ref="B1412:C1412"/>
    <mergeCell ref="B1413:C1413"/>
    <mergeCell ref="B1414:C1414"/>
    <mergeCell ref="B1395:C1395"/>
    <mergeCell ref="B1396:C1396"/>
    <mergeCell ref="B1397:C1397"/>
    <mergeCell ref="B1398:C1398"/>
    <mergeCell ref="B1399:C1399"/>
    <mergeCell ref="B1400:C1400"/>
    <mergeCell ref="B1402:C1402"/>
    <mergeCell ref="B1403:C1403"/>
    <mergeCell ref="B1404:C1404"/>
    <mergeCell ref="C1299:D1299"/>
    <mergeCell ref="C1300:D1300"/>
    <mergeCell ref="C1301:D1301"/>
    <mergeCell ref="C1302:D1302"/>
    <mergeCell ref="C1280:D1280"/>
    <mergeCell ref="C1281:D1281"/>
    <mergeCell ref="B1282:B1285"/>
    <mergeCell ref="C1282:F1284"/>
    <mergeCell ref="H1282:H1285"/>
    <mergeCell ref="B1293:D1293"/>
    <mergeCell ref="C1294:F1294"/>
    <mergeCell ref="H1294:H1295"/>
    <mergeCell ref="C1295:D1295"/>
    <mergeCell ref="C1285:D1285"/>
    <mergeCell ref="C1286:D1286"/>
    <mergeCell ref="C1287:D1287"/>
    <mergeCell ref="C1288:D1288"/>
    <mergeCell ref="C1289:D1289"/>
    <mergeCell ref="C1290:D1290"/>
    <mergeCell ref="B1294:B1295"/>
    <mergeCell ref="C1268:D1268"/>
    <mergeCell ref="C1269:D1269"/>
    <mergeCell ref="C1270:D1270"/>
    <mergeCell ref="C1271:D1271"/>
    <mergeCell ref="C1272:D1272"/>
    <mergeCell ref="B1275:D1275"/>
    <mergeCell ref="B1276:B1277"/>
    <mergeCell ref="C1278:D1278"/>
    <mergeCell ref="C1279:D1279"/>
    <mergeCell ref="B1335:H1335"/>
    <mergeCell ref="E1341:G1341"/>
    <mergeCell ref="I1341:I1342"/>
    <mergeCell ref="B1323:C1323"/>
    <mergeCell ref="B1324:C1324"/>
    <mergeCell ref="B1325:C1325"/>
    <mergeCell ref="B1326:C1326"/>
    <mergeCell ref="B1327:C1327"/>
    <mergeCell ref="D1328:F1328"/>
    <mergeCell ref="H1328:H1329"/>
    <mergeCell ref="B1328:C1329"/>
    <mergeCell ref="B1331:C1331"/>
    <mergeCell ref="B1332:C1332"/>
    <mergeCell ref="B1333:C1333"/>
    <mergeCell ref="B1334:C1334"/>
    <mergeCell ref="B1340:D1340"/>
    <mergeCell ref="H1341:H1342"/>
    <mergeCell ref="B1341:C1342"/>
  </mergeCells>
  <hyperlinks>
    <hyperlink ref="B4:C4" location="Содержание!A1" display="К содержанию"/>
  </hyperlinks>
  <pageMargins left="0.35433070866141736" right="0.23622047244094491" top="0.31496062992125984" bottom="0.19685039370078741" header="0" footer="0"/>
  <pageSetup paperSize="9" scale="78" orientation="portrait"/>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99"/>
  <sheetViews>
    <sheetView showGridLines="0" workbookViewId="0">
      <selection activeCell="B3" sqref="B3"/>
    </sheetView>
  </sheetViews>
  <sheetFormatPr defaultColWidth="14.42578125" defaultRowHeight="12.75"/>
  <cols>
    <col min="1" max="1" width="3.7109375" customWidth="1"/>
    <col min="2" max="2" width="23.7109375" customWidth="1"/>
    <col min="3" max="3" width="68.28515625" customWidth="1"/>
    <col min="4" max="4" width="14.140625" customWidth="1"/>
    <col min="5" max="5" width="28" customWidth="1"/>
    <col min="6" max="6" width="23.85546875" customWidth="1"/>
    <col min="7" max="7" width="15.85546875" customWidth="1"/>
    <col min="8" max="26" width="9" customWidth="1"/>
  </cols>
  <sheetData>
    <row r="1" spans="1:26" ht="15.75">
      <c r="A1" s="77"/>
      <c r="B1" s="1172" t="s">
        <v>7780</v>
      </c>
      <c r="C1" s="1172"/>
      <c r="D1" s="1172"/>
      <c r="E1" s="1172"/>
      <c r="F1" s="1172"/>
      <c r="G1" s="77"/>
      <c r="H1" s="77"/>
      <c r="I1" s="77"/>
      <c r="J1" s="77"/>
      <c r="K1" s="77"/>
      <c r="L1" s="77"/>
      <c r="M1" s="77"/>
      <c r="N1" s="77"/>
      <c r="O1" s="77"/>
      <c r="P1" s="77"/>
      <c r="Q1" s="77"/>
      <c r="R1" s="77"/>
      <c r="S1" s="77"/>
      <c r="T1" s="77"/>
      <c r="U1" s="77"/>
      <c r="V1" s="77"/>
      <c r="W1" s="77"/>
      <c r="X1" s="77"/>
      <c r="Y1" s="77"/>
      <c r="Z1" s="77"/>
    </row>
    <row r="2" spans="1:26" s="783" customFormat="1" ht="15.75">
      <c r="A2" s="77"/>
      <c r="B2" s="1172" t="s">
        <v>7781</v>
      </c>
      <c r="C2" s="1172"/>
      <c r="D2" s="1172"/>
      <c r="E2" s="1172"/>
      <c r="F2" s="1172"/>
      <c r="G2" s="77"/>
      <c r="H2" s="77"/>
      <c r="I2" s="77"/>
      <c r="J2" s="77"/>
      <c r="K2" s="77"/>
      <c r="L2" s="77"/>
      <c r="M2" s="77"/>
      <c r="N2" s="77"/>
      <c r="O2" s="77"/>
      <c r="P2" s="77"/>
      <c r="Q2" s="77"/>
      <c r="R2" s="77"/>
      <c r="S2" s="77"/>
      <c r="T2" s="77"/>
      <c r="U2" s="77"/>
      <c r="V2" s="77"/>
      <c r="W2" s="77"/>
      <c r="X2" s="77"/>
      <c r="Y2" s="77"/>
      <c r="Z2" s="77"/>
    </row>
    <row r="3" spans="1:26" s="783" customFormat="1" ht="15.75">
      <c r="A3" s="77"/>
      <c r="B3" s="784"/>
      <c r="C3" s="784"/>
      <c r="D3" s="402"/>
      <c r="E3" s="588"/>
      <c r="F3" s="77"/>
      <c r="G3" s="77"/>
      <c r="H3" s="77"/>
      <c r="I3" s="77"/>
      <c r="J3" s="77"/>
      <c r="K3" s="77"/>
      <c r="L3" s="77"/>
      <c r="M3" s="77"/>
      <c r="N3" s="77"/>
      <c r="O3" s="77"/>
      <c r="P3" s="77"/>
      <c r="Q3" s="77"/>
      <c r="R3" s="77"/>
      <c r="S3" s="77"/>
      <c r="T3" s="77"/>
      <c r="U3" s="77"/>
      <c r="V3" s="77"/>
      <c r="W3" s="77"/>
      <c r="X3" s="77"/>
      <c r="Y3" s="77"/>
      <c r="Z3" s="77"/>
    </row>
    <row r="4" spans="1:26" ht="25.5" customHeight="1">
      <c r="A4" s="77"/>
      <c r="B4" s="1159" t="s">
        <v>7782</v>
      </c>
      <c r="C4" s="77"/>
      <c r="D4" s="402"/>
      <c r="E4" s="588"/>
      <c r="F4" s="77"/>
      <c r="G4" s="77"/>
      <c r="H4" s="77"/>
      <c r="I4" s="77"/>
      <c r="J4" s="77"/>
      <c r="K4" s="77"/>
      <c r="L4" s="77"/>
      <c r="M4" s="77"/>
      <c r="N4" s="77"/>
      <c r="O4" s="77"/>
      <c r="P4" s="77"/>
      <c r="Q4" s="77"/>
      <c r="R4" s="77"/>
      <c r="S4" s="77"/>
      <c r="T4" s="77"/>
      <c r="U4" s="77"/>
      <c r="V4" s="77"/>
      <c r="W4" s="77"/>
      <c r="X4" s="77"/>
      <c r="Y4" s="77"/>
      <c r="Z4" s="77"/>
    </row>
    <row r="5" spans="1:26" ht="15.75">
      <c r="A5" s="77"/>
      <c r="B5" s="1088" t="s">
        <v>5311</v>
      </c>
      <c r="C5" s="878"/>
      <c r="D5" s="402"/>
      <c r="E5" s="588"/>
      <c r="F5" s="77"/>
      <c r="G5" s="77"/>
      <c r="H5" s="77"/>
      <c r="I5" s="77"/>
      <c r="J5" s="77"/>
      <c r="K5" s="77"/>
      <c r="L5" s="77"/>
      <c r="M5" s="77"/>
      <c r="N5" s="77"/>
      <c r="O5" s="77"/>
      <c r="P5" s="77"/>
      <c r="Q5" s="77"/>
      <c r="R5" s="77"/>
      <c r="S5" s="77"/>
      <c r="T5" s="77"/>
      <c r="U5" s="77"/>
      <c r="V5" s="77"/>
      <c r="W5" s="77"/>
      <c r="X5" s="77"/>
      <c r="Y5" s="77"/>
      <c r="Z5" s="77"/>
    </row>
    <row r="6" spans="1:26">
      <c r="A6" s="77"/>
      <c r="B6" s="590"/>
      <c r="C6" s="78"/>
      <c r="D6" s="588"/>
      <c r="E6" s="588"/>
      <c r="F6" s="77"/>
      <c r="G6" s="77"/>
      <c r="H6" s="77"/>
      <c r="I6" s="77"/>
      <c r="J6" s="77"/>
      <c r="K6" s="77"/>
      <c r="L6" s="77"/>
      <c r="M6" s="77"/>
      <c r="N6" s="77"/>
      <c r="O6" s="77"/>
      <c r="P6" s="77"/>
      <c r="Q6" s="77"/>
      <c r="R6" s="77"/>
      <c r="S6" s="77"/>
      <c r="T6" s="77"/>
      <c r="U6" s="77"/>
      <c r="V6" s="77"/>
      <c r="W6" s="77"/>
      <c r="X6" s="77"/>
      <c r="Y6" s="77"/>
      <c r="Z6" s="77"/>
    </row>
    <row r="7" spans="1:26" ht="15">
      <c r="A7" s="77"/>
      <c r="B7" s="1086" t="s">
        <v>5312</v>
      </c>
      <c r="C7" s="1086" t="s">
        <v>5313</v>
      </c>
      <c r="D7" s="1151" t="s">
        <v>2255</v>
      </c>
      <c r="E7" s="889"/>
      <c r="F7" s="77"/>
      <c r="G7" s="77"/>
      <c r="H7" s="77"/>
      <c r="I7" s="77"/>
      <c r="J7" s="77"/>
      <c r="K7" s="77"/>
      <c r="L7" s="77"/>
      <c r="M7" s="77"/>
      <c r="N7" s="77"/>
      <c r="O7" s="77"/>
      <c r="P7" s="77"/>
      <c r="Q7" s="77"/>
      <c r="R7" s="77"/>
      <c r="S7" s="77"/>
      <c r="T7" s="77"/>
      <c r="U7" s="77"/>
      <c r="V7" s="77"/>
      <c r="W7" s="77"/>
      <c r="X7" s="77"/>
      <c r="Y7" s="77"/>
      <c r="Z7" s="77"/>
    </row>
    <row r="8" spans="1:26">
      <c r="A8" s="77"/>
      <c r="B8" s="884"/>
      <c r="C8" s="884"/>
      <c r="D8" s="591"/>
      <c r="E8" s="592" t="s">
        <v>5314</v>
      </c>
      <c r="F8" s="77"/>
      <c r="G8" s="77"/>
      <c r="H8" s="77"/>
      <c r="I8" s="77"/>
      <c r="J8" s="77"/>
      <c r="K8" s="77"/>
      <c r="L8" s="77"/>
      <c r="M8" s="77"/>
      <c r="N8" s="77"/>
      <c r="O8" s="77"/>
      <c r="P8" s="77"/>
      <c r="Q8" s="77"/>
      <c r="R8" s="77"/>
      <c r="S8" s="77"/>
      <c r="T8" s="77"/>
      <c r="U8" s="77"/>
      <c r="V8" s="77"/>
      <c r="W8" s="77"/>
      <c r="X8" s="77"/>
      <c r="Y8" s="77"/>
      <c r="Z8" s="77"/>
    </row>
    <row r="9" spans="1:26" ht="15.75">
      <c r="A9" s="77"/>
      <c r="B9" s="593" t="s">
        <v>5315</v>
      </c>
      <c r="C9" s="1090" t="s">
        <v>5316</v>
      </c>
      <c r="D9" s="888"/>
      <c r="E9" s="888"/>
      <c r="F9" s="77"/>
      <c r="G9" s="77"/>
      <c r="H9" s="77"/>
      <c r="I9" s="77"/>
      <c r="J9" s="77"/>
      <c r="K9" s="77"/>
      <c r="L9" s="77"/>
      <c r="M9" s="77"/>
      <c r="N9" s="77"/>
      <c r="O9" s="77"/>
      <c r="P9" s="77"/>
      <c r="Q9" s="77"/>
      <c r="R9" s="77"/>
      <c r="S9" s="77"/>
      <c r="T9" s="77"/>
      <c r="U9" s="77"/>
      <c r="V9" s="77"/>
      <c r="W9" s="77"/>
      <c r="X9" s="77"/>
      <c r="Y9" s="77"/>
      <c r="Z9" s="77"/>
    </row>
    <row r="10" spans="1:26">
      <c r="A10" s="77"/>
      <c r="B10" s="44" t="s">
        <v>5317</v>
      </c>
      <c r="C10" s="594" t="s">
        <v>5318</v>
      </c>
      <c r="D10" s="15"/>
      <c r="E10" s="15">
        <v>791.04236904000027</v>
      </c>
      <c r="F10" s="31"/>
      <c r="G10" s="77"/>
      <c r="H10" s="77"/>
      <c r="I10" s="77"/>
      <c r="J10" s="77"/>
      <c r="K10" s="77"/>
      <c r="L10" s="77"/>
      <c r="M10" s="77"/>
      <c r="N10" s="77"/>
      <c r="O10" s="77"/>
      <c r="P10" s="77"/>
      <c r="Q10" s="77"/>
      <c r="R10" s="77"/>
      <c r="S10" s="77"/>
      <c r="T10" s="77"/>
      <c r="U10" s="77"/>
      <c r="V10" s="77"/>
      <c r="W10" s="77"/>
      <c r="X10" s="77"/>
      <c r="Y10" s="77"/>
      <c r="Z10" s="77"/>
    </row>
    <row r="11" spans="1:26">
      <c r="A11" s="77"/>
      <c r="B11" s="44" t="s">
        <v>5319</v>
      </c>
      <c r="C11" s="594" t="s">
        <v>5320</v>
      </c>
      <c r="D11" s="15"/>
      <c r="E11" s="15">
        <v>921.6677339099997</v>
      </c>
      <c r="F11" s="31"/>
      <c r="G11" s="77"/>
      <c r="H11" s="77"/>
      <c r="I11" s="77"/>
      <c r="J11" s="77"/>
      <c r="K11" s="77"/>
      <c r="L11" s="77"/>
      <c r="M11" s="77"/>
      <c r="N11" s="77"/>
      <c r="O11" s="77"/>
      <c r="P11" s="77"/>
      <c r="Q11" s="77"/>
      <c r="R11" s="77"/>
      <c r="S11" s="77"/>
      <c r="T11" s="77"/>
      <c r="U11" s="77"/>
      <c r="V11" s="77"/>
      <c r="W11" s="77"/>
      <c r="X11" s="77"/>
      <c r="Y11" s="77"/>
      <c r="Z11" s="77"/>
    </row>
    <row r="12" spans="1:26">
      <c r="A12" s="77"/>
      <c r="B12" s="44" t="s">
        <v>5321</v>
      </c>
      <c r="C12" s="594" t="s">
        <v>5322</v>
      </c>
      <c r="D12" s="15"/>
      <c r="E12" s="15">
        <v>825.37178724</v>
      </c>
      <c r="F12" s="31"/>
      <c r="G12" s="77"/>
      <c r="H12" s="77"/>
      <c r="I12" s="77"/>
      <c r="J12" s="77"/>
      <c r="K12" s="77"/>
      <c r="L12" s="77"/>
      <c r="M12" s="77"/>
      <c r="N12" s="77"/>
      <c r="O12" s="77"/>
      <c r="P12" s="77"/>
      <c r="Q12" s="77"/>
      <c r="R12" s="77"/>
      <c r="S12" s="77"/>
      <c r="T12" s="77"/>
      <c r="U12" s="77"/>
      <c r="V12" s="77"/>
      <c r="W12" s="77"/>
      <c r="X12" s="77"/>
      <c r="Y12" s="77"/>
      <c r="Z12" s="77"/>
    </row>
    <row r="13" spans="1:26">
      <c r="A13" s="77"/>
      <c r="B13" s="44" t="s">
        <v>5323</v>
      </c>
      <c r="C13" s="594" t="s">
        <v>5324</v>
      </c>
      <c r="D13" s="15"/>
      <c r="E13" s="15">
        <v>962.86303574999999</v>
      </c>
      <c r="F13" s="31"/>
      <c r="G13" s="77"/>
      <c r="H13" s="77"/>
      <c r="I13" s="77"/>
      <c r="J13" s="77"/>
      <c r="K13" s="77"/>
      <c r="L13" s="77"/>
      <c r="M13" s="77"/>
      <c r="N13" s="77"/>
      <c r="O13" s="77"/>
      <c r="P13" s="77"/>
      <c r="Q13" s="77"/>
      <c r="R13" s="77"/>
      <c r="S13" s="77"/>
      <c r="T13" s="77"/>
      <c r="U13" s="77"/>
      <c r="V13" s="77"/>
      <c r="W13" s="77"/>
      <c r="X13" s="77"/>
      <c r="Y13" s="77"/>
      <c r="Z13" s="77"/>
    </row>
    <row r="14" spans="1:26">
      <c r="A14" s="77"/>
      <c r="B14" s="44" t="s">
        <v>5325</v>
      </c>
      <c r="C14" s="594" t="s">
        <v>5326</v>
      </c>
      <c r="D14" s="15"/>
      <c r="E14" s="15">
        <v>895.53494646000001</v>
      </c>
      <c r="F14" s="31"/>
      <c r="G14" s="77"/>
      <c r="H14" s="77"/>
      <c r="I14" s="77"/>
      <c r="J14" s="77"/>
      <c r="K14" s="77"/>
      <c r="L14" s="77"/>
      <c r="M14" s="77"/>
      <c r="N14" s="77"/>
      <c r="O14" s="77"/>
      <c r="P14" s="77"/>
      <c r="Q14" s="77"/>
      <c r="R14" s="77"/>
      <c r="S14" s="77"/>
      <c r="T14" s="77"/>
      <c r="U14" s="77"/>
      <c r="V14" s="77"/>
      <c r="W14" s="77"/>
      <c r="X14" s="77"/>
      <c r="Y14" s="77"/>
      <c r="Z14" s="77"/>
    </row>
    <row r="15" spans="1:26">
      <c r="A15" s="77"/>
      <c r="B15" s="44" t="s">
        <v>5327</v>
      </c>
      <c r="C15" s="594" t="s">
        <v>5328</v>
      </c>
      <c r="D15" s="15"/>
      <c r="E15" s="15">
        <v>1047.0472550999998</v>
      </c>
      <c r="F15" s="31"/>
      <c r="G15" s="77"/>
      <c r="H15" s="77"/>
      <c r="I15" s="77"/>
      <c r="J15" s="77"/>
      <c r="K15" s="77"/>
      <c r="L15" s="77"/>
      <c r="M15" s="77"/>
      <c r="N15" s="77"/>
      <c r="O15" s="77"/>
      <c r="P15" s="77"/>
      <c r="Q15" s="77"/>
      <c r="R15" s="77"/>
      <c r="S15" s="77"/>
      <c r="T15" s="77"/>
      <c r="U15" s="77"/>
      <c r="V15" s="77"/>
      <c r="W15" s="77"/>
      <c r="X15" s="77"/>
      <c r="Y15" s="77"/>
      <c r="Z15" s="77"/>
    </row>
    <row r="16" spans="1:26">
      <c r="A16" s="77"/>
      <c r="B16" s="44" t="s">
        <v>5329</v>
      </c>
      <c r="C16" s="594" t="s">
        <v>5330</v>
      </c>
      <c r="D16" s="15"/>
      <c r="E16" s="15">
        <v>958.52364300000011</v>
      </c>
      <c r="F16" s="31"/>
      <c r="G16" s="77"/>
      <c r="H16" s="77"/>
      <c r="I16" s="77"/>
      <c r="J16" s="77"/>
      <c r="K16" s="77"/>
      <c r="L16" s="77"/>
      <c r="M16" s="77"/>
      <c r="N16" s="77"/>
      <c r="O16" s="77"/>
      <c r="P16" s="77"/>
      <c r="Q16" s="77"/>
      <c r="R16" s="77"/>
      <c r="S16" s="77"/>
      <c r="T16" s="77"/>
      <c r="U16" s="77"/>
      <c r="V16" s="77"/>
      <c r="W16" s="77"/>
      <c r="X16" s="77"/>
      <c r="Y16" s="77"/>
      <c r="Z16" s="77"/>
    </row>
    <row r="17" spans="1:26">
      <c r="A17" s="77"/>
      <c r="B17" s="44" t="s">
        <v>5331</v>
      </c>
      <c r="C17" s="594" t="s">
        <v>5332</v>
      </c>
      <c r="D17" s="15"/>
      <c r="E17" s="15">
        <v>1122.5912613300004</v>
      </c>
      <c r="F17" s="31"/>
      <c r="G17" s="77"/>
      <c r="H17" s="77"/>
      <c r="I17" s="77"/>
      <c r="J17" s="77"/>
      <c r="K17" s="77"/>
      <c r="L17" s="77"/>
      <c r="M17" s="77"/>
      <c r="N17" s="77"/>
      <c r="O17" s="77"/>
      <c r="P17" s="77"/>
      <c r="Q17" s="77"/>
      <c r="R17" s="77"/>
      <c r="S17" s="77"/>
      <c r="T17" s="77"/>
      <c r="U17" s="77"/>
      <c r="V17" s="77"/>
      <c r="W17" s="77"/>
      <c r="X17" s="77"/>
      <c r="Y17" s="77"/>
      <c r="Z17" s="77"/>
    </row>
    <row r="18" spans="1:26">
      <c r="A18" s="77"/>
      <c r="B18" s="44" t="s">
        <v>5333</v>
      </c>
      <c r="C18" s="594" t="s">
        <v>5334</v>
      </c>
      <c r="D18" s="15"/>
      <c r="E18" s="15">
        <v>1058.56111053</v>
      </c>
      <c r="F18" s="31"/>
      <c r="G18" s="77"/>
      <c r="H18" s="77"/>
      <c r="I18" s="77"/>
      <c r="J18" s="77"/>
      <c r="K18" s="77"/>
      <c r="L18" s="77"/>
      <c r="M18" s="77"/>
      <c r="N18" s="77"/>
      <c r="O18" s="77"/>
      <c r="P18" s="77"/>
      <c r="Q18" s="77"/>
      <c r="R18" s="77"/>
      <c r="S18" s="77"/>
      <c r="T18" s="77"/>
      <c r="U18" s="77"/>
      <c r="V18" s="77"/>
      <c r="W18" s="77"/>
      <c r="X18" s="77"/>
      <c r="Y18" s="77"/>
      <c r="Z18" s="77"/>
    </row>
    <row r="19" spans="1:26">
      <c r="A19" s="77"/>
      <c r="B19" s="44" t="s">
        <v>5335</v>
      </c>
      <c r="C19" s="594" t="s">
        <v>5336</v>
      </c>
      <c r="D19" s="15"/>
      <c r="E19" s="15">
        <v>1242.7249388400003</v>
      </c>
      <c r="F19" s="31"/>
      <c r="G19" s="77"/>
      <c r="H19" s="77"/>
      <c r="I19" s="77"/>
      <c r="J19" s="77"/>
      <c r="K19" s="77"/>
      <c r="L19" s="77"/>
      <c r="M19" s="77"/>
      <c r="N19" s="77"/>
      <c r="O19" s="77"/>
      <c r="P19" s="77"/>
      <c r="Q19" s="77"/>
      <c r="R19" s="77"/>
      <c r="S19" s="77"/>
      <c r="T19" s="77"/>
      <c r="U19" s="77"/>
      <c r="V19" s="77"/>
      <c r="W19" s="77"/>
      <c r="X19" s="77"/>
      <c r="Y19" s="77"/>
      <c r="Z19" s="77"/>
    </row>
    <row r="20" spans="1:26">
      <c r="A20" s="77"/>
      <c r="B20" s="44" t="s">
        <v>5337</v>
      </c>
      <c r="C20" s="594" t="s">
        <v>5338</v>
      </c>
      <c r="D20" s="15"/>
      <c r="E20" s="15">
        <v>1226.62097019</v>
      </c>
      <c r="F20" s="31"/>
      <c r="G20" s="77"/>
      <c r="H20" s="77"/>
      <c r="I20" s="77"/>
      <c r="J20" s="77"/>
      <c r="K20" s="77"/>
      <c r="L20" s="77"/>
      <c r="M20" s="77"/>
      <c r="N20" s="77"/>
      <c r="O20" s="77"/>
      <c r="P20" s="77"/>
      <c r="Q20" s="77"/>
      <c r="R20" s="77"/>
      <c r="S20" s="77"/>
      <c r="T20" s="77"/>
      <c r="U20" s="77"/>
      <c r="V20" s="77"/>
      <c r="W20" s="77"/>
      <c r="X20" s="77"/>
      <c r="Y20" s="77"/>
      <c r="Z20" s="77"/>
    </row>
    <row r="21" spans="1:26">
      <c r="A21" s="77"/>
      <c r="B21" s="44" t="s">
        <v>5339</v>
      </c>
      <c r="C21" s="594" t="s">
        <v>5340</v>
      </c>
      <c r="D21" s="15"/>
      <c r="E21" s="15">
        <v>1444.3427691000004</v>
      </c>
      <c r="F21" s="31"/>
      <c r="G21" s="77"/>
      <c r="H21" s="77"/>
      <c r="I21" s="77"/>
      <c r="J21" s="77"/>
      <c r="K21" s="77"/>
      <c r="L21" s="77"/>
      <c r="M21" s="77"/>
      <c r="N21" s="77"/>
      <c r="O21" s="77"/>
      <c r="P21" s="77"/>
      <c r="Q21" s="77"/>
      <c r="R21" s="77"/>
      <c r="S21" s="77"/>
      <c r="T21" s="77"/>
      <c r="U21" s="77"/>
      <c r="V21" s="77"/>
      <c r="W21" s="77"/>
      <c r="X21" s="77"/>
      <c r="Y21" s="77"/>
      <c r="Z21" s="77"/>
    </row>
    <row r="22" spans="1:26">
      <c r="A22" s="77"/>
      <c r="B22" s="44" t="s">
        <v>5341</v>
      </c>
      <c r="C22" s="594" t="s">
        <v>5342</v>
      </c>
      <c r="D22" s="15"/>
      <c r="E22" s="15">
        <v>1325.7327006</v>
      </c>
      <c r="F22" s="31"/>
      <c r="G22" s="77"/>
      <c r="H22" s="77"/>
      <c r="I22" s="77"/>
      <c r="J22" s="77"/>
      <c r="K22" s="77"/>
      <c r="L22" s="77"/>
      <c r="M22" s="77"/>
      <c r="N22" s="77"/>
      <c r="O22" s="77"/>
      <c r="P22" s="77"/>
      <c r="Q22" s="77"/>
      <c r="R22" s="77"/>
      <c r="S22" s="77"/>
      <c r="T22" s="77"/>
      <c r="U22" s="77"/>
      <c r="V22" s="77"/>
      <c r="W22" s="77"/>
      <c r="X22" s="77"/>
      <c r="Y22" s="77"/>
      <c r="Z22" s="77"/>
    </row>
    <row r="23" spans="1:26">
      <c r="A23" s="77"/>
      <c r="B23" s="44" t="s">
        <v>5343</v>
      </c>
      <c r="C23" s="594" t="s">
        <v>5344</v>
      </c>
      <c r="D23" s="15"/>
      <c r="E23" s="15">
        <v>1563.2807028299999</v>
      </c>
      <c r="F23" s="31"/>
      <c r="G23" s="77"/>
      <c r="H23" s="77"/>
      <c r="I23" s="77"/>
      <c r="J23" s="77"/>
      <c r="K23" s="77"/>
      <c r="L23" s="77"/>
      <c r="M23" s="77"/>
      <c r="N23" s="77"/>
      <c r="O23" s="77"/>
      <c r="P23" s="77"/>
      <c r="Q23" s="77"/>
      <c r="R23" s="77"/>
      <c r="S23" s="77"/>
      <c r="T23" s="77"/>
      <c r="U23" s="77"/>
      <c r="V23" s="77"/>
      <c r="W23" s="77"/>
      <c r="X23" s="77"/>
      <c r="Y23" s="77"/>
      <c r="Z23" s="77"/>
    </row>
    <row r="24" spans="1:26">
      <c r="A24" s="77"/>
      <c r="B24" s="44" t="s">
        <v>5345</v>
      </c>
      <c r="C24" s="594" t="s">
        <v>5346</v>
      </c>
      <c r="D24" s="15"/>
      <c r="E24" s="15">
        <v>1418.1906954600001</v>
      </c>
      <c r="F24" s="31"/>
      <c r="G24" s="77"/>
      <c r="H24" s="77"/>
      <c r="I24" s="77"/>
      <c r="J24" s="77"/>
      <c r="K24" s="77"/>
      <c r="L24" s="77"/>
      <c r="M24" s="77"/>
      <c r="N24" s="77"/>
      <c r="O24" s="77"/>
      <c r="P24" s="77"/>
      <c r="Q24" s="77"/>
      <c r="R24" s="77"/>
      <c r="S24" s="77"/>
      <c r="T24" s="77"/>
      <c r="U24" s="77"/>
      <c r="V24" s="77"/>
      <c r="W24" s="77"/>
      <c r="X24" s="77"/>
      <c r="Y24" s="77"/>
      <c r="Z24" s="77"/>
    </row>
    <row r="25" spans="1:26">
      <c r="A25" s="77"/>
      <c r="B25" s="44" t="s">
        <v>5347</v>
      </c>
      <c r="C25" s="594" t="s">
        <v>5348</v>
      </c>
      <c r="D25" s="15"/>
      <c r="E25" s="15">
        <v>1674.2534400900001</v>
      </c>
      <c r="F25" s="31"/>
      <c r="G25" s="77"/>
      <c r="H25" s="77"/>
      <c r="I25" s="77"/>
      <c r="J25" s="77"/>
      <c r="K25" s="77"/>
      <c r="L25" s="77"/>
      <c r="M25" s="77"/>
      <c r="N25" s="77"/>
      <c r="O25" s="77"/>
      <c r="P25" s="77"/>
      <c r="Q25" s="77"/>
      <c r="R25" s="77"/>
      <c r="S25" s="77"/>
      <c r="T25" s="77"/>
      <c r="U25" s="77"/>
      <c r="V25" s="77"/>
      <c r="W25" s="77"/>
      <c r="X25" s="77"/>
      <c r="Y25" s="77"/>
      <c r="Z25" s="77"/>
    </row>
    <row r="26" spans="1:26">
      <c r="A26" s="77"/>
      <c r="B26" s="44" t="s">
        <v>5349</v>
      </c>
      <c r="C26" s="594" t="s">
        <v>5350</v>
      </c>
      <c r="D26" s="15"/>
      <c r="E26" s="15">
        <v>1510.82226603</v>
      </c>
      <c r="F26" s="31"/>
      <c r="G26" s="77"/>
      <c r="H26" s="77"/>
      <c r="I26" s="77"/>
      <c r="J26" s="77"/>
      <c r="K26" s="77"/>
      <c r="L26" s="77"/>
      <c r="M26" s="77"/>
      <c r="N26" s="77"/>
      <c r="O26" s="77"/>
      <c r="P26" s="77"/>
      <c r="Q26" s="77"/>
      <c r="R26" s="77"/>
      <c r="S26" s="77"/>
      <c r="T26" s="77"/>
      <c r="U26" s="77"/>
      <c r="V26" s="77"/>
      <c r="W26" s="77"/>
      <c r="X26" s="77"/>
      <c r="Y26" s="77"/>
      <c r="Z26" s="77"/>
    </row>
    <row r="27" spans="1:26">
      <c r="A27" s="77"/>
      <c r="B27" s="44" t="s">
        <v>5351</v>
      </c>
      <c r="C27" s="594" t="s">
        <v>5352</v>
      </c>
      <c r="D27" s="15"/>
      <c r="E27" s="15">
        <v>1785.3804668700002</v>
      </c>
      <c r="F27" s="31"/>
      <c r="G27" s="77"/>
      <c r="H27" s="77"/>
      <c r="I27" s="77"/>
      <c r="J27" s="77"/>
      <c r="K27" s="77"/>
      <c r="L27" s="77"/>
      <c r="M27" s="77"/>
      <c r="N27" s="77"/>
      <c r="O27" s="77"/>
      <c r="P27" s="77"/>
      <c r="Q27" s="77"/>
      <c r="R27" s="77"/>
      <c r="S27" s="77"/>
      <c r="T27" s="77"/>
      <c r="U27" s="77"/>
      <c r="V27" s="77"/>
      <c r="W27" s="77"/>
      <c r="X27" s="77"/>
      <c r="Y27" s="77"/>
      <c r="Z27" s="77"/>
    </row>
    <row r="28" spans="1:26">
      <c r="A28" s="77"/>
      <c r="B28" s="44" t="s">
        <v>5353</v>
      </c>
      <c r="C28" s="594" t="s">
        <v>5354</v>
      </c>
      <c r="D28" s="15"/>
      <c r="E28" s="15">
        <v>1603.2802608900001</v>
      </c>
      <c r="F28" s="31"/>
      <c r="G28" s="77"/>
      <c r="H28" s="77"/>
      <c r="I28" s="77"/>
      <c r="J28" s="77"/>
      <c r="K28" s="77"/>
      <c r="L28" s="77"/>
      <c r="M28" s="77"/>
      <c r="N28" s="77"/>
      <c r="O28" s="77"/>
      <c r="P28" s="77"/>
      <c r="Q28" s="77"/>
      <c r="R28" s="77"/>
      <c r="S28" s="77"/>
      <c r="T28" s="77"/>
      <c r="U28" s="77"/>
      <c r="V28" s="77"/>
      <c r="W28" s="77"/>
      <c r="X28" s="77"/>
      <c r="Y28" s="77"/>
      <c r="Z28" s="77"/>
    </row>
    <row r="29" spans="1:26">
      <c r="A29" s="77"/>
      <c r="B29" s="44" t="s">
        <v>5355</v>
      </c>
      <c r="C29" s="594" t="s">
        <v>5356</v>
      </c>
      <c r="D29" s="15"/>
      <c r="E29" s="15">
        <v>1896.33391794</v>
      </c>
      <c r="F29" s="31"/>
      <c r="G29" s="77"/>
      <c r="H29" s="77"/>
      <c r="I29" s="77"/>
      <c r="J29" s="77"/>
      <c r="K29" s="77"/>
      <c r="L29" s="77"/>
      <c r="M29" s="77"/>
      <c r="N29" s="77"/>
      <c r="O29" s="77"/>
      <c r="P29" s="77"/>
      <c r="Q29" s="77"/>
      <c r="R29" s="77"/>
      <c r="S29" s="77"/>
      <c r="T29" s="77"/>
      <c r="U29" s="77"/>
      <c r="V29" s="77"/>
      <c r="W29" s="77"/>
      <c r="X29" s="77"/>
      <c r="Y29" s="77"/>
      <c r="Z29" s="77"/>
    </row>
    <row r="30" spans="1:26">
      <c r="A30" s="77"/>
      <c r="B30" s="44" t="s">
        <v>5357</v>
      </c>
      <c r="C30" s="594" t="s">
        <v>5358</v>
      </c>
      <c r="D30" s="15"/>
      <c r="E30" s="15">
        <v>653.06712900000002</v>
      </c>
      <c r="F30" s="31"/>
      <c r="G30" s="77"/>
      <c r="H30" s="77"/>
      <c r="I30" s="77"/>
      <c r="J30" s="77"/>
      <c r="K30" s="77"/>
      <c r="L30" s="77"/>
      <c r="M30" s="77"/>
      <c r="N30" s="77"/>
      <c r="O30" s="77"/>
      <c r="P30" s="77"/>
      <c r="Q30" s="77"/>
      <c r="R30" s="77"/>
      <c r="S30" s="77"/>
      <c r="T30" s="77"/>
      <c r="U30" s="77"/>
      <c r="V30" s="77"/>
      <c r="W30" s="77"/>
      <c r="X30" s="77"/>
      <c r="Y30" s="77"/>
      <c r="Z30" s="77"/>
    </row>
    <row r="31" spans="1:26">
      <c r="A31" s="77"/>
      <c r="B31" s="44" t="s">
        <v>5359</v>
      </c>
      <c r="C31" s="594" t="s">
        <v>5360</v>
      </c>
      <c r="D31" s="15"/>
      <c r="E31" s="15">
        <v>783.68400000000008</v>
      </c>
      <c r="F31" s="31"/>
      <c r="G31" s="77"/>
      <c r="H31" s="77"/>
      <c r="I31" s="77"/>
      <c r="J31" s="77"/>
      <c r="K31" s="77"/>
      <c r="L31" s="77"/>
      <c r="M31" s="77"/>
      <c r="N31" s="77"/>
      <c r="O31" s="77"/>
      <c r="P31" s="77"/>
      <c r="Q31" s="77"/>
      <c r="R31" s="77"/>
      <c r="S31" s="77"/>
      <c r="T31" s="77"/>
      <c r="U31" s="77"/>
      <c r="V31" s="77"/>
      <c r="W31" s="77"/>
      <c r="X31" s="77"/>
      <c r="Y31" s="77"/>
      <c r="Z31" s="77"/>
    </row>
    <row r="32" spans="1:26">
      <c r="A32" s="77"/>
      <c r="B32" s="44" t="s">
        <v>5361</v>
      </c>
      <c r="C32" s="594" t="s">
        <v>5362</v>
      </c>
      <c r="D32" s="15"/>
      <c r="E32" s="15">
        <v>687.39654719999999</v>
      </c>
      <c r="F32" s="31"/>
      <c r="G32" s="77"/>
      <c r="H32" s="77"/>
      <c r="I32" s="77"/>
      <c r="J32" s="77"/>
      <c r="K32" s="77"/>
      <c r="L32" s="77"/>
      <c r="M32" s="77"/>
      <c r="N32" s="77"/>
      <c r="O32" s="77"/>
      <c r="P32" s="77"/>
      <c r="Q32" s="77"/>
      <c r="R32" s="77"/>
      <c r="S32" s="77"/>
      <c r="T32" s="77"/>
      <c r="U32" s="77"/>
      <c r="V32" s="77"/>
      <c r="W32" s="77"/>
      <c r="X32" s="77"/>
      <c r="Y32" s="77"/>
      <c r="Z32" s="77"/>
    </row>
    <row r="33" spans="1:26">
      <c r="A33" s="77"/>
      <c r="B33" s="44" t="s">
        <v>5363</v>
      </c>
      <c r="C33" s="594" t="s">
        <v>5364</v>
      </c>
      <c r="D33" s="15"/>
      <c r="E33" s="15">
        <v>824.88119999999992</v>
      </c>
      <c r="F33" s="31"/>
      <c r="G33" s="77"/>
      <c r="H33" s="77"/>
      <c r="I33" s="77"/>
      <c r="J33" s="77"/>
      <c r="K33" s="77"/>
      <c r="L33" s="77"/>
      <c r="M33" s="77"/>
      <c r="N33" s="77"/>
      <c r="O33" s="77"/>
      <c r="P33" s="77"/>
      <c r="Q33" s="77"/>
      <c r="R33" s="77"/>
      <c r="S33" s="77"/>
      <c r="T33" s="77"/>
      <c r="U33" s="77"/>
      <c r="V33" s="77"/>
      <c r="W33" s="77"/>
      <c r="X33" s="77"/>
      <c r="Y33" s="77"/>
      <c r="Z33" s="77"/>
    </row>
    <row r="34" spans="1:26">
      <c r="A34" s="77"/>
      <c r="B34" s="44" t="s">
        <v>5365</v>
      </c>
      <c r="C34" s="594" t="s">
        <v>5366</v>
      </c>
      <c r="D34" s="15"/>
      <c r="E34" s="15">
        <v>757.54317540000022</v>
      </c>
      <c r="F34" s="31"/>
      <c r="G34" s="77"/>
      <c r="H34" s="77"/>
      <c r="I34" s="77"/>
      <c r="J34" s="77"/>
      <c r="K34" s="77"/>
      <c r="L34" s="77"/>
      <c r="M34" s="77"/>
      <c r="N34" s="77"/>
      <c r="O34" s="77"/>
      <c r="P34" s="77"/>
      <c r="Q34" s="77"/>
      <c r="R34" s="77"/>
      <c r="S34" s="77"/>
      <c r="T34" s="77"/>
      <c r="U34" s="77"/>
      <c r="V34" s="77"/>
      <c r="W34" s="77"/>
      <c r="X34" s="77"/>
      <c r="Y34" s="77"/>
      <c r="Z34" s="77"/>
    </row>
    <row r="35" spans="1:26">
      <c r="A35" s="77"/>
      <c r="B35" s="44" t="s">
        <v>5367</v>
      </c>
      <c r="C35" s="594" t="s">
        <v>5368</v>
      </c>
      <c r="D35" s="15"/>
      <c r="E35" s="15">
        <v>909.05759999999998</v>
      </c>
      <c r="F35" s="31"/>
      <c r="G35" s="77"/>
      <c r="H35" s="77"/>
      <c r="I35" s="77"/>
      <c r="J35" s="77"/>
      <c r="K35" s="77"/>
      <c r="L35" s="77"/>
      <c r="M35" s="77"/>
      <c r="N35" s="77"/>
      <c r="O35" s="77"/>
      <c r="P35" s="77"/>
      <c r="Q35" s="77"/>
      <c r="R35" s="77"/>
      <c r="S35" s="77"/>
      <c r="T35" s="77"/>
      <c r="U35" s="77"/>
      <c r="V35" s="77"/>
      <c r="W35" s="77"/>
      <c r="X35" s="77"/>
      <c r="Y35" s="77"/>
      <c r="Z35" s="77"/>
    </row>
    <row r="36" spans="1:26">
      <c r="A36" s="77"/>
      <c r="B36" s="44" t="s">
        <v>5369</v>
      </c>
      <c r="C36" s="594" t="s">
        <v>5370</v>
      </c>
      <c r="D36" s="15"/>
      <c r="E36" s="15">
        <v>820.50799380000001</v>
      </c>
      <c r="F36" s="31"/>
      <c r="G36" s="77"/>
      <c r="H36" s="77"/>
      <c r="I36" s="77"/>
      <c r="J36" s="77"/>
      <c r="K36" s="77"/>
      <c r="L36" s="77"/>
      <c r="M36" s="77"/>
      <c r="N36" s="77"/>
      <c r="O36" s="77"/>
      <c r="P36" s="77"/>
      <c r="Q36" s="77"/>
      <c r="R36" s="77"/>
      <c r="S36" s="77"/>
      <c r="T36" s="77"/>
      <c r="U36" s="77"/>
      <c r="V36" s="77"/>
      <c r="W36" s="77"/>
      <c r="X36" s="77"/>
      <c r="Y36" s="77"/>
      <c r="Z36" s="77"/>
    </row>
    <row r="37" spans="1:26">
      <c r="A37" s="77"/>
      <c r="B37" s="44" t="s">
        <v>5371</v>
      </c>
      <c r="C37" s="594" t="s">
        <v>5372</v>
      </c>
      <c r="D37" s="15"/>
      <c r="E37" s="15">
        <v>984.64080000000013</v>
      </c>
      <c r="F37" s="31"/>
      <c r="G37" s="77"/>
      <c r="H37" s="77"/>
      <c r="I37" s="77"/>
      <c r="J37" s="77"/>
      <c r="K37" s="77"/>
      <c r="L37" s="77"/>
      <c r="M37" s="77"/>
      <c r="N37" s="77"/>
      <c r="O37" s="77"/>
      <c r="P37" s="77"/>
      <c r="Q37" s="77"/>
      <c r="R37" s="77"/>
      <c r="S37" s="77"/>
      <c r="T37" s="77"/>
      <c r="U37" s="77"/>
      <c r="V37" s="77"/>
      <c r="W37" s="77"/>
      <c r="X37" s="77"/>
      <c r="Y37" s="77"/>
      <c r="Z37" s="77"/>
    </row>
    <row r="38" spans="1:26">
      <c r="A38" s="77"/>
      <c r="B38" s="44" t="s">
        <v>5373</v>
      </c>
      <c r="C38" s="594" t="s">
        <v>5374</v>
      </c>
      <c r="D38" s="15"/>
      <c r="E38" s="15">
        <v>920.59413600000005</v>
      </c>
      <c r="F38" s="31"/>
      <c r="G38" s="77"/>
      <c r="H38" s="77"/>
      <c r="I38" s="77"/>
      <c r="J38" s="77"/>
      <c r="K38" s="77"/>
      <c r="L38" s="77"/>
      <c r="M38" s="77"/>
      <c r="N38" s="77"/>
      <c r="O38" s="77"/>
      <c r="P38" s="77"/>
      <c r="Q38" s="77"/>
      <c r="R38" s="77"/>
      <c r="S38" s="77"/>
      <c r="T38" s="77"/>
      <c r="U38" s="77"/>
      <c r="V38" s="77"/>
      <c r="W38" s="77"/>
      <c r="X38" s="77"/>
      <c r="Y38" s="77"/>
      <c r="Z38" s="77"/>
    </row>
    <row r="39" spans="1:26">
      <c r="A39" s="77"/>
      <c r="B39" s="44" t="s">
        <v>5375</v>
      </c>
      <c r="C39" s="594" t="s">
        <v>5376</v>
      </c>
      <c r="D39" s="15"/>
      <c r="E39" s="15">
        <v>1104.6684</v>
      </c>
      <c r="F39" s="31"/>
      <c r="G39" s="77"/>
      <c r="H39" s="77"/>
      <c r="I39" s="77"/>
      <c r="J39" s="77"/>
      <c r="K39" s="77"/>
      <c r="L39" s="77"/>
      <c r="M39" s="77"/>
      <c r="N39" s="77"/>
      <c r="O39" s="77"/>
      <c r="P39" s="77"/>
      <c r="Q39" s="77"/>
      <c r="R39" s="77"/>
      <c r="S39" s="77"/>
      <c r="T39" s="77"/>
      <c r="U39" s="77"/>
      <c r="V39" s="77"/>
      <c r="W39" s="77"/>
      <c r="X39" s="77"/>
      <c r="Y39" s="77"/>
      <c r="Z39" s="77"/>
    </row>
    <row r="40" spans="1:26">
      <c r="A40" s="77"/>
      <c r="B40" s="44" t="s">
        <v>5377</v>
      </c>
      <c r="C40" s="594" t="s">
        <v>5378</v>
      </c>
      <c r="D40" s="15"/>
      <c r="E40" s="15">
        <v>1088.6411381999999</v>
      </c>
      <c r="F40" s="31"/>
      <c r="G40" s="77"/>
      <c r="H40" s="77"/>
      <c r="I40" s="77"/>
      <c r="J40" s="77"/>
      <c r="K40" s="77"/>
      <c r="L40" s="77"/>
      <c r="M40" s="77"/>
      <c r="N40" s="77"/>
      <c r="O40" s="77"/>
      <c r="P40" s="77"/>
      <c r="Q40" s="77"/>
      <c r="R40" s="77"/>
      <c r="S40" s="77"/>
      <c r="T40" s="77"/>
      <c r="U40" s="77"/>
      <c r="V40" s="77"/>
      <c r="W40" s="77"/>
      <c r="X40" s="77"/>
      <c r="Y40" s="77"/>
      <c r="Z40" s="77"/>
    </row>
    <row r="41" spans="1:26">
      <c r="A41" s="77"/>
      <c r="B41" s="44" t="s">
        <v>5379</v>
      </c>
      <c r="C41" s="594" t="s">
        <v>5380</v>
      </c>
      <c r="D41" s="15"/>
      <c r="E41" s="15">
        <v>1306.3775999999998</v>
      </c>
      <c r="F41" s="31"/>
      <c r="G41" s="77"/>
      <c r="H41" s="77"/>
      <c r="I41" s="77"/>
      <c r="J41" s="77"/>
      <c r="K41" s="77"/>
      <c r="L41" s="77"/>
      <c r="M41" s="77"/>
      <c r="N41" s="77"/>
      <c r="O41" s="77"/>
      <c r="P41" s="77"/>
      <c r="Q41" s="77"/>
      <c r="R41" s="77"/>
      <c r="S41" s="77"/>
      <c r="T41" s="77"/>
      <c r="U41" s="77"/>
      <c r="V41" s="77"/>
      <c r="W41" s="77"/>
      <c r="X41" s="77"/>
      <c r="Y41" s="77"/>
      <c r="Z41" s="77"/>
    </row>
    <row r="42" spans="1:26">
      <c r="A42" s="77"/>
      <c r="B42" s="44" t="s">
        <v>5381</v>
      </c>
      <c r="C42" s="594" t="s">
        <v>5382</v>
      </c>
      <c r="D42" s="15"/>
      <c r="E42" s="15">
        <v>1187.7170513999997</v>
      </c>
      <c r="F42" s="31"/>
      <c r="G42" s="77"/>
      <c r="H42" s="77"/>
      <c r="I42" s="77"/>
      <c r="J42" s="77"/>
      <c r="K42" s="77"/>
      <c r="L42" s="77"/>
      <c r="M42" s="77"/>
      <c r="N42" s="77"/>
      <c r="O42" s="77"/>
      <c r="P42" s="77"/>
      <c r="Q42" s="77"/>
      <c r="R42" s="77"/>
      <c r="S42" s="77"/>
      <c r="T42" s="77"/>
      <c r="U42" s="77"/>
      <c r="V42" s="77"/>
      <c r="W42" s="77"/>
      <c r="X42" s="77"/>
      <c r="Y42" s="77"/>
      <c r="Z42" s="77"/>
    </row>
    <row r="43" spans="1:26">
      <c r="A43" s="77"/>
      <c r="B43" s="44" t="s">
        <v>5383</v>
      </c>
      <c r="C43" s="594" t="s">
        <v>5384</v>
      </c>
      <c r="D43" s="15"/>
      <c r="E43" s="15">
        <v>1425.2699999999998</v>
      </c>
      <c r="F43" s="31"/>
      <c r="G43" s="77"/>
      <c r="H43" s="77"/>
      <c r="I43" s="77"/>
      <c r="J43" s="77"/>
      <c r="K43" s="77"/>
      <c r="L43" s="77"/>
      <c r="M43" s="77"/>
      <c r="N43" s="77"/>
      <c r="O43" s="77"/>
      <c r="P43" s="77"/>
      <c r="Q43" s="77"/>
      <c r="R43" s="77"/>
      <c r="S43" s="77"/>
      <c r="T43" s="77"/>
      <c r="U43" s="77"/>
      <c r="V43" s="77"/>
      <c r="W43" s="77"/>
      <c r="X43" s="77"/>
      <c r="Y43" s="77"/>
      <c r="Z43" s="77"/>
    </row>
    <row r="44" spans="1:26">
      <c r="A44" s="77"/>
      <c r="B44" s="44" t="s">
        <v>5385</v>
      </c>
      <c r="C44" s="594" t="s">
        <v>5386</v>
      </c>
      <c r="D44" s="15"/>
      <c r="E44" s="15">
        <v>1280.1989243999999</v>
      </c>
      <c r="F44" s="31"/>
      <c r="G44" s="77"/>
      <c r="H44" s="77"/>
      <c r="I44" s="77"/>
      <c r="J44" s="77"/>
      <c r="K44" s="77"/>
      <c r="L44" s="77"/>
      <c r="M44" s="77"/>
      <c r="N44" s="77"/>
      <c r="O44" s="77"/>
      <c r="P44" s="77"/>
      <c r="Q44" s="77"/>
      <c r="R44" s="77"/>
      <c r="S44" s="77"/>
      <c r="T44" s="77"/>
      <c r="U44" s="77"/>
      <c r="V44" s="77"/>
      <c r="W44" s="77"/>
      <c r="X44" s="77"/>
      <c r="Y44" s="77"/>
      <c r="Z44" s="77"/>
    </row>
    <row r="45" spans="1:26">
      <c r="A45" s="77"/>
      <c r="B45" s="44" t="s">
        <v>5387</v>
      </c>
      <c r="C45" s="594" t="s">
        <v>5388</v>
      </c>
      <c r="D45" s="15"/>
      <c r="E45" s="15">
        <v>1536.2556</v>
      </c>
      <c r="F45" s="31"/>
      <c r="G45" s="77"/>
      <c r="H45" s="77"/>
      <c r="I45" s="77"/>
      <c r="J45" s="77"/>
      <c r="K45" s="77"/>
      <c r="L45" s="77"/>
      <c r="M45" s="77"/>
      <c r="N45" s="77"/>
      <c r="O45" s="77"/>
      <c r="P45" s="77"/>
      <c r="Q45" s="77"/>
      <c r="R45" s="77"/>
      <c r="S45" s="77"/>
      <c r="T45" s="77"/>
      <c r="U45" s="77"/>
      <c r="V45" s="77"/>
      <c r="W45" s="77"/>
      <c r="X45" s="77"/>
      <c r="Y45" s="77"/>
      <c r="Z45" s="77"/>
    </row>
    <row r="46" spans="1:26">
      <c r="A46" s="77"/>
      <c r="B46" s="44" t="s">
        <v>5389</v>
      </c>
      <c r="C46" s="594" t="s">
        <v>5390</v>
      </c>
      <c r="D46" s="15"/>
      <c r="E46" s="15">
        <v>1372.8277398</v>
      </c>
      <c r="F46" s="31"/>
      <c r="G46" s="77"/>
      <c r="H46" s="77"/>
      <c r="I46" s="77"/>
      <c r="J46" s="77"/>
      <c r="K46" s="77"/>
      <c r="L46" s="77"/>
      <c r="M46" s="77"/>
      <c r="N46" s="77"/>
      <c r="O46" s="77"/>
      <c r="P46" s="77"/>
      <c r="Q46" s="77"/>
      <c r="R46" s="77"/>
      <c r="S46" s="77"/>
      <c r="T46" s="77"/>
      <c r="U46" s="77"/>
      <c r="V46" s="77"/>
      <c r="W46" s="77"/>
      <c r="X46" s="77"/>
      <c r="Y46" s="77"/>
      <c r="Z46" s="77"/>
    </row>
    <row r="47" spans="1:26">
      <c r="A47" s="77"/>
      <c r="B47" s="44" t="s">
        <v>5391</v>
      </c>
      <c r="C47" s="594" t="s">
        <v>5392</v>
      </c>
      <c r="D47" s="15"/>
      <c r="E47" s="15">
        <v>1647.3468</v>
      </c>
      <c r="F47" s="31"/>
      <c r="G47" s="77"/>
      <c r="H47" s="77"/>
      <c r="I47" s="77"/>
      <c r="J47" s="77"/>
      <c r="K47" s="77"/>
      <c r="L47" s="77"/>
      <c r="M47" s="77"/>
      <c r="N47" s="77"/>
      <c r="O47" s="77"/>
      <c r="P47" s="77"/>
      <c r="Q47" s="77"/>
      <c r="R47" s="77"/>
      <c r="S47" s="77"/>
      <c r="T47" s="77"/>
      <c r="U47" s="77"/>
      <c r="V47" s="77"/>
      <c r="W47" s="77"/>
      <c r="X47" s="77"/>
      <c r="Y47" s="77"/>
      <c r="Z47" s="77"/>
    </row>
    <row r="48" spans="1:26">
      <c r="A48" s="77"/>
      <c r="B48" s="44" t="s">
        <v>5393</v>
      </c>
      <c r="C48" s="594" t="s">
        <v>5394</v>
      </c>
      <c r="D48" s="15"/>
      <c r="E48" s="15">
        <v>1465.2912449999999</v>
      </c>
      <c r="F48" s="31"/>
      <c r="G48" s="77"/>
      <c r="H48" s="77"/>
      <c r="I48" s="77"/>
      <c r="J48" s="77"/>
      <c r="K48" s="77"/>
      <c r="L48" s="77"/>
      <c r="M48" s="77"/>
      <c r="N48" s="77"/>
      <c r="O48" s="77"/>
      <c r="P48" s="77"/>
      <c r="Q48" s="77"/>
      <c r="R48" s="77"/>
      <c r="S48" s="77"/>
      <c r="T48" s="77"/>
      <c r="U48" s="77"/>
      <c r="V48" s="77"/>
      <c r="W48" s="77"/>
      <c r="X48" s="77"/>
      <c r="Y48" s="77"/>
      <c r="Z48" s="77"/>
    </row>
    <row r="49" spans="1:26">
      <c r="A49" s="77"/>
      <c r="B49" s="44" t="s">
        <v>5395</v>
      </c>
      <c r="C49" s="594" t="s">
        <v>5396</v>
      </c>
      <c r="D49" s="15"/>
      <c r="E49" s="15">
        <v>1758.3455999999999</v>
      </c>
      <c r="F49" s="31"/>
      <c r="G49" s="77"/>
      <c r="H49" s="77"/>
      <c r="I49" s="77"/>
      <c r="J49" s="77"/>
      <c r="K49" s="77"/>
      <c r="L49" s="77"/>
      <c r="M49" s="77"/>
      <c r="N49" s="77"/>
      <c r="O49" s="77"/>
      <c r="P49" s="77"/>
      <c r="Q49" s="77"/>
      <c r="R49" s="77"/>
      <c r="S49" s="77"/>
      <c r="T49" s="77"/>
      <c r="U49" s="77"/>
      <c r="V49" s="77"/>
      <c r="W49" s="77"/>
      <c r="X49" s="77"/>
      <c r="Y49" s="77"/>
      <c r="Z49" s="77"/>
    </row>
    <row r="50" spans="1:26" ht="15">
      <c r="A50" s="77"/>
      <c r="B50" s="1083" t="s">
        <v>5312</v>
      </c>
      <c r="C50" s="1083" t="s">
        <v>5313</v>
      </c>
      <c r="D50" s="1081" t="s">
        <v>2255</v>
      </c>
      <c r="E50" s="889"/>
      <c r="F50" s="31"/>
      <c r="G50" s="77"/>
      <c r="H50" s="77"/>
      <c r="I50" s="77"/>
      <c r="J50" s="77"/>
      <c r="K50" s="77"/>
      <c r="L50" s="77"/>
      <c r="M50" s="77"/>
      <c r="N50" s="77"/>
      <c r="O50" s="77"/>
      <c r="P50" s="77"/>
      <c r="Q50" s="77"/>
      <c r="R50" s="77"/>
      <c r="S50" s="77"/>
      <c r="T50" s="77"/>
      <c r="U50" s="77"/>
      <c r="V50" s="77"/>
      <c r="W50" s="77"/>
      <c r="X50" s="77"/>
      <c r="Y50" s="77"/>
      <c r="Z50" s="77"/>
    </row>
    <row r="51" spans="1:26">
      <c r="A51" s="77"/>
      <c r="B51" s="884"/>
      <c r="C51" s="884"/>
      <c r="D51" s="595"/>
      <c r="E51" s="592" t="s">
        <v>5314</v>
      </c>
      <c r="F51" s="31"/>
      <c r="G51" s="77"/>
      <c r="H51" s="77"/>
      <c r="I51" s="77"/>
      <c r="J51" s="77"/>
      <c r="K51" s="77"/>
      <c r="L51" s="77"/>
      <c r="M51" s="77"/>
      <c r="N51" s="77"/>
      <c r="O51" s="77"/>
      <c r="P51" s="77"/>
      <c r="Q51" s="77"/>
      <c r="R51" s="77"/>
      <c r="S51" s="77"/>
      <c r="T51" s="77"/>
      <c r="U51" s="77"/>
      <c r="V51" s="77"/>
      <c r="W51" s="77"/>
      <c r="X51" s="77"/>
      <c r="Y51" s="77"/>
      <c r="Z51" s="77"/>
    </row>
    <row r="52" spans="1:26" ht="15.75">
      <c r="A52" s="77"/>
      <c r="B52" s="596" t="s">
        <v>5397</v>
      </c>
      <c r="C52" s="1090" t="s">
        <v>5398</v>
      </c>
      <c r="D52" s="888"/>
      <c r="E52" s="889"/>
      <c r="F52" s="31"/>
      <c r="G52" s="77"/>
      <c r="H52" s="77"/>
      <c r="I52" s="77"/>
      <c r="J52" s="77"/>
      <c r="K52" s="77"/>
      <c r="L52" s="77"/>
      <c r="M52" s="77"/>
      <c r="N52" s="77"/>
      <c r="O52" s="77"/>
      <c r="P52" s="77"/>
      <c r="Q52" s="77"/>
      <c r="R52" s="77"/>
      <c r="S52" s="77"/>
      <c r="T52" s="77"/>
      <c r="U52" s="77"/>
      <c r="V52" s="77"/>
      <c r="W52" s="77"/>
      <c r="X52" s="77"/>
      <c r="Y52" s="77"/>
      <c r="Z52" s="77"/>
    </row>
    <row r="53" spans="1:26">
      <c r="A53" s="77"/>
      <c r="B53" s="44" t="s">
        <v>5399</v>
      </c>
      <c r="C53" s="597" t="s">
        <v>5400</v>
      </c>
      <c r="D53" s="15"/>
      <c r="E53" s="15">
        <v>321.86722491</v>
      </c>
      <c r="F53" s="31"/>
      <c r="G53" s="77"/>
      <c r="H53" s="77"/>
      <c r="I53" s="77"/>
      <c r="J53" s="77"/>
      <c r="K53" s="77"/>
      <c r="L53" s="77"/>
      <c r="M53" s="77"/>
      <c r="N53" s="77"/>
      <c r="O53" s="77"/>
      <c r="P53" s="77"/>
      <c r="Q53" s="77"/>
      <c r="R53" s="77"/>
      <c r="S53" s="77"/>
      <c r="T53" s="77"/>
      <c r="U53" s="77"/>
      <c r="V53" s="77"/>
      <c r="W53" s="77"/>
      <c r="X53" s="77"/>
      <c r="Y53" s="77"/>
      <c r="Z53" s="77"/>
    </row>
    <row r="54" spans="1:26">
      <c r="A54" s="77"/>
      <c r="B54" s="44" t="s">
        <v>5401</v>
      </c>
      <c r="C54" s="598" t="s">
        <v>5402</v>
      </c>
      <c r="D54" s="15"/>
      <c r="E54" s="15">
        <v>386.24452712999999</v>
      </c>
      <c r="F54" s="31"/>
      <c r="G54" s="77"/>
      <c r="H54" s="77"/>
      <c r="I54" s="77"/>
      <c r="J54" s="77"/>
      <c r="K54" s="77"/>
      <c r="L54" s="77"/>
      <c r="M54" s="77"/>
      <c r="N54" s="77"/>
      <c r="O54" s="77"/>
      <c r="P54" s="77"/>
      <c r="Q54" s="77"/>
      <c r="R54" s="77"/>
      <c r="S54" s="77"/>
      <c r="T54" s="77"/>
      <c r="U54" s="77"/>
      <c r="V54" s="77"/>
      <c r="W54" s="77"/>
      <c r="X54" s="77"/>
      <c r="Y54" s="77"/>
      <c r="Z54" s="77"/>
    </row>
    <row r="55" spans="1:26">
      <c r="A55" s="77"/>
      <c r="B55" s="44" t="s">
        <v>5403</v>
      </c>
      <c r="C55" s="598" t="s">
        <v>5404</v>
      </c>
      <c r="D55" s="15"/>
      <c r="E55" s="15">
        <v>378.87720255000005</v>
      </c>
      <c r="F55" s="31"/>
      <c r="G55" s="77"/>
      <c r="H55" s="77"/>
      <c r="I55" s="77"/>
      <c r="J55" s="77"/>
      <c r="K55" s="77"/>
      <c r="L55" s="77"/>
      <c r="M55" s="77"/>
      <c r="N55" s="77"/>
      <c r="O55" s="77"/>
      <c r="P55" s="77"/>
      <c r="Q55" s="77"/>
      <c r="R55" s="77"/>
      <c r="S55" s="77"/>
      <c r="T55" s="77"/>
      <c r="U55" s="77"/>
      <c r="V55" s="77"/>
      <c r="W55" s="77"/>
      <c r="X55" s="77"/>
      <c r="Y55" s="77"/>
      <c r="Z55" s="77"/>
    </row>
    <row r="56" spans="1:26">
      <c r="A56" s="77"/>
      <c r="B56" s="44" t="s">
        <v>5405</v>
      </c>
      <c r="C56" s="598" t="s">
        <v>5406</v>
      </c>
      <c r="D56" s="15"/>
      <c r="E56" s="15">
        <v>454.65264306</v>
      </c>
      <c r="F56" s="31"/>
      <c r="G56" s="77"/>
      <c r="H56" s="77"/>
      <c r="I56" s="77"/>
      <c r="J56" s="77"/>
      <c r="K56" s="77"/>
      <c r="L56" s="77"/>
      <c r="M56" s="77"/>
      <c r="N56" s="77"/>
      <c r="O56" s="77"/>
      <c r="P56" s="77"/>
      <c r="Q56" s="77"/>
      <c r="R56" s="77"/>
      <c r="S56" s="77"/>
      <c r="T56" s="77"/>
      <c r="U56" s="77"/>
      <c r="V56" s="77"/>
      <c r="W56" s="77"/>
      <c r="X56" s="77"/>
      <c r="Y56" s="77"/>
      <c r="Z56" s="77"/>
    </row>
    <row r="57" spans="1:26">
      <c r="A57" s="77"/>
      <c r="B57" s="44" t="s">
        <v>5407</v>
      </c>
      <c r="C57" s="598" t="s">
        <v>5408</v>
      </c>
      <c r="D57" s="15"/>
      <c r="E57" s="15">
        <v>442.65663288000007</v>
      </c>
      <c r="F57" s="31"/>
      <c r="G57" s="77"/>
      <c r="H57" s="77"/>
      <c r="I57" s="77"/>
      <c r="J57" s="77"/>
      <c r="K57" s="77"/>
      <c r="L57" s="77"/>
      <c r="M57" s="77"/>
      <c r="N57" s="77"/>
      <c r="O57" s="77"/>
      <c r="P57" s="77"/>
      <c r="Q57" s="77"/>
      <c r="R57" s="77"/>
      <c r="S57" s="77"/>
      <c r="T57" s="77"/>
      <c r="U57" s="77"/>
      <c r="V57" s="77"/>
      <c r="W57" s="77"/>
      <c r="X57" s="77"/>
      <c r="Y57" s="77"/>
      <c r="Z57" s="77"/>
    </row>
    <row r="58" spans="1:26">
      <c r="A58" s="77"/>
      <c r="B58" s="44" t="s">
        <v>5409</v>
      </c>
      <c r="C58" s="598" t="s">
        <v>5410</v>
      </c>
      <c r="D58" s="15"/>
      <c r="E58" s="15">
        <v>531.25738974000001</v>
      </c>
      <c r="F58" s="31"/>
      <c r="G58" s="77"/>
      <c r="H58" s="77"/>
      <c r="I58" s="77"/>
      <c r="J58" s="77"/>
      <c r="K58" s="77"/>
      <c r="L58" s="77"/>
      <c r="M58" s="77"/>
      <c r="N58" s="77"/>
      <c r="O58" s="77"/>
      <c r="P58" s="77"/>
      <c r="Q58" s="77"/>
      <c r="R58" s="77"/>
      <c r="S58" s="77"/>
      <c r="T58" s="77"/>
      <c r="U58" s="77"/>
      <c r="V58" s="77"/>
      <c r="W58" s="77"/>
      <c r="X58" s="77"/>
      <c r="Y58" s="77"/>
      <c r="Z58" s="77"/>
    </row>
    <row r="59" spans="1:26">
      <c r="A59" s="77"/>
      <c r="B59" s="44" t="s">
        <v>5411</v>
      </c>
      <c r="C59" s="598" t="s">
        <v>5412</v>
      </c>
      <c r="D59" s="15"/>
      <c r="E59" s="15">
        <v>567.53471313</v>
      </c>
      <c r="F59" s="31"/>
      <c r="G59" s="77"/>
      <c r="H59" s="77"/>
      <c r="I59" s="77"/>
      <c r="J59" s="77"/>
      <c r="K59" s="77"/>
      <c r="L59" s="77"/>
      <c r="M59" s="77"/>
      <c r="N59" s="77"/>
      <c r="O59" s="77"/>
      <c r="P59" s="77"/>
      <c r="Q59" s="77"/>
      <c r="R59" s="77"/>
      <c r="S59" s="77"/>
      <c r="T59" s="77"/>
      <c r="U59" s="77"/>
      <c r="V59" s="77"/>
      <c r="W59" s="77"/>
      <c r="X59" s="77"/>
      <c r="Y59" s="77"/>
      <c r="Z59" s="77"/>
    </row>
    <row r="60" spans="1:26">
      <c r="A60" s="77"/>
      <c r="B60" s="44" t="s">
        <v>5413</v>
      </c>
      <c r="C60" s="598" t="s">
        <v>5414</v>
      </c>
      <c r="D60" s="15"/>
      <c r="E60" s="15">
        <v>681.07251366000003</v>
      </c>
      <c r="F60" s="31"/>
      <c r="G60" s="77"/>
      <c r="H60" s="77"/>
      <c r="I60" s="77"/>
      <c r="J60" s="77"/>
      <c r="K60" s="77"/>
      <c r="L60" s="77"/>
      <c r="M60" s="77"/>
      <c r="N60" s="77"/>
      <c r="O60" s="77"/>
      <c r="P60" s="77"/>
      <c r="Q60" s="77"/>
      <c r="R60" s="77"/>
      <c r="S60" s="77"/>
      <c r="T60" s="77"/>
      <c r="U60" s="77"/>
      <c r="V60" s="77"/>
      <c r="W60" s="77"/>
      <c r="X60" s="77"/>
      <c r="Y60" s="77"/>
      <c r="Z60" s="77"/>
    </row>
    <row r="61" spans="1:26" ht="15.75">
      <c r="A61" s="77"/>
      <c r="B61" s="44" t="s">
        <v>5415</v>
      </c>
      <c r="C61" s="599" t="s">
        <v>5416</v>
      </c>
      <c r="D61" s="15"/>
      <c r="E61" s="15">
        <v>862.04009429999996</v>
      </c>
      <c r="F61" s="31"/>
      <c r="G61" s="77"/>
      <c r="H61" s="77"/>
      <c r="I61" s="77"/>
      <c r="J61" s="77"/>
      <c r="K61" s="77"/>
      <c r="L61" s="77"/>
      <c r="M61" s="77"/>
      <c r="N61" s="77"/>
      <c r="O61" s="77"/>
      <c r="P61" s="77"/>
      <c r="Q61" s="77"/>
      <c r="R61" s="77"/>
      <c r="S61" s="77"/>
      <c r="T61" s="77"/>
      <c r="U61" s="77"/>
      <c r="V61" s="77"/>
      <c r="W61" s="77"/>
      <c r="X61" s="77"/>
      <c r="Y61" s="77"/>
      <c r="Z61" s="77"/>
    </row>
    <row r="62" spans="1:26" ht="15.75">
      <c r="A62" s="77"/>
      <c r="B62" s="44" t="s">
        <v>5417</v>
      </c>
      <c r="C62" s="599" t="s">
        <v>5418</v>
      </c>
      <c r="D62" s="15"/>
      <c r="E62" s="15">
        <v>1034.4411</v>
      </c>
      <c r="F62" s="31"/>
      <c r="G62" s="77"/>
      <c r="H62" s="77"/>
      <c r="I62" s="77"/>
      <c r="J62" s="77"/>
      <c r="K62" s="77"/>
      <c r="L62" s="77"/>
      <c r="M62" s="77"/>
      <c r="N62" s="77"/>
      <c r="O62" s="77"/>
      <c r="P62" s="77"/>
      <c r="Q62" s="77"/>
      <c r="R62" s="77"/>
      <c r="S62" s="77"/>
      <c r="T62" s="77"/>
      <c r="U62" s="77"/>
      <c r="V62" s="77"/>
      <c r="W62" s="77"/>
      <c r="X62" s="77"/>
      <c r="Y62" s="77"/>
      <c r="Z62" s="77"/>
    </row>
    <row r="63" spans="1:26" ht="15">
      <c r="A63" s="77"/>
      <c r="B63" s="1083" t="s">
        <v>5312</v>
      </c>
      <c r="C63" s="1083" t="s">
        <v>5313</v>
      </c>
      <c r="D63" s="1081" t="s">
        <v>2255</v>
      </c>
      <c r="E63" s="889"/>
      <c r="F63" s="31"/>
      <c r="G63" s="77"/>
      <c r="H63" s="77"/>
      <c r="I63" s="77"/>
      <c r="J63" s="77"/>
      <c r="K63" s="77"/>
      <c r="L63" s="77"/>
      <c r="M63" s="77"/>
      <c r="N63" s="77"/>
      <c r="O63" s="77"/>
      <c r="P63" s="77"/>
      <c r="Q63" s="77"/>
      <c r="R63" s="77"/>
      <c r="S63" s="77"/>
      <c r="T63" s="77"/>
      <c r="U63" s="77"/>
      <c r="V63" s="77"/>
      <c r="W63" s="77"/>
      <c r="X63" s="77"/>
      <c r="Y63" s="77"/>
      <c r="Z63" s="77"/>
    </row>
    <row r="64" spans="1:26">
      <c r="A64" s="77"/>
      <c r="B64" s="884"/>
      <c r="C64" s="884"/>
      <c r="D64" s="595"/>
      <c r="E64" s="592" t="s">
        <v>5314</v>
      </c>
      <c r="F64" s="31"/>
      <c r="G64" s="77"/>
      <c r="H64" s="77"/>
      <c r="I64" s="77"/>
      <c r="J64" s="77"/>
      <c r="K64" s="77"/>
      <c r="L64" s="77"/>
      <c r="M64" s="77"/>
      <c r="N64" s="77"/>
      <c r="O64" s="77"/>
      <c r="P64" s="77"/>
      <c r="Q64" s="77"/>
      <c r="R64" s="77"/>
      <c r="S64" s="77"/>
      <c r="T64" s="77"/>
      <c r="U64" s="77"/>
      <c r="V64" s="77"/>
      <c r="W64" s="77"/>
      <c r="X64" s="77"/>
      <c r="Y64" s="77"/>
      <c r="Z64" s="77"/>
    </row>
    <row r="65" spans="1:26" ht="15.75">
      <c r="A65" s="77"/>
      <c r="B65" s="1082" t="s">
        <v>5419</v>
      </c>
      <c r="C65" s="888"/>
      <c r="D65" s="888"/>
      <c r="E65" s="889"/>
      <c r="F65" s="31"/>
      <c r="G65" s="77"/>
      <c r="H65" s="77"/>
      <c r="I65" s="77"/>
      <c r="J65" s="77"/>
      <c r="K65" s="77"/>
      <c r="L65" s="77"/>
      <c r="M65" s="77"/>
      <c r="N65" s="77"/>
      <c r="O65" s="77"/>
      <c r="P65" s="77"/>
      <c r="Q65" s="77"/>
      <c r="R65" s="77"/>
      <c r="S65" s="77"/>
      <c r="T65" s="77"/>
      <c r="U65" s="77"/>
      <c r="V65" s="77"/>
      <c r="W65" s="77"/>
      <c r="X65" s="77"/>
      <c r="Y65" s="77"/>
      <c r="Z65" s="77"/>
    </row>
    <row r="66" spans="1:26" ht="15">
      <c r="A66" s="77"/>
      <c r="B66" s="600" t="s">
        <v>5420</v>
      </c>
      <c r="C66" s="601" t="s">
        <v>5421</v>
      </c>
      <c r="D66" s="15"/>
      <c r="E66" s="15">
        <v>44.393302800000008</v>
      </c>
      <c r="F66" s="31"/>
      <c r="G66" s="77"/>
      <c r="H66" s="77"/>
      <c r="I66" s="77"/>
      <c r="J66" s="77"/>
      <c r="K66" s="77"/>
      <c r="L66" s="77"/>
      <c r="M66" s="77"/>
      <c r="N66" s="77"/>
      <c r="O66" s="77"/>
      <c r="P66" s="77"/>
      <c r="Q66" s="77"/>
      <c r="R66" s="77"/>
      <c r="S66" s="77"/>
      <c r="T66" s="77"/>
      <c r="U66" s="77"/>
      <c r="V66" s="77"/>
      <c r="W66" s="77"/>
      <c r="X66" s="77"/>
      <c r="Y66" s="77"/>
      <c r="Z66" s="77"/>
    </row>
    <row r="67" spans="1:26" ht="15">
      <c r="A67" s="77"/>
      <c r="B67" s="600" t="s">
        <v>5422</v>
      </c>
      <c r="C67" s="601" t="s">
        <v>5423</v>
      </c>
      <c r="D67" s="15"/>
      <c r="E67" s="15">
        <v>44.393302800000008</v>
      </c>
      <c r="F67" s="31"/>
      <c r="G67" s="77"/>
      <c r="H67" s="77"/>
      <c r="I67" s="77"/>
      <c r="J67" s="77"/>
      <c r="K67" s="77"/>
      <c r="L67" s="77"/>
      <c r="M67" s="77"/>
      <c r="N67" s="77"/>
      <c r="O67" s="77"/>
      <c r="P67" s="77"/>
      <c r="Q67" s="77"/>
      <c r="R67" s="77"/>
      <c r="S67" s="77"/>
      <c r="T67" s="77"/>
      <c r="U67" s="77"/>
      <c r="V67" s="77"/>
      <c r="W67" s="77"/>
      <c r="X67" s="77"/>
      <c r="Y67" s="77"/>
      <c r="Z67" s="77"/>
    </row>
    <row r="68" spans="1:26" ht="15">
      <c r="A68" s="77"/>
      <c r="B68" s="602" t="s">
        <v>5424</v>
      </c>
      <c r="C68" s="601" t="s">
        <v>5425</v>
      </c>
      <c r="D68" s="15"/>
      <c r="E68" s="15">
        <v>412.02314999999999</v>
      </c>
      <c r="F68" s="31"/>
      <c r="G68" s="77"/>
      <c r="H68" s="77"/>
      <c r="I68" s="77"/>
      <c r="J68" s="77"/>
      <c r="K68" s="77"/>
      <c r="L68" s="77"/>
      <c r="M68" s="77"/>
      <c r="N68" s="77"/>
      <c r="O68" s="77"/>
      <c r="P68" s="77"/>
      <c r="Q68" s="77"/>
      <c r="R68" s="77"/>
      <c r="S68" s="77"/>
      <c r="T68" s="77"/>
      <c r="U68" s="77"/>
      <c r="V68" s="77"/>
      <c r="W68" s="77"/>
      <c r="X68" s="77"/>
      <c r="Y68" s="77"/>
      <c r="Z68" s="77"/>
    </row>
    <row r="69" spans="1:26" ht="15">
      <c r="A69" s="77"/>
      <c r="B69" s="602"/>
      <c r="C69" s="603"/>
      <c r="D69" s="604"/>
      <c r="E69" s="605"/>
      <c r="F69" s="31"/>
      <c r="G69" s="77"/>
      <c r="H69" s="77"/>
      <c r="I69" s="77"/>
      <c r="J69" s="77"/>
      <c r="K69" s="77"/>
      <c r="L69" s="77"/>
      <c r="M69" s="77"/>
      <c r="N69" s="77"/>
      <c r="O69" s="77"/>
      <c r="P69" s="77"/>
      <c r="Q69" s="77"/>
      <c r="R69" s="77"/>
      <c r="S69" s="77"/>
      <c r="T69" s="77"/>
      <c r="U69" s="77"/>
      <c r="V69" s="77"/>
      <c r="W69" s="77"/>
      <c r="X69" s="77"/>
      <c r="Y69" s="77"/>
      <c r="Z69" s="77"/>
    </row>
    <row r="70" spans="1:26" ht="15">
      <c r="A70" s="77"/>
      <c r="B70" s="1083" t="s">
        <v>5312</v>
      </c>
      <c r="C70" s="1083" t="s">
        <v>5313</v>
      </c>
      <c r="D70" s="1081" t="s">
        <v>2255</v>
      </c>
      <c r="E70" s="889"/>
      <c r="F70" s="31"/>
      <c r="G70" s="77"/>
      <c r="H70" s="77"/>
      <c r="I70" s="77"/>
      <c r="J70" s="77"/>
      <c r="K70" s="77"/>
      <c r="L70" s="77"/>
      <c r="M70" s="77"/>
      <c r="N70" s="77"/>
      <c r="O70" s="77"/>
      <c r="P70" s="77"/>
      <c r="Q70" s="77"/>
      <c r="R70" s="77"/>
      <c r="S70" s="77"/>
      <c r="T70" s="77"/>
      <c r="U70" s="77"/>
      <c r="V70" s="77"/>
      <c r="W70" s="77"/>
      <c r="X70" s="77"/>
      <c r="Y70" s="77"/>
      <c r="Z70" s="77"/>
    </row>
    <row r="71" spans="1:26">
      <c r="A71" s="77"/>
      <c r="B71" s="884"/>
      <c r="C71" s="884"/>
      <c r="D71" s="595"/>
      <c r="E71" s="592" t="s">
        <v>5314</v>
      </c>
      <c r="F71" s="31"/>
      <c r="G71" s="77"/>
      <c r="H71" s="77"/>
      <c r="I71" s="77"/>
      <c r="J71" s="77"/>
      <c r="K71" s="77"/>
      <c r="L71" s="77"/>
      <c r="M71" s="77"/>
      <c r="N71" s="77"/>
      <c r="O71" s="77"/>
      <c r="P71" s="77"/>
      <c r="Q71" s="77"/>
      <c r="R71" s="77"/>
      <c r="S71" s="77"/>
      <c r="T71" s="77"/>
      <c r="U71" s="77"/>
      <c r="V71" s="77"/>
      <c r="W71" s="77"/>
      <c r="X71" s="77"/>
      <c r="Y71" s="77"/>
      <c r="Z71" s="77"/>
    </row>
    <row r="72" spans="1:26" ht="15.75">
      <c r="A72" s="77"/>
      <c r="B72" s="1082" t="s">
        <v>5426</v>
      </c>
      <c r="C72" s="888"/>
      <c r="D72" s="888"/>
      <c r="E72" s="889"/>
      <c r="F72" s="31"/>
      <c r="G72" s="77"/>
      <c r="H72" s="77"/>
      <c r="I72" s="77"/>
      <c r="J72" s="77"/>
      <c r="K72" s="77"/>
      <c r="L72" s="77"/>
      <c r="M72" s="77"/>
      <c r="N72" s="77"/>
      <c r="O72" s="77"/>
      <c r="P72" s="77"/>
      <c r="Q72" s="77"/>
      <c r="R72" s="77"/>
      <c r="S72" s="77"/>
      <c r="T72" s="77"/>
      <c r="U72" s="77"/>
      <c r="V72" s="77"/>
      <c r="W72" s="77"/>
      <c r="X72" s="77"/>
      <c r="Y72" s="77"/>
      <c r="Z72" s="77"/>
    </row>
    <row r="73" spans="1:26" ht="15">
      <c r="A73" s="77"/>
      <c r="B73" s="600" t="s">
        <v>5427</v>
      </c>
      <c r="C73" s="606" t="s">
        <v>5428</v>
      </c>
      <c r="D73" s="15"/>
      <c r="E73" s="15">
        <v>539.36460269999998</v>
      </c>
      <c r="F73" s="31"/>
      <c r="G73" s="77"/>
      <c r="H73" s="77"/>
      <c r="I73" s="77"/>
      <c r="J73" s="77"/>
      <c r="K73" s="77"/>
      <c r="L73" s="77"/>
      <c r="M73" s="77"/>
      <c r="N73" s="77"/>
      <c r="O73" s="77"/>
      <c r="P73" s="77"/>
      <c r="Q73" s="77"/>
      <c r="R73" s="77"/>
      <c r="S73" s="77"/>
      <c r="T73" s="77"/>
      <c r="U73" s="77"/>
      <c r="V73" s="77"/>
      <c r="W73" s="77"/>
      <c r="X73" s="77"/>
      <c r="Y73" s="77"/>
      <c r="Z73" s="77"/>
    </row>
    <row r="74" spans="1:26" ht="15">
      <c r="A74" s="77"/>
      <c r="B74" s="600" t="s">
        <v>5429</v>
      </c>
      <c r="C74" s="598" t="s">
        <v>5430</v>
      </c>
      <c r="D74" s="15"/>
      <c r="E74" s="15">
        <v>792.55721160000007</v>
      </c>
      <c r="F74" s="31"/>
      <c r="G74" s="77"/>
      <c r="H74" s="77"/>
      <c r="I74" s="77"/>
      <c r="J74" s="77"/>
      <c r="K74" s="77"/>
      <c r="L74" s="77"/>
      <c r="M74" s="77"/>
      <c r="N74" s="77"/>
      <c r="O74" s="77"/>
      <c r="P74" s="77"/>
      <c r="Q74" s="77"/>
      <c r="R74" s="77"/>
      <c r="S74" s="77"/>
      <c r="T74" s="77"/>
      <c r="U74" s="77"/>
      <c r="V74" s="77"/>
      <c r="W74" s="77"/>
      <c r="X74" s="77"/>
      <c r="Y74" s="77"/>
      <c r="Z74" s="77"/>
    </row>
    <row r="75" spans="1:26" ht="15">
      <c r="A75" s="77"/>
      <c r="B75" s="600" t="s">
        <v>5431</v>
      </c>
      <c r="C75" s="598" t="s">
        <v>5432</v>
      </c>
      <c r="D75" s="15"/>
      <c r="E75" s="15">
        <v>920.2843881</v>
      </c>
      <c r="F75" s="31"/>
      <c r="G75" s="77"/>
      <c r="H75" s="77"/>
      <c r="I75" s="77"/>
      <c r="J75" s="77"/>
      <c r="K75" s="77"/>
      <c r="L75" s="77"/>
      <c r="M75" s="77"/>
      <c r="N75" s="77"/>
      <c r="O75" s="77"/>
      <c r="P75" s="77"/>
      <c r="Q75" s="77"/>
      <c r="R75" s="77"/>
      <c r="S75" s="77"/>
      <c r="T75" s="77"/>
      <c r="U75" s="77"/>
      <c r="V75" s="77"/>
      <c r="W75" s="77"/>
      <c r="X75" s="77"/>
      <c r="Y75" s="77"/>
      <c r="Z75" s="77"/>
    </row>
    <row r="76" spans="1:26" ht="15">
      <c r="A76" s="77"/>
      <c r="B76" s="600" t="s">
        <v>5433</v>
      </c>
      <c r="C76" s="607" t="s">
        <v>5434</v>
      </c>
      <c r="D76" s="15"/>
      <c r="E76" s="15">
        <v>1685.613006</v>
      </c>
      <c r="F76" s="31"/>
      <c r="G76" s="77"/>
      <c r="H76" s="77"/>
      <c r="I76" s="77"/>
      <c r="J76" s="77"/>
      <c r="K76" s="77"/>
      <c r="L76" s="77"/>
      <c r="M76" s="77"/>
      <c r="N76" s="77"/>
      <c r="O76" s="77"/>
      <c r="P76" s="77"/>
      <c r="Q76" s="77"/>
      <c r="R76" s="77"/>
      <c r="S76" s="77"/>
      <c r="T76" s="77"/>
      <c r="U76" s="77"/>
      <c r="V76" s="77"/>
      <c r="W76" s="77"/>
      <c r="X76" s="77"/>
      <c r="Y76" s="77"/>
      <c r="Z76" s="77"/>
    </row>
    <row r="77" spans="1:26" ht="15">
      <c r="A77" s="77"/>
      <c r="B77" s="600" t="s">
        <v>5435</v>
      </c>
      <c r="C77" s="598" t="s">
        <v>5436</v>
      </c>
      <c r="D77" s="15"/>
      <c r="E77" s="15">
        <v>951.05462760000023</v>
      </c>
      <c r="F77" s="31"/>
      <c r="G77" s="77"/>
      <c r="H77" s="77"/>
      <c r="I77" s="77"/>
      <c r="J77" s="77"/>
      <c r="K77" s="77"/>
      <c r="L77" s="77"/>
      <c r="M77" s="77"/>
      <c r="N77" s="77"/>
      <c r="O77" s="77"/>
      <c r="P77" s="77"/>
      <c r="Q77" s="77"/>
      <c r="R77" s="77"/>
      <c r="S77" s="77"/>
      <c r="T77" s="77"/>
      <c r="U77" s="77"/>
      <c r="V77" s="77"/>
      <c r="W77" s="77"/>
      <c r="X77" s="77"/>
      <c r="Y77" s="77"/>
      <c r="Z77" s="77"/>
    </row>
    <row r="78" spans="1:26" ht="15">
      <c r="A78" s="77"/>
      <c r="B78" s="600" t="s">
        <v>5437</v>
      </c>
      <c r="C78" s="598" t="s">
        <v>5438</v>
      </c>
      <c r="D78" s="15"/>
      <c r="E78" s="15">
        <v>1104.3447723000002</v>
      </c>
      <c r="F78" s="31"/>
      <c r="G78" s="77"/>
      <c r="H78" s="77"/>
      <c r="I78" s="77"/>
      <c r="J78" s="77"/>
      <c r="K78" s="77"/>
      <c r="L78" s="77"/>
      <c r="M78" s="77"/>
      <c r="N78" s="77"/>
      <c r="O78" s="77"/>
      <c r="P78" s="77"/>
      <c r="Q78" s="77"/>
      <c r="R78" s="77"/>
      <c r="S78" s="77"/>
      <c r="T78" s="77"/>
      <c r="U78" s="77"/>
      <c r="V78" s="77"/>
      <c r="W78" s="77"/>
      <c r="X78" s="77"/>
      <c r="Y78" s="77"/>
      <c r="Z78" s="77"/>
    </row>
    <row r="79" spans="1:26" ht="15">
      <c r="A79" s="77"/>
      <c r="B79" s="600" t="s">
        <v>5439</v>
      </c>
      <c r="C79" s="598" t="s">
        <v>5440</v>
      </c>
      <c r="D79" s="15"/>
      <c r="E79" s="15">
        <v>647.22700350000002</v>
      </c>
      <c r="F79" s="31"/>
      <c r="G79" s="77"/>
      <c r="H79" s="77"/>
      <c r="I79" s="77"/>
      <c r="J79" s="77"/>
      <c r="K79" s="77"/>
      <c r="L79" s="77"/>
      <c r="M79" s="77"/>
      <c r="N79" s="77"/>
      <c r="O79" s="77"/>
      <c r="P79" s="77"/>
      <c r="Q79" s="77"/>
      <c r="R79" s="77"/>
      <c r="S79" s="77"/>
      <c r="T79" s="77"/>
      <c r="U79" s="77"/>
      <c r="V79" s="77"/>
      <c r="W79" s="77"/>
      <c r="X79" s="77"/>
      <c r="Y79" s="77"/>
      <c r="Z79" s="77"/>
    </row>
    <row r="80" spans="1:26" ht="15">
      <c r="A80" s="77"/>
      <c r="B80" s="600" t="s">
        <v>5441</v>
      </c>
      <c r="C80" s="607" t="s">
        <v>5442</v>
      </c>
      <c r="D80" s="15"/>
      <c r="E80" s="15">
        <v>2022.9986007</v>
      </c>
      <c r="F80" s="31"/>
      <c r="G80" s="77"/>
      <c r="H80" s="77"/>
      <c r="I80" s="77"/>
      <c r="J80" s="77"/>
      <c r="K80" s="77"/>
      <c r="L80" s="77"/>
      <c r="M80" s="77"/>
      <c r="N80" s="77"/>
      <c r="O80" s="77"/>
      <c r="P80" s="77"/>
      <c r="Q80" s="77"/>
      <c r="R80" s="77"/>
      <c r="S80" s="77"/>
      <c r="T80" s="77"/>
      <c r="U80" s="77"/>
      <c r="V80" s="77"/>
      <c r="W80" s="77"/>
      <c r="X80" s="77"/>
      <c r="Y80" s="77"/>
      <c r="Z80" s="77"/>
    </row>
    <row r="81" spans="1:26" ht="15">
      <c r="A81" s="77"/>
      <c r="B81" s="600" t="s">
        <v>5443</v>
      </c>
      <c r="C81" s="598" t="s">
        <v>5444</v>
      </c>
      <c r="D81" s="15"/>
      <c r="E81" s="15">
        <v>614.28268440000011</v>
      </c>
      <c r="F81" s="31"/>
      <c r="G81" s="77"/>
      <c r="H81" s="77"/>
      <c r="I81" s="77"/>
      <c r="J81" s="77"/>
      <c r="K81" s="77"/>
      <c r="L81" s="77"/>
      <c r="M81" s="77"/>
      <c r="N81" s="77"/>
      <c r="O81" s="77"/>
      <c r="P81" s="77"/>
      <c r="Q81" s="77"/>
      <c r="R81" s="77"/>
      <c r="S81" s="77"/>
      <c r="T81" s="77"/>
      <c r="U81" s="77"/>
      <c r="V81" s="77"/>
      <c r="W81" s="77"/>
      <c r="X81" s="77"/>
      <c r="Y81" s="77"/>
      <c r="Z81" s="77"/>
    </row>
    <row r="82" spans="1:26" ht="15">
      <c r="A82" s="77"/>
      <c r="B82" s="600" t="s">
        <v>5445</v>
      </c>
      <c r="C82" s="598" t="s">
        <v>5446</v>
      </c>
      <c r="D82" s="15"/>
      <c r="E82" s="15">
        <v>895.79092680000008</v>
      </c>
      <c r="F82" s="31"/>
      <c r="G82" s="77"/>
      <c r="H82" s="77"/>
      <c r="I82" s="77"/>
      <c r="J82" s="77"/>
      <c r="K82" s="77"/>
      <c r="L82" s="77"/>
      <c r="M82" s="77"/>
      <c r="N82" s="77"/>
      <c r="O82" s="77"/>
      <c r="P82" s="77"/>
      <c r="Q82" s="77"/>
      <c r="R82" s="77"/>
      <c r="S82" s="77"/>
      <c r="T82" s="77"/>
      <c r="U82" s="77"/>
      <c r="V82" s="77"/>
      <c r="W82" s="77"/>
      <c r="X82" s="77"/>
      <c r="Y82" s="77"/>
      <c r="Z82" s="77"/>
    </row>
    <row r="83" spans="1:26" ht="15">
      <c r="A83" s="77"/>
      <c r="B83" s="600" t="s">
        <v>5447</v>
      </c>
      <c r="C83" s="598" t="s">
        <v>5448</v>
      </c>
      <c r="D83" s="15"/>
      <c r="E83" s="15">
        <v>1029.7948815000002</v>
      </c>
      <c r="F83" s="31"/>
      <c r="G83" s="77"/>
      <c r="H83" s="77"/>
      <c r="I83" s="77"/>
      <c r="J83" s="77"/>
      <c r="K83" s="77"/>
      <c r="L83" s="77"/>
      <c r="M83" s="77"/>
      <c r="N83" s="77"/>
      <c r="O83" s="77"/>
      <c r="P83" s="77"/>
      <c r="Q83" s="77"/>
      <c r="R83" s="77"/>
      <c r="S83" s="77"/>
      <c r="T83" s="77"/>
      <c r="U83" s="77"/>
      <c r="V83" s="77"/>
      <c r="W83" s="77"/>
      <c r="X83" s="77"/>
      <c r="Y83" s="77"/>
      <c r="Z83" s="77"/>
    </row>
    <row r="84" spans="1:26" ht="15">
      <c r="A84" s="77"/>
      <c r="B84" s="600" t="s">
        <v>5449</v>
      </c>
      <c r="C84" s="598" t="s">
        <v>5450</v>
      </c>
      <c r="D84" s="15"/>
      <c r="E84" s="15">
        <v>2014.2672165000001</v>
      </c>
      <c r="F84" s="31"/>
      <c r="G84" s="77"/>
      <c r="H84" s="77"/>
      <c r="I84" s="77"/>
      <c r="J84" s="77"/>
      <c r="K84" s="77"/>
      <c r="L84" s="77"/>
      <c r="M84" s="77"/>
      <c r="N84" s="77"/>
      <c r="O84" s="77"/>
      <c r="P84" s="77"/>
      <c r="Q84" s="77"/>
      <c r="R84" s="77"/>
      <c r="S84" s="77"/>
      <c r="T84" s="77"/>
      <c r="U84" s="77"/>
      <c r="V84" s="77"/>
      <c r="W84" s="77"/>
      <c r="X84" s="77"/>
      <c r="Y84" s="77"/>
      <c r="Z84" s="77"/>
    </row>
    <row r="85" spans="1:26" ht="15">
      <c r="A85" s="77"/>
      <c r="B85" s="600" t="s">
        <v>5451</v>
      </c>
      <c r="C85" s="598" t="s">
        <v>5452</v>
      </c>
      <c r="D85" s="15"/>
      <c r="E85" s="15">
        <v>1074.9596319000002</v>
      </c>
      <c r="F85" s="31"/>
      <c r="G85" s="77"/>
      <c r="H85" s="77"/>
      <c r="I85" s="77"/>
      <c r="J85" s="77"/>
      <c r="K85" s="77"/>
      <c r="L85" s="77"/>
      <c r="M85" s="77"/>
      <c r="N85" s="77"/>
      <c r="O85" s="77"/>
      <c r="P85" s="77"/>
      <c r="Q85" s="77"/>
      <c r="R85" s="77"/>
      <c r="S85" s="77"/>
      <c r="T85" s="77"/>
      <c r="U85" s="77"/>
      <c r="V85" s="77"/>
      <c r="W85" s="77"/>
      <c r="X85" s="77"/>
      <c r="Y85" s="77"/>
      <c r="Z85" s="77"/>
    </row>
    <row r="86" spans="1:26" ht="15">
      <c r="A86" s="77"/>
      <c r="B86" s="600" t="s">
        <v>5453</v>
      </c>
      <c r="C86" s="598" t="s">
        <v>5454</v>
      </c>
      <c r="D86" s="15"/>
      <c r="E86" s="15">
        <v>1235.7363249</v>
      </c>
      <c r="F86" s="31"/>
      <c r="G86" s="77"/>
      <c r="H86" s="77"/>
      <c r="I86" s="77"/>
      <c r="J86" s="77"/>
      <c r="K86" s="77"/>
      <c r="L86" s="77"/>
      <c r="M86" s="77"/>
      <c r="N86" s="77"/>
      <c r="O86" s="77"/>
      <c r="P86" s="77"/>
      <c r="Q86" s="77"/>
      <c r="R86" s="77"/>
      <c r="S86" s="77"/>
      <c r="T86" s="77"/>
      <c r="U86" s="77"/>
      <c r="V86" s="77"/>
      <c r="W86" s="77"/>
      <c r="X86" s="77"/>
      <c r="Y86" s="77"/>
      <c r="Z86" s="77"/>
    </row>
    <row r="87" spans="1:26" ht="15">
      <c r="A87" s="77"/>
      <c r="B87" s="600" t="s">
        <v>5455</v>
      </c>
      <c r="C87" s="598" t="s">
        <v>5456</v>
      </c>
      <c r="D87" s="15"/>
      <c r="E87" s="15">
        <v>737.10064890000001</v>
      </c>
      <c r="F87" s="31"/>
      <c r="G87" s="77"/>
      <c r="H87" s="77"/>
      <c r="I87" s="77"/>
      <c r="J87" s="77"/>
      <c r="K87" s="77"/>
      <c r="L87" s="77"/>
      <c r="M87" s="77"/>
      <c r="N87" s="77"/>
      <c r="O87" s="77"/>
      <c r="P87" s="77"/>
      <c r="Q87" s="77"/>
      <c r="R87" s="77"/>
      <c r="S87" s="77"/>
      <c r="T87" s="77"/>
      <c r="U87" s="77"/>
      <c r="V87" s="77"/>
      <c r="W87" s="77"/>
      <c r="X87" s="77"/>
      <c r="Y87" s="77"/>
      <c r="Z87" s="77"/>
    </row>
    <row r="88" spans="1:26" ht="15">
      <c r="A88" s="77"/>
      <c r="B88" s="600" t="s">
        <v>5457</v>
      </c>
      <c r="C88" s="598" t="s">
        <v>5458</v>
      </c>
      <c r="D88" s="15"/>
      <c r="E88" s="15">
        <v>2417.1206597999999</v>
      </c>
      <c r="F88" s="31"/>
      <c r="G88" s="77"/>
      <c r="H88" s="77"/>
      <c r="I88" s="77"/>
      <c r="J88" s="77"/>
      <c r="K88" s="77"/>
      <c r="L88" s="77"/>
      <c r="M88" s="77"/>
      <c r="N88" s="77"/>
      <c r="O88" s="77"/>
      <c r="P88" s="77"/>
      <c r="Q88" s="77"/>
      <c r="R88" s="77"/>
      <c r="S88" s="77"/>
      <c r="T88" s="77"/>
      <c r="U88" s="77"/>
      <c r="V88" s="77"/>
      <c r="W88" s="77"/>
      <c r="X88" s="77"/>
      <c r="Y88" s="77"/>
      <c r="Z88" s="77"/>
    </row>
    <row r="89" spans="1:26" ht="15">
      <c r="A89" s="77"/>
      <c r="B89" s="600" t="s">
        <v>5459</v>
      </c>
      <c r="C89" s="598" t="s">
        <v>5460</v>
      </c>
      <c r="D89" s="15"/>
      <c r="E89" s="15">
        <v>821.20597020000002</v>
      </c>
      <c r="F89" s="31"/>
      <c r="G89" s="77"/>
      <c r="H89" s="77"/>
      <c r="I89" s="77"/>
      <c r="J89" s="77"/>
      <c r="K89" s="77"/>
      <c r="L89" s="77"/>
      <c r="M89" s="77"/>
      <c r="N89" s="77"/>
      <c r="O89" s="77"/>
      <c r="P89" s="77"/>
      <c r="Q89" s="77"/>
      <c r="R89" s="77"/>
      <c r="S89" s="77"/>
      <c r="T89" s="77"/>
      <c r="U89" s="77"/>
      <c r="V89" s="77"/>
      <c r="W89" s="77"/>
      <c r="X89" s="77"/>
      <c r="Y89" s="77"/>
      <c r="Z89" s="77"/>
    </row>
    <row r="90" spans="1:26" ht="15">
      <c r="A90" s="77"/>
      <c r="B90" s="600" t="s">
        <v>5461</v>
      </c>
      <c r="C90" s="598" t="s">
        <v>5462</v>
      </c>
      <c r="D90" s="15"/>
      <c r="E90" s="15">
        <v>1002.7942155000001</v>
      </c>
      <c r="F90" s="31"/>
      <c r="G90" s="77"/>
      <c r="H90" s="77"/>
      <c r="I90" s="77"/>
      <c r="J90" s="77"/>
      <c r="K90" s="77"/>
      <c r="L90" s="77"/>
      <c r="M90" s="77"/>
      <c r="N90" s="77"/>
      <c r="O90" s="77"/>
      <c r="P90" s="77"/>
      <c r="Q90" s="77"/>
      <c r="R90" s="77"/>
      <c r="S90" s="77"/>
      <c r="T90" s="77"/>
      <c r="U90" s="77"/>
      <c r="V90" s="77"/>
      <c r="W90" s="77"/>
      <c r="X90" s="77"/>
      <c r="Y90" s="77"/>
      <c r="Z90" s="77"/>
    </row>
    <row r="91" spans="1:26" ht="15">
      <c r="A91" s="77"/>
      <c r="B91" s="600" t="s">
        <v>5463</v>
      </c>
      <c r="C91" s="598" t="s">
        <v>5464</v>
      </c>
      <c r="D91" s="15"/>
      <c r="E91" s="15">
        <v>1163.4000000000001</v>
      </c>
      <c r="F91" s="31"/>
      <c r="G91" s="77"/>
      <c r="H91" s="77"/>
      <c r="I91" s="77"/>
      <c r="J91" s="77"/>
      <c r="K91" s="77"/>
      <c r="L91" s="77"/>
      <c r="M91" s="77"/>
      <c r="N91" s="77"/>
      <c r="O91" s="77"/>
      <c r="P91" s="77"/>
      <c r="Q91" s="77"/>
      <c r="R91" s="77"/>
      <c r="S91" s="77"/>
      <c r="T91" s="77"/>
      <c r="U91" s="77"/>
      <c r="V91" s="77"/>
      <c r="W91" s="77"/>
      <c r="X91" s="77"/>
      <c r="Y91" s="77"/>
      <c r="Z91" s="77"/>
    </row>
    <row r="92" spans="1:26" ht="15">
      <c r="A92" s="77"/>
      <c r="B92" s="600" t="s">
        <v>5465</v>
      </c>
      <c r="C92" s="598" t="s">
        <v>5466</v>
      </c>
      <c r="D92" s="15"/>
      <c r="E92" s="15">
        <v>2120.4639918000003</v>
      </c>
      <c r="F92" s="31"/>
      <c r="G92" s="77"/>
      <c r="H92" s="77"/>
      <c r="I92" s="77"/>
      <c r="J92" s="77"/>
      <c r="K92" s="77"/>
      <c r="L92" s="77"/>
      <c r="M92" s="77"/>
      <c r="N92" s="77"/>
      <c r="O92" s="77"/>
      <c r="P92" s="77"/>
      <c r="Q92" s="77"/>
      <c r="R92" s="77"/>
      <c r="S92" s="77"/>
      <c r="T92" s="77"/>
      <c r="U92" s="77"/>
      <c r="V92" s="77"/>
      <c r="W92" s="77"/>
      <c r="X92" s="77"/>
      <c r="Y92" s="77"/>
      <c r="Z92" s="77"/>
    </row>
    <row r="93" spans="1:26" ht="15">
      <c r="A93" s="77"/>
      <c r="B93" s="600" t="s">
        <v>5467</v>
      </c>
      <c r="C93" s="598" t="s">
        <v>5468</v>
      </c>
      <c r="D93" s="15"/>
      <c r="E93" s="15">
        <v>1203.3530585999999</v>
      </c>
      <c r="F93" s="31"/>
      <c r="G93" s="77"/>
      <c r="H93" s="77"/>
      <c r="I93" s="77"/>
      <c r="J93" s="77"/>
      <c r="K93" s="77"/>
      <c r="L93" s="77"/>
      <c r="M93" s="77"/>
      <c r="N93" s="77"/>
      <c r="O93" s="77"/>
      <c r="P93" s="77"/>
      <c r="Q93" s="77"/>
      <c r="R93" s="77"/>
      <c r="S93" s="77"/>
      <c r="T93" s="77"/>
      <c r="U93" s="77"/>
      <c r="V93" s="77"/>
      <c r="W93" s="77"/>
      <c r="X93" s="77"/>
      <c r="Y93" s="77"/>
      <c r="Z93" s="77"/>
    </row>
    <row r="94" spans="1:26" ht="15">
      <c r="A94" s="77"/>
      <c r="B94" s="600" t="s">
        <v>5469</v>
      </c>
      <c r="C94" s="598" t="s">
        <v>5470</v>
      </c>
      <c r="D94" s="15"/>
      <c r="E94" s="15">
        <v>1396.08</v>
      </c>
      <c r="F94" s="31"/>
      <c r="G94" s="77"/>
      <c r="H94" s="77"/>
      <c r="I94" s="77"/>
      <c r="J94" s="77"/>
      <c r="K94" s="77"/>
      <c r="L94" s="77"/>
      <c r="M94" s="77"/>
      <c r="N94" s="77"/>
      <c r="O94" s="77"/>
      <c r="P94" s="77"/>
      <c r="Q94" s="77"/>
      <c r="R94" s="77"/>
      <c r="S94" s="77"/>
      <c r="T94" s="77"/>
      <c r="U94" s="77"/>
      <c r="V94" s="77"/>
      <c r="W94" s="77"/>
      <c r="X94" s="77"/>
      <c r="Y94" s="77"/>
      <c r="Z94" s="77"/>
    </row>
    <row r="95" spans="1:26" ht="15">
      <c r="A95" s="77"/>
      <c r="B95" s="600" t="s">
        <v>5471</v>
      </c>
      <c r="C95" s="598" t="s">
        <v>5472</v>
      </c>
      <c r="D95" s="15"/>
      <c r="E95" s="15">
        <v>985.45417739999994</v>
      </c>
      <c r="F95" s="31"/>
      <c r="G95" s="77"/>
      <c r="H95" s="77"/>
      <c r="I95" s="77"/>
      <c r="J95" s="77"/>
      <c r="K95" s="77"/>
      <c r="L95" s="77"/>
      <c r="M95" s="77"/>
      <c r="N95" s="77"/>
      <c r="O95" s="77"/>
      <c r="P95" s="77"/>
      <c r="Q95" s="77"/>
      <c r="R95" s="77"/>
      <c r="S95" s="77"/>
      <c r="T95" s="77"/>
      <c r="U95" s="77"/>
      <c r="V95" s="77"/>
      <c r="W95" s="77"/>
      <c r="X95" s="77"/>
      <c r="Y95" s="77"/>
      <c r="Z95" s="77"/>
    </row>
    <row r="96" spans="1:26" ht="15">
      <c r="A96" s="77"/>
      <c r="B96" s="600" t="s">
        <v>5473</v>
      </c>
      <c r="C96" s="598" t="s">
        <v>5474</v>
      </c>
      <c r="D96" s="15"/>
      <c r="E96" s="15">
        <v>929.8</v>
      </c>
      <c r="F96" s="31"/>
      <c r="G96" s="77"/>
      <c r="H96" s="77"/>
      <c r="I96" s="77"/>
      <c r="J96" s="77"/>
      <c r="K96" s="77"/>
      <c r="L96" s="77"/>
      <c r="M96" s="77"/>
      <c r="N96" s="77"/>
      <c r="O96" s="77"/>
      <c r="P96" s="77"/>
      <c r="Q96" s="77"/>
      <c r="R96" s="77"/>
      <c r="S96" s="77"/>
      <c r="T96" s="77"/>
      <c r="U96" s="77"/>
      <c r="V96" s="77"/>
      <c r="W96" s="77"/>
      <c r="X96" s="77"/>
      <c r="Y96" s="77"/>
      <c r="Z96" s="77"/>
    </row>
    <row r="97" spans="1:26" ht="15">
      <c r="A97" s="77"/>
      <c r="B97" s="600" t="s">
        <v>5475</v>
      </c>
      <c r="C97" s="598" t="s">
        <v>5476</v>
      </c>
      <c r="D97" s="15"/>
      <c r="E97" s="15">
        <v>269.67353490000005</v>
      </c>
      <c r="F97" s="31"/>
      <c r="G97" s="77"/>
      <c r="H97" s="77"/>
      <c r="I97" s="77"/>
      <c r="J97" s="77"/>
      <c r="K97" s="77"/>
      <c r="L97" s="77"/>
      <c r="M97" s="77"/>
      <c r="N97" s="77"/>
      <c r="O97" s="77"/>
      <c r="P97" s="77"/>
      <c r="Q97" s="77"/>
      <c r="R97" s="77"/>
      <c r="S97" s="77"/>
      <c r="T97" s="77"/>
      <c r="U97" s="77"/>
      <c r="V97" s="77"/>
      <c r="W97" s="77"/>
      <c r="X97" s="77"/>
      <c r="Y97" s="77"/>
      <c r="Z97" s="77"/>
    </row>
    <row r="98" spans="1:26" ht="15">
      <c r="A98" s="77"/>
      <c r="B98" s="600" t="s">
        <v>5477</v>
      </c>
      <c r="C98" s="598" t="s">
        <v>5478</v>
      </c>
      <c r="D98" s="15"/>
      <c r="E98" s="15">
        <v>351.13138830000003</v>
      </c>
      <c r="F98" s="31"/>
      <c r="G98" s="77"/>
      <c r="H98" s="77"/>
      <c r="I98" s="77"/>
      <c r="J98" s="77"/>
      <c r="K98" s="77"/>
      <c r="L98" s="77"/>
      <c r="M98" s="77"/>
      <c r="N98" s="77"/>
      <c r="O98" s="77"/>
      <c r="P98" s="77"/>
      <c r="Q98" s="77"/>
      <c r="R98" s="77"/>
      <c r="S98" s="77"/>
      <c r="T98" s="77"/>
      <c r="U98" s="77"/>
      <c r="V98" s="77"/>
      <c r="W98" s="77"/>
      <c r="X98" s="77"/>
      <c r="Y98" s="77"/>
      <c r="Z98" s="77"/>
    </row>
    <row r="99" spans="1:26" ht="15">
      <c r="A99" s="77"/>
      <c r="B99" s="600" t="s">
        <v>5479</v>
      </c>
      <c r="C99" s="598" t="s">
        <v>5480</v>
      </c>
      <c r="D99" s="15"/>
      <c r="E99" s="15">
        <v>333.61602119999998</v>
      </c>
      <c r="F99" s="31"/>
      <c r="G99" s="77"/>
      <c r="H99" s="77"/>
      <c r="I99" s="77"/>
      <c r="J99" s="77"/>
      <c r="K99" s="77"/>
      <c r="L99" s="77"/>
      <c r="M99" s="77"/>
      <c r="N99" s="77"/>
      <c r="O99" s="77"/>
      <c r="P99" s="77"/>
      <c r="Q99" s="77"/>
      <c r="R99" s="77"/>
      <c r="S99" s="77"/>
      <c r="T99" s="77"/>
      <c r="U99" s="77"/>
      <c r="V99" s="77"/>
      <c r="W99" s="77"/>
      <c r="X99" s="77"/>
      <c r="Y99" s="77"/>
      <c r="Z99" s="77"/>
    </row>
    <row r="100" spans="1:26" ht="15">
      <c r="A100" s="77"/>
      <c r="B100" s="600" t="s">
        <v>5481</v>
      </c>
      <c r="C100" s="598" t="s">
        <v>5482</v>
      </c>
      <c r="D100" s="15"/>
      <c r="E100" s="15">
        <v>400.33454999999998</v>
      </c>
      <c r="F100" s="31"/>
      <c r="G100" s="77"/>
      <c r="H100" s="77"/>
      <c r="I100" s="77"/>
      <c r="J100" s="77"/>
      <c r="K100" s="77"/>
      <c r="L100" s="77"/>
      <c r="M100" s="77"/>
      <c r="N100" s="77"/>
      <c r="O100" s="77"/>
      <c r="P100" s="77"/>
      <c r="Q100" s="77"/>
      <c r="R100" s="77"/>
      <c r="S100" s="77"/>
      <c r="T100" s="77"/>
      <c r="U100" s="77"/>
      <c r="V100" s="77"/>
      <c r="W100" s="77"/>
      <c r="X100" s="77"/>
      <c r="Y100" s="77"/>
      <c r="Z100" s="77"/>
    </row>
    <row r="101" spans="1:26" ht="15">
      <c r="A101" s="77"/>
      <c r="B101" s="600" t="s">
        <v>5483</v>
      </c>
      <c r="C101" s="598" t="s">
        <v>5484</v>
      </c>
      <c r="D101" s="15"/>
      <c r="E101" s="15">
        <v>915.74336699999992</v>
      </c>
      <c r="F101" s="31"/>
      <c r="G101" s="77"/>
      <c r="H101" s="77"/>
      <c r="I101" s="77"/>
      <c r="J101" s="77"/>
      <c r="K101" s="77"/>
      <c r="L101" s="77"/>
      <c r="M101" s="77"/>
      <c r="N101" s="77"/>
      <c r="O101" s="77"/>
      <c r="P101" s="77"/>
      <c r="Q101" s="77"/>
      <c r="R101" s="77"/>
      <c r="S101" s="77"/>
      <c r="T101" s="77"/>
      <c r="U101" s="77"/>
      <c r="V101" s="77"/>
      <c r="W101" s="77"/>
      <c r="X101" s="77"/>
      <c r="Y101" s="77"/>
      <c r="Z101" s="77"/>
    </row>
    <row r="102" spans="1:26" ht="15">
      <c r="A102" s="77"/>
      <c r="B102" s="600" t="s">
        <v>5485</v>
      </c>
      <c r="C102" s="598" t="s">
        <v>5486</v>
      </c>
      <c r="D102" s="15"/>
      <c r="E102" s="15">
        <v>421.38571859999996</v>
      </c>
      <c r="F102" s="31"/>
      <c r="G102" s="77"/>
      <c r="H102" s="77"/>
      <c r="I102" s="77"/>
      <c r="J102" s="77"/>
      <c r="K102" s="77"/>
      <c r="L102" s="77"/>
      <c r="M102" s="77"/>
      <c r="N102" s="77"/>
      <c r="O102" s="77"/>
      <c r="P102" s="77"/>
      <c r="Q102" s="77"/>
      <c r="R102" s="77"/>
      <c r="S102" s="77"/>
      <c r="T102" s="77"/>
      <c r="U102" s="77"/>
      <c r="V102" s="77"/>
      <c r="W102" s="77"/>
      <c r="X102" s="77"/>
      <c r="Y102" s="77"/>
      <c r="Z102" s="77"/>
    </row>
    <row r="103" spans="1:26" ht="15">
      <c r="A103" s="77"/>
      <c r="B103" s="600" t="s">
        <v>5487</v>
      </c>
      <c r="C103" s="598" t="s">
        <v>5488</v>
      </c>
      <c r="D103" s="15"/>
      <c r="E103" s="15">
        <v>323.65733399999999</v>
      </c>
      <c r="F103" s="31"/>
      <c r="G103" s="77"/>
      <c r="H103" s="77"/>
      <c r="I103" s="77"/>
      <c r="J103" s="77"/>
      <c r="K103" s="77"/>
      <c r="L103" s="77"/>
      <c r="M103" s="77"/>
      <c r="N103" s="77"/>
      <c r="O103" s="77"/>
      <c r="P103" s="77"/>
      <c r="Q103" s="77"/>
      <c r="R103" s="77"/>
      <c r="S103" s="77"/>
      <c r="T103" s="77"/>
      <c r="U103" s="77"/>
      <c r="V103" s="77"/>
      <c r="W103" s="77"/>
      <c r="X103" s="77"/>
      <c r="Y103" s="77"/>
      <c r="Z103" s="77"/>
    </row>
    <row r="104" spans="1:26" ht="15">
      <c r="A104" s="77"/>
      <c r="B104" s="600" t="s">
        <v>5489</v>
      </c>
      <c r="C104" s="598" t="s">
        <v>5490</v>
      </c>
      <c r="D104" s="15"/>
      <c r="E104" s="15">
        <v>1098.8745074999999</v>
      </c>
      <c r="F104" s="31"/>
      <c r="G104" s="77"/>
      <c r="H104" s="77"/>
      <c r="I104" s="77"/>
      <c r="J104" s="77"/>
      <c r="K104" s="77"/>
      <c r="L104" s="77"/>
      <c r="M104" s="77"/>
      <c r="N104" s="77"/>
      <c r="O104" s="77"/>
      <c r="P104" s="77"/>
      <c r="Q104" s="77"/>
      <c r="R104" s="77"/>
      <c r="S104" s="77"/>
      <c r="T104" s="77"/>
      <c r="U104" s="77"/>
      <c r="V104" s="77"/>
      <c r="W104" s="77"/>
      <c r="X104" s="77"/>
      <c r="Y104" s="77"/>
      <c r="Z104" s="77"/>
    </row>
    <row r="105" spans="1:26" ht="15">
      <c r="A105" s="77"/>
      <c r="B105" s="600" t="s">
        <v>5491</v>
      </c>
      <c r="C105" s="598" t="s">
        <v>5492</v>
      </c>
      <c r="D105" s="15"/>
      <c r="E105" s="15">
        <v>307.12380929999995</v>
      </c>
      <c r="F105" s="31"/>
      <c r="G105" s="77"/>
      <c r="H105" s="77"/>
      <c r="I105" s="77"/>
      <c r="J105" s="77"/>
      <c r="K105" s="77"/>
      <c r="L105" s="77"/>
      <c r="M105" s="77"/>
      <c r="N105" s="77"/>
      <c r="O105" s="77"/>
      <c r="P105" s="77"/>
      <c r="Q105" s="77"/>
      <c r="R105" s="77"/>
      <c r="S105" s="77"/>
      <c r="T105" s="77"/>
      <c r="U105" s="77"/>
      <c r="V105" s="77"/>
      <c r="W105" s="77"/>
      <c r="X105" s="77"/>
      <c r="Y105" s="77"/>
      <c r="Z105" s="77"/>
    </row>
    <row r="106" spans="1:26" ht="15">
      <c r="A106" s="77"/>
      <c r="B106" s="600" t="s">
        <v>5493</v>
      </c>
      <c r="C106" s="598" t="s">
        <v>5494</v>
      </c>
      <c r="D106" s="15"/>
      <c r="E106" s="15">
        <v>368.5590909</v>
      </c>
      <c r="F106" s="31"/>
      <c r="G106" s="77"/>
      <c r="H106" s="77"/>
      <c r="I106" s="77"/>
      <c r="J106" s="77"/>
      <c r="K106" s="77"/>
      <c r="L106" s="77"/>
      <c r="M106" s="77"/>
      <c r="N106" s="77"/>
      <c r="O106" s="77"/>
      <c r="P106" s="77"/>
      <c r="Q106" s="77"/>
      <c r="R106" s="77"/>
      <c r="S106" s="77"/>
      <c r="T106" s="77"/>
      <c r="U106" s="77"/>
      <c r="V106" s="77"/>
      <c r="W106" s="77"/>
      <c r="X106" s="77"/>
      <c r="Y106" s="77"/>
      <c r="Z106" s="77"/>
    </row>
    <row r="107" spans="1:26" ht="15">
      <c r="A107" s="77"/>
      <c r="B107" s="600" t="s">
        <v>5495</v>
      </c>
      <c r="C107" s="598" t="s">
        <v>5496</v>
      </c>
      <c r="D107" s="15"/>
      <c r="E107" s="15">
        <v>397.82150099999996</v>
      </c>
      <c r="F107" s="31"/>
      <c r="G107" s="77"/>
      <c r="H107" s="77"/>
      <c r="I107" s="77"/>
      <c r="J107" s="77"/>
      <c r="K107" s="77"/>
      <c r="L107" s="77"/>
      <c r="M107" s="77"/>
      <c r="N107" s="77"/>
      <c r="O107" s="77"/>
      <c r="P107" s="77"/>
      <c r="Q107" s="77"/>
      <c r="R107" s="77"/>
      <c r="S107" s="77"/>
      <c r="T107" s="77"/>
      <c r="U107" s="77"/>
      <c r="V107" s="77"/>
      <c r="W107" s="77"/>
      <c r="X107" s="77"/>
      <c r="Y107" s="77"/>
      <c r="Z107" s="77"/>
    </row>
    <row r="108" spans="1:26" ht="15">
      <c r="A108" s="77"/>
      <c r="B108" s="600" t="s">
        <v>5497</v>
      </c>
      <c r="C108" s="598" t="s">
        <v>5498</v>
      </c>
      <c r="D108" s="15"/>
      <c r="E108" s="15">
        <v>460.22109210000002</v>
      </c>
      <c r="F108" s="31"/>
      <c r="G108" s="77"/>
      <c r="H108" s="77"/>
      <c r="I108" s="77"/>
      <c r="J108" s="77"/>
      <c r="K108" s="77"/>
      <c r="L108" s="77"/>
      <c r="M108" s="77"/>
      <c r="N108" s="77"/>
      <c r="O108" s="77"/>
      <c r="P108" s="77"/>
      <c r="Q108" s="77"/>
      <c r="R108" s="77"/>
      <c r="S108" s="77"/>
      <c r="T108" s="77"/>
      <c r="U108" s="77"/>
      <c r="V108" s="77"/>
      <c r="W108" s="77"/>
      <c r="X108" s="77"/>
      <c r="Y108" s="77"/>
      <c r="Z108" s="77"/>
    </row>
    <row r="109" spans="1:26" ht="15">
      <c r="A109" s="77"/>
      <c r="B109" s="600" t="s">
        <v>5499</v>
      </c>
      <c r="C109" s="598" t="s">
        <v>5500</v>
      </c>
      <c r="D109" s="15"/>
      <c r="E109" s="15">
        <v>552</v>
      </c>
      <c r="F109" s="31"/>
      <c r="G109" s="77"/>
      <c r="H109" s="77"/>
      <c r="I109" s="77"/>
      <c r="J109" s="77"/>
      <c r="K109" s="77"/>
      <c r="L109" s="77"/>
      <c r="M109" s="77"/>
      <c r="N109" s="77"/>
      <c r="O109" s="77"/>
      <c r="P109" s="77"/>
      <c r="Q109" s="77"/>
      <c r="R109" s="77"/>
      <c r="S109" s="77"/>
      <c r="T109" s="77"/>
      <c r="U109" s="77"/>
      <c r="V109" s="77"/>
      <c r="W109" s="77"/>
      <c r="X109" s="77"/>
      <c r="Y109" s="77"/>
      <c r="Z109" s="77"/>
    </row>
    <row r="110" spans="1:26" ht="15">
      <c r="A110" s="77"/>
      <c r="B110" s="600" t="s">
        <v>5501</v>
      </c>
      <c r="C110" s="598" t="s">
        <v>5502</v>
      </c>
      <c r="D110" s="15"/>
      <c r="E110" s="15">
        <v>477.33320249999997</v>
      </c>
      <c r="F110" s="31"/>
      <c r="G110" s="77"/>
      <c r="H110" s="77"/>
      <c r="I110" s="77"/>
      <c r="J110" s="77"/>
      <c r="K110" s="77"/>
      <c r="L110" s="77"/>
      <c r="M110" s="77"/>
      <c r="N110" s="77"/>
      <c r="O110" s="77"/>
      <c r="P110" s="77"/>
      <c r="Q110" s="77"/>
      <c r="R110" s="77"/>
      <c r="S110" s="77"/>
      <c r="T110" s="77"/>
      <c r="U110" s="77"/>
      <c r="V110" s="77"/>
      <c r="W110" s="77"/>
      <c r="X110" s="77"/>
      <c r="Y110" s="77"/>
      <c r="Z110" s="77"/>
    </row>
    <row r="111" spans="1:26" ht="15">
      <c r="A111" s="77"/>
      <c r="B111" s="600" t="s">
        <v>5503</v>
      </c>
      <c r="C111" s="598" t="s">
        <v>5504</v>
      </c>
      <c r="D111" s="15"/>
      <c r="E111" s="15">
        <v>1125.7524432</v>
      </c>
      <c r="F111" s="31"/>
      <c r="G111" s="77"/>
      <c r="H111" s="77"/>
      <c r="I111" s="77"/>
      <c r="J111" s="77"/>
      <c r="K111" s="77"/>
      <c r="L111" s="77"/>
      <c r="M111" s="77"/>
      <c r="N111" s="77"/>
      <c r="O111" s="77"/>
      <c r="P111" s="77"/>
      <c r="Q111" s="77"/>
      <c r="R111" s="77"/>
      <c r="S111" s="77"/>
      <c r="T111" s="77"/>
      <c r="U111" s="77"/>
      <c r="V111" s="77"/>
      <c r="W111" s="77"/>
      <c r="X111" s="77"/>
      <c r="Y111" s="77"/>
      <c r="Z111" s="77"/>
    </row>
    <row r="112" spans="1:26" ht="15">
      <c r="A112" s="77"/>
      <c r="B112" s="600" t="s">
        <v>5505</v>
      </c>
      <c r="C112" s="598" t="s">
        <v>5506</v>
      </c>
      <c r="D112" s="15"/>
      <c r="E112" s="15">
        <v>1350.9099450000001</v>
      </c>
      <c r="F112" s="31"/>
      <c r="G112" s="77"/>
      <c r="H112" s="77"/>
      <c r="I112" s="77"/>
      <c r="J112" s="77"/>
      <c r="K112" s="77"/>
      <c r="L112" s="77"/>
      <c r="M112" s="77"/>
      <c r="N112" s="77"/>
      <c r="O112" s="77"/>
      <c r="P112" s="77"/>
      <c r="Q112" s="77"/>
      <c r="R112" s="77"/>
      <c r="S112" s="77"/>
      <c r="T112" s="77"/>
      <c r="U112" s="77"/>
      <c r="V112" s="77"/>
      <c r="W112" s="77"/>
      <c r="X112" s="77"/>
      <c r="Y112" s="77"/>
      <c r="Z112" s="77"/>
    </row>
    <row r="113" spans="1:26" ht="15">
      <c r="A113" s="77"/>
      <c r="B113" s="600" t="s">
        <v>5507</v>
      </c>
      <c r="C113" s="598" t="s">
        <v>5508</v>
      </c>
      <c r="D113" s="15"/>
      <c r="E113" s="15">
        <v>398.73321179999999</v>
      </c>
      <c r="F113" s="31"/>
      <c r="G113" s="77"/>
      <c r="H113" s="77"/>
      <c r="I113" s="77"/>
      <c r="J113" s="77"/>
      <c r="K113" s="77"/>
      <c r="L113" s="77"/>
      <c r="M113" s="77"/>
      <c r="N113" s="77"/>
      <c r="O113" s="77"/>
      <c r="P113" s="77"/>
      <c r="Q113" s="77"/>
      <c r="R113" s="77"/>
      <c r="S113" s="77"/>
      <c r="T113" s="77"/>
      <c r="U113" s="77"/>
      <c r="V113" s="77"/>
      <c r="W113" s="77"/>
      <c r="X113" s="77"/>
      <c r="Y113" s="77"/>
      <c r="Z113" s="77"/>
    </row>
    <row r="114" spans="1:26" ht="15">
      <c r="A114" s="77"/>
      <c r="B114" s="600" t="s">
        <v>5509</v>
      </c>
      <c r="C114" s="598" t="s">
        <v>5510</v>
      </c>
      <c r="D114" s="15"/>
      <c r="E114" s="15">
        <v>478.47284100000007</v>
      </c>
      <c r="F114" s="31"/>
      <c r="G114" s="77"/>
      <c r="H114" s="77"/>
      <c r="I114" s="77"/>
      <c r="J114" s="77"/>
      <c r="K114" s="77"/>
      <c r="L114" s="77"/>
      <c r="M114" s="77"/>
      <c r="N114" s="77"/>
      <c r="O114" s="77"/>
      <c r="P114" s="77"/>
      <c r="Q114" s="77"/>
      <c r="R114" s="77"/>
      <c r="S114" s="77"/>
      <c r="T114" s="77"/>
      <c r="U114" s="77"/>
      <c r="V114" s="77"/>
      <c r="W114" s="77"/>
      <c r="X114" s="77"/>
      <c r="Y114" s="77"/>
      <c r="Z114" s="77"/>
    </row>
    <row r="115" spans="1:26" ht="15">
      <c r="A115" s="77"/>
      <c r="B115" s="600" t="s">
        <v>5511</v>
      </c>
      <c r="C115" s="598" t="s">
        <v>5512</v>
      </c>
      <c r="D115" s="15"/>
      <c r="E115" s="15">
        <v>460.4840855999999</v>
      </c>
      <c r="F115" s="31"/>
      <c r="G115" s="77"/>
      <c r="H115" s="77"/>
      <c r="I115" s="77"/>
      <c r="J115" s="77"/>
      <c r="K115" s="77"/>
      <c r="L115" s="77"/>
      <c r="M115" s="77"/>
      <c r="N115" s="77"/>
      <c r="O115" s="77"/>
      <c r="P115" s="77"/>
      <c r="Q115" s="77"/>
      <c r="R115" s="77"/>
      <c r="S115" s="77"/>
      <c r="T115" s="77"/>
      <c r="U115" s="77"/>
      <c r="V115" s="77"/>
      <c r="W115" s="77"/>
      <c r="X115" s="77"/>
      <c r="Y115" s="77"/>
      <c r="Z115" s="77"/>
    </row>
    <row r="116" spans="1:26" ht="15">
      <c r="A116" s="77"/>
      <c r="B116" s="600" t="s">
        <v>5513</v>
      </c>
      <c r="C116" s="598" t="s">
        <v>5514</v>
      </c>
      <c r="D116" s="15"/>
      <c r="E116" s="15">
        <v>552.58691399999998</v>
      </c>
      <c r="F116" s="31"/>
      <c r="G116" s="77"/>
      <c r="H116" s="77"/>
      <c r="I116" s="77"/>
      <c r="J116" s="77"/>
      <c r="K116" s="77"/>
      <c r="L116" s="77"/>
      <c r="M116" s="77"/>
      <c r="N116" s="77"/>
      <c r="O116" s="77"/>
      <c r="P116" s="77"/>
      <c r="Q116" s="77"/>
      <c r="R116" s="77"/>
      <c r="S116" s="77"/>
      <c r="T116" s="77"/>
      <c r="U116" s="77"/>
      <c r="V116" s="77"/>
      <c r="W116" s="77"/>
      <c r="X116" s="77"/>
      <c r="Y116" s="77"/>
      <c r="Z116" s="77"/>
    </row>
    <row r="117" spans="1:26" ht="15">
      <c r="A117" s="77"/>
      <c r="B117" s="600" t="s">
        <v>5515</v>
      </c>
      <c r="C117" s="598" t="s">
        <v>5516</v>
      </c>
      <c r="D117" s="15"/>
      <c r="E117" s="15">
        <v>1144.8983699999999</v>
      </c>
      <c r="F117" s="31"/>
      <c r="G117" s="77"/>
      <c r="H117" s="77"/>
      <c r="I117" s="77"/>
      <c r="J117" s="77"/>
      <c r="K117" s="77"/>
      <c r="L117" s="77"/>
      <c r="M117" s="77"/>
      <c r="N117" s="77"/>
      <c r="O117" s="77"/>
      <c r="P117" s="77"/>
      <c r="Q117" s="77"/>
      <c r="R117" s="77"/>
      <c r="S117" s="77"/>
      <c r="T117" s="77"/>
      <c r="U117" s="77"/>
      <c r="V117" s="77"/>
      <c r="W117" s="77"/>
      <c r="X117" s="77"/>
      <c r="Y117" s="77"/>
      <c r="Z117" s="77"/>
    </row>
    <row r="118" spans="1:26" ht="15">
      <c r="A118" s="77"/>
      <c r="B118" s="600" t="s">
        <v>5517</v>
      </c>
      <c r="C118" s="598" t="s">
        <v>5518</v>
      </c>
      <c r="D118" s="15"/>
      <c r="E118" s="15">
        <v>482.15474999999992</v>
      </c>
      <c r="F118" s="31"/>
      <c r="G118" s="77"/>
      <c r="H118" s="77"/>
      <c r="I118" s="77"/>
      <c r="J118" s="77"/>
      <c r="K118" s="77"/>
      <c r="L118" s="77"/>
      <c r="M118" s="77"/>
      <c r="N118" s="77"/>
      <c r="O118" s="77"/>
      <c r="P118" s="77"/>
      <c r="Q118" s="77"/>
      <c r="R118" s="77"/>
      <c r="S118" s="77"/>
      <c r="T118" s="77"/>
      <c r="U118" s="77"/>
      <c r="V118" s="77"/>
      <c r="W118" s="77"/>
      <c r="X118" s="77"/>
      <c r="Y118" s="77"/>
      <c r="Z118" s="77"/>
    </row>
    <row r="119" spans="1:26" ht="15">
      <c r="A119" s="77"/>
      <c r="B119" s="600" t="s">
        <v>5519</v>
      </c>
      <c r="C119" s="598" t="s">
        <v>5520</v>
      </c>
      <c r="D119" s="15"/>
      <c r="E119" s="15">
        <v>581.50784999999996</v>
      </c>
      <c r="F119" s="31"/>
      <c r="G119" s="77"/>
      <c r="H119" s="77"/>
      <c r="I119" s="77"/>
      <c r="J119" s="77"/>
      <c r="K119" s="77"/>
      <c r="L119" s="77"/>
      <c r="M119" s="77"/>
      <c r="N119" s="77"/>
      <c r="O119" s="77"/>
      <c r="P119" s="77"/>
      <c r="Q119" s="77"/>
      <c r="R119" s="77"/>
      <c r="S119" s="77"/>
      <c r="T119" s="77"/>
      <c r="U119" s="77"/>
      <c r="V119" s="77"/>
      <c r="W119" s="77"/>
      <c r="X119" s="77"/>
      <c r="Y119" s="77"/>
      <c r="Z119" s="77"/>
    </row>
    <row r="120" spans="1:26" ht="15">
      <c r="A120" s="77"/>
      <c r="B120" s="600" t="s">
        <v>5521</v>
      </c>
      <c r="C120" s="598" t="s">
        <v>5522</v>
      </c>
      <c r="D120" s="15"/>
      <c r="E120" s="15">
        <v>257.64596549999993</v>
      </c>
      <c r="F120" s="31"/>
      <c r="G120" s="77"/>
      <c r="H120" s="77"/>
      <c r="I120" s="77"/>
      <c r="J120" s="77"/>
      <c r="K120" s="77"/>
      <c r="L120" s="77"/>
      <c r="M120" s="77"/>
      <c r="N120" s="77"/>
      <c r="O120" s="77"/>
      <c r="P120" s="77"/>
      <c r="Q120" s="77"/>
      <c r="R120" s="77"/>
      <c r="S120" s="77"/>
      <c r="T120" s="77"/>
      <c r="U120" s="77"/>
      <c r="V120" s="77"/>
      <c r="W120" s="77"/>
      <c r="X120" s="77"/>
      <c r="Y120" s="77"/>
      <c r="Z120" s="77"/>
    </row>
    <row r="121" spans="1:26" ht="15">
      <c r="A121" s="77"/>
      <c r="B121" s="600" t="s">
        <v>5523</v>
      </c>
      <c r="C121" s="598" t="s">
        <v>5524</v>
      </c>
      <c r="D121" s="15"/>
      <c r="E121" s="15">
        <v>309.1576257000001</v>
      </c>
      <c r="F121" s="31"/>
      <c r="G121" s="77"/>
      <c r="H121" s="77"/>
      <c r="I121" s="77"/>
      <c r="J121" s="77"/>
      <c r="K121" s="77"/>
      <c r="L121" s="77"/>
      <c r="M121" s="77"/>
      <c r="N121" s="77"/>
      <c r="O121" s="77"/>
      <c r="P121" s="77"/>
      <c r="Q121" s="77"/>
      <c r="R121" s="77"/>
      <c r="S121" s="77"/>
      <c r="T121" s="77"/>
      <c r="U121" s="77"/>
      <c r="V121" s="77"/>
      <c r="W121" s="77"/>
      <c r="X121" s="77"/>
      <c r="Y121" s="77"/>
      <c r="Z121" s="77"/>
    </row>
    <row r="122" spans="1:26" ht="15">
      <c r="A122" s="77"/>
      <c r="B122" s="600" t="s">
        <v>5525</v>
      </c>
      <c r="C122" s="598" t="s">
        <v>5526</v>
      </c>
      <c r="D122" s="15"/>
      <c r="E122" s="15">
        <v>200.73417209999997</v>
      </c>
      <c r="F122" s="31"/>
      <c r="G122" s="77"/>
      <c r="H122" s="77"/>
      <c r="I122" s="77"/>
      <c r="J122" s="77"/>
      <c r="K122" s="77"/>
      <c r="L122" s="77"/>
      <c r="M122" s="77"/>
      <c r="N122" s="77"/>
      <c r="O122" s="77"/>
      <c r="P122" s="77"/>
      <c r="Q122" s="77"/>
      <c r="R122" s="77"/>
      <c r="S122" s="77"/>
      <c r="T122" s="77"/>
      <c r="U122" s="77"/>
      <c r="V122" s="77"/>
      <c r="W122" s="77"/>
      <c r="X122" s="77"/>
      <c r="Y122" s="77"/>
      <c r="Z122" s="77"/>
    </row>
    <row r="123" spans="1:26" ht="15">
      <c r="A123" s="77"/>
      <c r="B123" s="600" t="s">
        <v>5527</v>
      </c>
      <c r="C123" s="598" t="s">
        <v>5528</v>
      </c>
      <c r="D123" s="15"/>
      <c r="E123" s="15">
        <v>264.48379650000004</v>
      </c>
      <c r="F123" s="31"/>
      <c r="G123" s="77"/>
      <c r="H123" s="77"/>
      <c r="I123" s="77"/>
      <c r="J123" s="77"/>
      <c r="K123" s="77"/>
      <c r="L123" s="77"/>
      <c r="M123" s="77"/>
      <c r="N123" s="77"/>
      <c r="O123" s="77"/>
      <c r="P123" s="77"/>
      <c r="Q123" s="77"/>
      <c r="R123" s="77"/>
      <c r="S123" s="77"/>
      <c r="T123" s="77"/>
      <c r="U123" s="77"/>
      <c r="V123" s="77"/>
      <c r="W123" s="77"/>
      <c r="X123" s="77"/>
      <c r="Y123" s="77"/>
      <c r="Z123" s="77"/>
    </row>
    <row r="124" spans="1:26" ht="15">
      <c r="A124" s="77"/>
      <c r="B124" s="600" t="s">
        <v>5529</v>
      </c>
      <c r="C124" s="598" t="s">
        <v>5530</v>
      </c>
      <c r="D124" s="15"/>
      <c r="E124" s="15">
        <v>555.14421270000003</v>
      </c>
      <c r="F124" s="31"/>
      <c r="G124" s="77"/>
      <c r="H124" s="77"/>
      <c r="I124" s="77"/>
      <c r="J124" s="77"/>
      <c r="K124" s="77"/>
      <c r="L124" s="77"/>
      <c r="M124" s="77"/>
      <c r="N124" s="77"/>
      <c r="O124" s="77"/>
      <c r="P124" s="77"/>
      <c r="Q124" s="77"/>
      <c r="R124" s="77"/>
      <c r="S124" s="77"/>
      <c r="T124" s="77"/>
      <c r="U124" s="77"/>
      <c r="V124" s="77"/>
      <c r="W124" s="77"/>
      <c r="X124" s="77"/>
      <c r="Y124" s="77"/>
      <c r="Z124" s="77"/>
    </row>
    <row r="125" spans="1:26" ht="15">
      <c r="A125" s="77"/>
      <c r="B125" s="600" t="s">
        <v>5531</v>
      </c>
      <c r="C125" s="598" t="s">
        <v>5532</v>
      </c>
      <c r="D125" s="15"/>
      <c r="E125" s="15">
        <v>273.53077289999999</v>
      </c>
      <c r="F125" s="31"/>
      <c r="G125" s="77"/>
      <c r="H125" s="77"/>
      <c r="I125" s="77"/>
      <c r="J125" s="77"/>
      <c r="K125" s="77"/>
      <c r="L125" s="77"/>
      <c r="M125" s="77"/>
      <c r="N125" s="77"/>
      <c r="O125" s="77"/>
      <c r="P125" s="77"/>
      <c r="Q125" s="77"/>
      <c r="R125" s="77"/>
      <c r="S125" s="77"/>
      <c r="T125" s="77"/>
      <c r="U125" s="77"/>
      <c r="V125" s="77"/>
      <c r="W125" s="77"/>
      <c r="X125" s="77"/>
      <c r="Y125" s="77"/>
      <c r="Z125" s="77"/>
    </row>
    <row r="126" spans="1:26" ht="15">
      <c r="A126" s="77"/>
      <c r="B126" s="600" t="s">
        <v>5533</v>
      </c>
      <c r="C126" s="598" t="s">
        <v>5534</v>
      </c>
      <c r="D126" s="15"/>
      <c r="E126" s="15">
        <v>666.18006839999987</v>
      </c>
      <c r="F126" s="31"/>
      <c r="G126" s="77"/>
      <c r="H126" s="77"/>
      <c r="I126" s="77"/>
      <c r="J126" s="77"/>
      <c r="K126" s="77"/>
      <c r="L126" s="77"/>
      <c r="M126" s="77"/>
      <c r="N126" s="77"/>
      <c r="O126" s="77"/>
      <c r="P126" s="77"/>
      <c r="Q126" s="77"/>
      <c r="R126" s="77"/>
      <c r="S126" s="77"/>
      <c r="T126" s="77"/>
      <c r="U126" s="77"/>
      <c r="V126" s="77"/>
      <c r="W126" s="77"/>
      <c r="X126" s="77"/>
      <c r="Y126" s="77"/>
      <c r="Z126" s="77"/>
    </row>
    <row r="127" spans="1:26" ht="15">
      <c r="A127" s="77"/>
      <c r="B127" s="600" t="s">
        <v>5535</v>
      </c>
      <c r="C127" s="598" t="s">
        <v>5536</v>
      </c>
      <c r="D127" s="15"/>
      <c r="E127" s="15">
        <v>263.64221730000008</v>
      </c>
      <c r="F127" s="31"/>
      <c r="G127" s="77"/>
      <c r="H127" s="77"/>
      <c r="I127" s="77"/>
      <c r="J127" s="77"/>
      <c r="K127" s="77"/>
      <c r="L127" s="77"/>
      <c r="M127" s="77"/>
      <c r="N127" s="77"/>
      <c r="O127" s="77"/>
      <c r="P127" s="77"/>
      <c r="Q127" s="77"/>
      <c r="R127" s="77"/>
      <c r="S127" s="77"/>
      <c r="T127" s="77"/>
      <c r="U127" s="77"/>
      <c r="V127" s="77"/>
      <c r="W127" s="77"/>
      <c r="X127" s="77"/>
      <c r="Y127" s="77"/>
      <c r="Z127" s="77"/>
    </row>
    <row r="128" spans="1:26" ht="15">
      <c r="A128" s="77"/>
      <c r="B128" s="600" t="s">
        <v>5537</v>
      </c>
      <c r="C128" s="598" t="s">
        <v>5538</v>
      </c>
      <c r="D128" s="15"/>
      <c r="E128" s="15">
        <v>311.08999999999997</v>
      </c>
      <c r="F128" s="31"/>
      <c r="G128" s="77"/>
      <c r="H128" s="77"/>
      <c r="I128" s="77"/>
      <c r="J128" s="77"/>
      <c r="K128" s="77"/>
      <c r="L128" s="77"/>
      <c r="M128" s="77"/>
      <c r="N128" s="77"/>
      <c r="O128" s="77"/>
      <c r="P128" s="77"/>
      <c r="Q128" s="77"/>
      <c r="R128" s="77"/>
      <c r="S128" s="77"/>
      <c r="T128" s="77"/>
      <c r="U128" s="77"/>
      <c r="V128" s="77"/>
      <c r="W128" s="77"/>
      <c r="X128" s="77"/>
      <c r="Y128" s="77"/>
      <c r="Z128" s="77"/>
    </row>
    <row r="129" spans="1:26" ht="15">
      <c r="A129" s="77"/>
      <c r="B129" s="600" t="s">
        <v>5539</v>
      </c>
      <c r="C129" s="598" t="s">
        <v>5540</v>
      </c>
      <c r="D129" s="15"/>
      <c r="E129" s="15">
        <v>291.51952830000005</v>
      </c>
      <c r="F129" s="31"/>
      <c r="G129" s="77"/>
      <c r="H129" s="77"/>
      <c r="I129" s="77"/>
      <c r="J129" s="77"/>
      <c r="K129" s="77"/>
      <c r="L129" s="77"/>
      <c r="M129" s="77"/>
      <c r="N129" s="77"/>
      <c r="O129" s="77"/>
      <c r="P129" s="77"/>
      <c r="Q129" s="77"/>
      <c r="R129" s="77"/>
      <c r="S129" s="77"/>
      <c r="T129" s="77"/>
      <c r="U129" s="77"/>
      <c r="V129" s="77"/>
      <c r="W129" s="77"/>
      <c r="X129" s="77"/>
      <c r="Y129" s="77"/>
      <c r="Z129" s="77"/>
    </row>
    <row r="130" spans="1:26" ht="15">
      <c r="A130" s="77"/>
      <c r="B130" s="600" t="s">
        <v>5541</v>
      </c>
      <c r="C130" s="598" t="s">
        <v>5542</v>
      </c>
      <c r="D130" s="15"/>
      <c r="E130" s="15">
        <v>299.23400429999998</v>
      </c>
      <c r="F130" s="31"/>
      <c r="G130" s="77"/>
      <c r="H130" s="77"/>
      <c r="I130" s="77"/>
      <c r="J130" s="77"/>
      <c r="K130" s="77"/>
      <c r="L130" s="77"/>
      <c r="M130" s="77"/>
      <c r="N130" s="77"/>
      <c r="O130" s="77"/>
      <c r="P130" s="77"/>
      <c r="Q130" s="77"/>
      <c r="R130" s="77"/>
      <c r="S130" s="77"/>
      <c r="T130" s="77"/>
      <c r="U130" s="77"/>
      <c r="V130" s="77"/>
      <c r="W130" s="77"/>
      <c r="X130" s="77"/>
      <c r="Y130" s="77"/>
      <c r="Z130" s="77"/>
    </row>
    <row r="131" spans="1:26" ht="15">
      <c r="A131" s="77"/>
      <c r="B131" s="600" t="s">
        <v>5543</v>
      </c>
      <c r="C131" s="598" t="s">
        <v>5544</v>
      </c>
      <c r="D131" s="15"/>
      <c r="E131" s="15">
        <v>359.07379199999997</v>
      </c>
      <c r="F131" s="31"/>
      <c r="G131" s="77"/>
      <c r="H131" s="77"/>
      <c r="I131" s="77"/>
      <c r="J131" s="77"/>
      <c r="K131" s="77"/>
      <c r="L131" s="77"/>
      <c r="M131" s="77"/>
      <c r="N131" s="77"/>
      <c r="O131" s="77"/>
      <c r="P131" s="77"/>
      <c r="Q131" s="77"/>
      <c r="R131" s="77"/>
      <c r="S131" s="77"/>
      <c r="T131" s="77"/>
      <c r="U131" s="77"/>
      <c r="V131" s="77"/>
      <c r="W131" s="77"/>
      <c r="X131" s="77"/>
      <c r="Y131" s="77"/>
      <c r="Z131" s="77"/>
    </row>
    <row r="132" spans="1:26" ht="15">
      <c r="A132" s="77"/>
      <c r="B132" s="600" t="s">
        <v>5545</v>
      </c>
      <c r="C132" s="598" t="s">
        <v>5546</v>
      </c>
      <c r="D132" s="15"/>
      <c r="E132" s="15">
        <v>766.18772999999999</v>
      </c>
      <c r="F132" s="31"/>
      <c r="G132" s="77"/>
      <c r="H132" s="77"/>
      <c r="I132" s="77"/>
      <c r="J132" s="77"/>
      <c r="K132" s="77"/>
      <c r="L132" s="77"/>
      <c r="M132" s="77"/>
      <c r="N132" s="77"/>
      <c r="O132" s="77"/>
      <c r="P132" s="77"/>
      <c r="Q132" s="77"/>
      <c r="R132" s="77"/>
      <c r="S132" s="77"/>
      <c r="T132" s="77"/>
      <c r="U132" s="77"/>
      <c r="V132" s="77"/>
      <c r="W132" s="77"/>
      <c r="X132" s="77"/>
      <c r="Y132" s="77"/>
      <c r="Z132" s="77"/>
    </row>
    <row r="133" spans="1:26" ht="15">
      <c r="A133" s="77"/>
      <c r="B133" s="600" t="s">
        <v>5547</v>
      </c>
      <c r="C133" s="598" t="s">
        <v>5548</v>
      </c>
      <c r="D133" s="15"/>
      <c r="E133" s="15">
        <v>920</v>
      </c>
      <c r="F133" s="31"/>
      <c r="G133" s="77"/>
      <c r="H133" s="77"/>
      <c r="I133" s="77"/>
      <c r="J133" s="77"/>
      <c r="K133" s="77"/>
      <c r="L133" s="77"/>
      <c r="M133" s="77"/>
      <c r="N133" s="77"/>
      <c r="O133" s="77"/>
      <c r="P133" s="77"/>
      <c r="Q133" s="77"/>
      <c r="R133" s="77"/>
      <c r="S133" s="77"/>
      <c r="T133" s="77"/>
      <c r="U133" s="77"/>
      <c r="V133" s="77"/>
      <c r="W133" s="77"/>
      <c r="X133" s="77"/>
      <c r="Y133" s="77"/>
      <c r="Z133" s="77"/>
    </row>
    <row r="134" spans="1:26" ht="15">
      <c r="A134" s="77"/>
      <c r="B134" s="600" t="s">
        <v>5549</v>
      </c>
      <c r="C134" s="598" t="s">
        <v>5550</v>
      </c>
      <c r="D134" s="15"/>
      <c r="E134" s="15">
        <v>311.08624470000001</v>
      </c>
      <c r="F134" s="31"/>
      <c r="G134" s="77"/>
      <c r="H134" s="77"/>
      <c r="I134" s="77"/>
      <c r="J134" s="77"/>
      <c r="K134" s="77"/>
      <c r="L134" s="77"/>
      <c r="M134" s="77"/>
      <c r="N134" s="77"/>
      <c r="O134" s="77"/>
      <c r="P134" s="77"/>
      <c r="Q134" s="77"/>
      <c r="R134" s="77"/>
      <c r="S134" s="77"/>
      <c r="T134" s="77"/>
      <c r="U134" s="77"/>
      <c r="V134" s="77"/>
      <c r="W134" s="77"/>
      <c r="X134" s="77"/>
      <c r="Y134" s="77"/>
      <c r="Z134" s="77"/>
    </row>
    <row r="135" spans="1:26" ht="15">
      <c r="A135" s="77"/>
      <c r="B135" s="600" t="s">
        <v>5551</v>
      </c>
      <c r="C135" s="598" t="s">
        <v>5552</v>
      </c>
      <c r="D135" s="15"/>
      <c r="E135" s="15">
        <v>349.83395370000005</v>
      </c>
      <c r="F135" s="31"/>
      <c r="G135" s="77"/>
      <c r="H135" s="77"/>
      <c r="I135" s="77"/>
      <c r="J135" s="77"/>
      <c r="K135" s="77"/>
      <c r="L135" s="77"/>
      <c r="M135" s="77"/>
      <c r="N135" s="77"/>
      <c r="O135" s="77"/>
      <c r="P135" s="77"/>
      <c r="Q135" s="77"/>
      <c r="R135" s="77"/>
      <c r="S135" s="77"/>
      <c r="T135" s="77"/>
      <c r="U135" s="77"/>
      <c r="V135" s="77"/>
      <c r="W135" s="77"/>
      <c r="X135" s="77"/>
      <c r="Y135" s="77"/>
      <c r="Z135" s="77"/>
    </row>
    <row r="136" spans="1:26" ht="15">
      <c r="A136" s="77"/>
      <c r="B136" s="600" t="s">
        <v>5553</v>
      </c>
      <c r="C136" s="598" t="s">
        <v>5554</v>
      </c>
      <c r="D136" s="15"/>
      <c r="E136" s="15">
        <v>363.75507629999998</v>
      </c>
      <c r="F136" s="31"/>
      <c r="G136" s="77"/>
      <c r="H136" s="77"/>
      <c r="I136" s="77"/>
      <c r="J136" s="77"/>
      <c r="K136" s="77"/>
      <c r="L136" s="77"/>
      <c r="M136" s="77"/>
      <c r="N136" s="77"/>
      <c r="O136" s="77"/>
      <c r="P136" s="77"/>
      <c r="Q136" s="77"/>
      <c r="R136" s="77"/>
      <c r="S136" s="77"/>
      <c r="T136" s="77"/>
      <c r="U136" s="77"/>
      <c r="V136" s="77"/>
      <c r="W136" s="77"/>
      <c r="X136" s="77"/>
      <c r="Y136" s="77"/>
      <c r="Z136" s="77"/>
    </row>
    <row r="137" spans="1:26" ht="15">
      <c r="A137" s="77"/>
      <c r="B137" s="600" t="s">
        <v>5555</v>
      </c>
      <c r="C137" s="598" t="s">
        <v>5556</v>
      </c>
      <c r="D137" s="15"/>
      <c r="E137" s="15">
        <v>374.42</v>
      </c>
      <c r="F137" s="31"/>
      <c r="G137" s="77"/>
      <c r="H137" s="77"/>
      <c r="I137" s="77"/>
      <c r="J137" s="77"/>
      <c r="K137" s="77"/>
      <c r="L137" s="77"/>
      <c r="M137" s="77"/>
      <c r="N137" s="77"/>
      <c r="O137" s="77"/>
      <c r="P137" s="77"/>
      <c r="Q137" s="77"/>
      <c r="R137" s="77"/>
      <c r="S137" s="77"/>
      <c r="T137" s="77"/>
      <c r="U137" s="77"/>
      <c r="V137" s="77"/>
      <c r="W137" s="77"/>
      <c r="X137" s="77"/>
      <c r="Y137" s="77"/>
      <c r="Z137" s="77"/>
    </row>
    <row r="138" spans="1:26" ht="15">
      <c r="A138" s="77"/>
      <c r="B138" s="600" t="s">
        <v>5557</v>
      </c>
      <c r="C138" s="598" t="s">
        <v>5558</v>
      </c>
      <c r="D138" s="15"/>
      <c r="E138" s="15">
        <v>516.55429979999997</v>
      </c>
      <c r="F138" s="31"/>
      <c r="G138" s="77"/>
      <c r="H138" s="77"/>
      <c r="I138" s="77"/>
      <c r="J138" s="77"/>
      <c r="K138" s="77"/>
      <c r="L138" s="77"/>
      <c r="M138" s="77"/>
      <c r="N138" s="77"/>
      <c r="O138" s="77"/>
      <c r="P138" s="77"/>
      <c r="Q138" s="77"/>
      <c r="R138" s="77"/>
      <c r="S138" s="77"/>
      <c r="T138" s="77"/>
      <c r="U138" s="77"/>
      <c r="V138" s="77"/>
      <c r="W138" s="77"/>
      <c r="X138" s="77"/>
      <c r="Y138" s="77"/>
      <c r="Z138" s="77"/>
    </row>
    <row r="139" spans="1:26" ht="15">
      <c r="A139" s="77"/>
      <c r="B139" s="600" t="s">
        <v>5559</v>
      </c>
      <c r="C139" s="598" t="s">
        <v>5560</v>
      </c>
      <c r="D139" s="15"/>
      <c r="E139" s="15">
        <v>606.11235299999998</v>
      </c>
      <c r="F139" s="31"/>
      <c r="G139" s="77"/>
      <c r="H139" s="77"/>
      <c r="I139" s="77"/>
      <c r="J139" s="77"/>
      <c r="K139" s="77"/>
      <c r="L139" s="77"/>
      <c r="M139" s="77"/>
      <c r="N139" s="77"/>
      <c r="O139" s="77"/>
      <c r="P139" s="77"/>
      <c r="Q139" s="77"/>
      <c r="R139" s="77"/>
      <c r="S139" s="77"/>
      <c r="T139" s="77"/>
      <c r="U139" s="77"/>
      <c r="V139" s="77"/>
      <c r="W139" s="77"/>
      <c r="X139" s="77"/>
      <c r="Y139" s="77"/>
      <c r="Z139" s="77"/>
    </row>
    <row r="140" spans="1:26" ht="15">
      <c r="A140" s="77"/>
      <c r="B140" s="600" t="s">
        <v>5561</v>
      </c>
      <c r="C140" s="598" t="s">
        <v>5562</v>
      </c>
      <c r="D140" s="15"/>
      <c r="E140" s="15">
        <v>1020.9057011999998</v>
      </c>
      <c r="F140" s="31"/>
      <c r="G140" s="77"/>
      <c r="H140" s="77"/>
      <c r="I140" s="77"/>
      <c r="J140" s="77"/>
      <c r="K140" s="77"/>
      <c r="L140" s="77"/>
      <c r="M140" s="77"/>
      <c r="N140" s="77"/>
      <c r="O140" s="77"/>
      <c r="P140" s="77"/>
      <c r="Q140" s="77"/>
      <c r="R140" s="77"/>
      <c r="S140" s="77"/>
      <c r="T140" s="77"/>
      <c r="U140" s="77"/>
      <c r="V140" s="77"/>
      <c r="W140" s="77"/>
      <c r="X140" s="77"/>
      <c r="Y140" s="77"/>
      <c r="Z140" s="77"/>
    </row>
    <row r="141" spans="1:26" ht="15">
      <c r="A141" s="77"/>
      <c r="B141" s="600" t="s">
        <v>5563</v>
      </c>
      <c r="C141" s="598" t="s">
        <v>5564</v>
      </c>
      <c r="D141" s="15"/>
      <c r="E141" s="15">
        <v>533.94693660000007</v>
      </c>
      <c r="F141" s="31"/>
      <c r="G141" s="77"/>
      <c r="H141" s="77"/>
      <c r="I141" s="77"/>
      <c r="J141" s="77"/>
      <c r="K141" s="77"/>
      <c r="L141" s="77"/>
      <c r="M141" s="77"/>
      <c r="N141" s="77"/>
      <c r="O141" s="77"/>
      <c r="P141" s="77"/>
      <c r="Q141" s="77"/>
      <c r="R141" s="77"/>
      <c r="S141" s="77"/>
      <c r="T141" s="77"/>
      <c r="U141" s="77"/>
      <c r="V141" s="77"/>
      <c r="W141" s="77"/>
      <c r="X141" s="77"/>
      <c r="Y141" s="77"/>
      <c r="Z141" s="77"/>
    </row>
    <row r="142" spans="1:26" ht="15">
      <c r="A142" s="77"/>
      <c r="B142" s="600" t="s">
        <v>5565</v>
      </c>
      <c r="C142" s="598" t="s">
        <v>5560</v>
      </c>
      <c r="D142" s="15"/>
      <c r="E142" s="15">
        <v>727.33482360000005</v>
      </c>
      <c r="F142" s="31"/>
      <c r="G142" s="77"/>
      <c r="H142" s="77"/>
      <c r="I142" s="77"/>
      <c r="J142" s="77"/>
      <c r="K142" s="77"/>
      <c r="L142" s="77"/>
      <c r="M142" s="77"/>
      <c r="N142" s="77"/>
      <c r="O142" s="77"/>
      <c r="P142" s="77"/>
      <c r="Q142" s="77"/>
      <c r="R142" s="77"/>
      <c r="S142" s="77"/>
      <c r="T142" s="77"/>
      <c r="U142" s="77"/>
      <c r="V142" s="77"/>
      <c r="W142" s="77"/>
      <c r="X142" s="77"/>
      <c r="Y142" s="77"/>
      <c r="Z142" s="77"/>
    </row>
    <row r="143" spans="1:26" ht="15">
      <c r="A143" s="77"/>
      <c r="B143" s="600" t="s">
        <v>5566</v>
      </c>
      <c r="C143" s="598" t="s">
        <v>5567</v>
      </c>
      <c r="D143" s="15"/>
      <c r="E143" s="15">
        <v>436.53414419999996</v>
      </c>
      <c r="F143" s="31"/>
      <c r="G143" s="77"/>
      <c r="H143" s="77"/>
      <c r="I143" s="77"/>
      <c r="J143" s="77"/>
      <c r="K143" s="77"/>
      <c r="L143" s="77"/>
      <c r="M143" s="77"/>
      <c r="N143" s="77"/>
      <c r="O143" s="77"/>
      <c r="P143" s="77"/>
      <c r="Q143" s="77"/>
      <c r="R143" s="77"/>
      <c r="S143" s="77"/>
      <c r="T143" s="77"/>
      <c r="U143" s="77"/>
      <c r="V143" s="77"/>
      <c r="W143" s="77"/>
      <c r="X143" s="77"/>
      <c r="Y143" s="77"/>
      <c r="Z143" s="77"/>
    </row>
    <row r="144" spans="1:26" ht="15">
      <c r="A144" s="77"/>
      <c r="B144" s="600" t="s">
        <v>5568</v>
      </c>
      <c r="C144" s="607" t="s">
        <v>5569</v>
      </c>
      <c r="D144" s="15"/>
      <c r="E144" s="15">
        <v>1225.0938546</v>
      </c>
      <c r="F144" s="31"/>
      <c r="G144" s="77"/>
      <c r="H144" s="77"/>
      <c r="I144" s="77"/>
      <c r="J144" s="77"/>
      <c r="K144" s="77"/>
      <c r="L144" s="77"/>
      <c r="M144" s="77"/>
      <c r="N144" s="77"/>
      <c r="O144" s="77"/>
      <c r="P144" s="77"/>
      <c r="Q144" s="77"/>
      <c r="R144" s="77"/>
      <c r="S144" s="77"/>
      <c r="T144" s="77"/>
      <c r="U144" s="77"/>
      <c r="V144" s="77"/>
      <c r="W144" s="77"/>
      <c r="X144" s="77"/>
      <c r="Y144" s="77"/>
      <c r="Z144" s="77"/>
    </row>
    <row r="145" spans="1:26" ht="15">
      <c r="A145" s="77"/>
      <c r="B145" s="600" t="s">
        <v>5570</v>
      </c>
      <c r="C145" s="598" t="s">
        <v>5571</v>
      </c>
      <c r="D145" s="15"/>
      <c r="E145" s="15">
        <v>497.56616909999997</v>
      </c>
      <c r="F145" s="31"/>
      <c r="G145" s="77"/>
      <c r="H145" s="77"/>
      <c r="I145" s="77"/>
      <c r="J145" s="77"/>
      <c r="K145" s="77"/>
      <c r="L145" s="77"/>
      <c r="M145" s="77"/>
      <c r="N145" s="77"/>
      <c r="O145" s="77"/>
      <c r="P145" s="77"/>
      <c r="Q145" s="77"/>
      <c r="R145" s="77"/>
      <c r="S145" s="77"/>
      <c r="T145" s="77"/>
      <c r="U145" s="77"/>
      <c r="V145" s="77"/>
      <c r="W145" s="77"/>
      <c r="X145" s="77"/>
      <c r="Y145" s="77"/>
      <c r="Z145" s="77"/>
    </row>
    <row r="146" spans="1:26" ht="15">
      <c r="A146" s="77"/>
      <c r="B146" s="600" t="s">
        <v>5572</v>
      </c>
      <c r="C146" s="598" t="s">
        <v>5573</v>
      </c>
      <c r="D146" s="15"/>
      <c r="E146" s="15">
        <v>740.51956440000004</v>
      </c>
      <c r="F146" s="31"/>
      <c r="G146" s="77"/>
      <c r="H146" s="77"/>
      <c r="I146" s="77"/>
      <c r="J146" s="77"/>
      <c r="K146" s="77"/>
      <c r="L146" s="77"/>
      <c r="M146" s="77"/>
      <c r="N146" s="77"/>
      <c r="O146" s="77"/>
      <c r="P146" s="77"/>
      <c r="Q146" s="77"/>
      <c r="R146" s="77"/>
      <c r="S146" s="77"/>
      <c r="T146" s="77"/>
      <c r="U146" s="77"/>
      <c r="V146" s="77"/>
      <c r="W146" s="77"/>
      <c r="X146" s="77"/>
      <c r="Y146" s="77"/>
      <c r="Z146" s="77"/>
    </row>
    <row r="147" spans="1:26" ht="15">
      <c r="A147" s="77"/>
      <c r="B147" s="600" t="s">
        <v>5574</v>
      </c>
      <c r="C147" s="598" t="s">
        <v>5575</v>
      </c>
      <c r="D147" s="15"/>
      <c r="E147" s="15">
        <v>960.36459749999995</v>
      </c>
      <c r="F147" s="31"/>
      <c r="G147" s="77"/>
      <c r="H147" s="77"/>
      <c r="I147" s="77"/>
      <c r="J147" s="77"/>
      <c r="K147" s="77"/>
      <c r="L147" s="77"/>
      <c r="M147" s="77"/>
      <c r="N147" s="77"/>
      <c r="O147" s="77"/>
      <c r="P147" s="77"/>
      <c r="Q147" s="77"/>
      <c r="R147" s="77"/>
      <c r="S147" s="77"/>
      <c r="T147" s="77"/>
      <c r="U147" s="77"/>
      <c r="V147" s="77"/>
      <c r="W147" s="77"/>
      <c r="X147" s="77"/>
      <c r="Y147" s="77"/>
      <c r="Z147" s="77"/>
    </row>
    <row r="148" spans="1:26" ht="15">
      <c r="A148" s="77"/>
      <c r="B148" s="600" t="s">
        <v>5576</v>
      </c>
      <c r="C148" s="598" t="s">
        <v>5577</v>
      </c>
      <c r="D148" s="15"/>
      <c r="E148" s="15">
        <v>1416.0972672</v>
      </c>
      <c r="F148" s="31"/>
      <c r="G148" s="77"/>
      <c r="H148" s="77"/>
      <c r="I148" s="77"/>
      <c r="J148" s="77"/>
      <c r="K148" s="77"/>
      <c r="L148" s="77"/>
      <c r="M148" s="77"/>
      <c r="N148" s="77"/>
      <c r="O148" s="77"/>
      <c r="P148" s="77"/>
      <c r="Q148" s="77"/>
      <c r="R148" s="77"/>
      <c r="S148" s="77"/>
      <c r="T148" s="77"/>
      <c r="U148" s="77"/>
      <c r="V148" s="77"/>
      <c r="W148" s="77"/>
      <c r="X148" s="77"/>
      <c r="Y148" s="77"/>
      <c r="Z148" s="77"/>
    </row>
    <row r="149" spans="1:26" ht="15">
      <c r="A149" s="77"/>
      <c r="B149" s="600" t="s">
        <v>5578</v>
      </c>
      <c r="C149" s="598" t="s">
        <v>5579</v>
      </c>
      <c r="D149" s="15"/>
      <c r="E149" s="15">
        <v>765.46888109999986</v>
      </c>
      <c r="F149" s="31"/>
      <c r="G149" s="77"/>
      <c r="H149" s="77"/>
      <c r="I149" s="77"/>
      <c r="J149" s="77"/>
      <c r="K149" s="77"/>
      <c r="L149" s="77"/>
      <c r="M149" s="77"/>
      <c r="N149" s="77"/>
      <c r="O149" s="77"/>
      <c r="P149" s="77"/>
      <c r="Q149" s="77"/>
      <c r="R149" s="77"/>
      <c r="S149" s="77"/>
      <c r="T149" s="77"/>
      <c r="U149" s="77"/>
      <c r="V149" s="77"/>
      <c r="W149" s="77"/>
      <c r="X149" s="77"/>
      <c r="Y149" s="77"/>
      <c r="Z149" s="77"/>
    </row>
    <row r="150" spans="1:26" ht="15">
      <c r="A150" s="77"/>
      <c r="B150" s="600" t="s">
        <v>5580</v>
      </c>
      <c r="C150" s="598" t="s">
        <v>5581</v>
      </c>
      <c r="D150" s="15"/>
      <c r="E150" s="15">
        <v>1152.4199841</v>
      </c>
      <c r="F150" s="31"/>
      <c r="G150" s="77"/>
      <c r="H150" s="77"/>
      <c r="I150" s="77"/>
      <c r="J150" s="77"/>
      <c r="K150" s="77"/>
      <c r="L150" s="77"/>
      <c r="M150" s="77"/>
      <c r="N150" s="77"/>
      <c r="O150" s="77"/>
      <c r="P150" s="77"/>
      <c r="Q150" s="77"/>
      <c r="R150" s="77"/>
      <c r="S150" s="77"/>
      <c r="T150" s="77"/>
      <c r="U150" s="77"/>
      <c r="V150" s="77"/>
      <c r="W150" s="77"/>
      <c r="X150" s="77"/>
      <c r="Y150" s="77"/>
      <c r="Z150" s="77"/>
    </row>
    <row r="151" spans="1:26" ht="15">
      <c r="A151" s="77"/>
      <c r="B151" s="600" t="s">
        <v>5582</v>
      </c>
      <c r="C151" s="598" t="s">
        <v>5583</v>
      </c>
      <c r="D151" s="15"/>
      <c r="E151" s="15">
        <v>565.511166</v>
      </c>
      <c r="F151" s="31"/>
      <c r="G151" s="77"/>
      <c r="H151" s="77"/>
      <c r="I151" s="77"/>
      <c r="J151" s="77"/>
      <c r="K151" s="77"/>
      <c r="L151" s="77"/>
      <c r="M151" s="77"/>
      <c r="N151" s="77"/>
      <c r="O151" s="77"/>
      <c r="P151" s="77"/>
      <c r="Q151" s="77"/>
      <c r="R151" s="77"/>
      <c r="S151" s="77"/>
      <c r="T151" s="77"/>
      <c r="U151" s="77"/>
      <c r="V151" s="77"/>
      <c r="W151" s="77"/>
      <c r="X151" s="77"/>
      <c r="Y151" s="77"/>
      <c r="Z151" s="77"/>
    </row>
    <row r="152" spans="1:26" ht="15">
      <c r="A152" s="77"/>
      <c r="B152" s="600" t="s">
        <v>5584</v>
      </c>
      <c r="C152" s="607" t="s">
        <v>5585</v>
      </c>
      <c r="D152" s="15"/>
      <c r="E152" s="15">
        <v>1699.3237338000001</v>
      </c>
      <c r="F152" s="31"/>
      <c r="G152" s="77"/>
      <c r="H152" s="77"/>
      <c r="I152" s="77"/>
      <c r="J152" s="77"/>
      <c r="K152" s="77"/>
      <c r="L152" s="77"/>
      <c r="M152" s="77"/>
      <c r="N152" s="77"/>
      <c r="O152" s="77"/>
      <c r="P152" s="77"/>
      <c r="Q152" s="77"/>
      <c r="R152" s="77"/>
      <c r="S152" s="77"/>
      <c r="T152" s="77"/>
      <c r="U152" s="77"/>
      <c r="V152" s="77"/>
      <c r="W152" s="77"/>
      <c r="X152" s="77"/>
      <c r="Y152" s="77"/>
      <c r="Z152" s="77"/>
    </row>
    <row r="153" spans="1:26" ht="15">
      <c r="A153" s="77"/>
      <c r="B153" s="600" t="s">
        <v>5586</v>
      </c>
      <c r="C153" s="598" t="s">
        <v>5587</v>
      </c>
      <c r="D153" s="15"/>
      <c r="E153" s="15">
        <v>418.12459919999998</v>
      </c>
      <c r="F153" s="31"/>
      <c r="G153" s="77"/>
      <c r="H153" s="77"/>
      <c r="I153" s="77"/>
      <c r="J153" s="77"/>
      <c r="K153" s="77"/>
      <c r="L153" s="77"/>
      <c r="M153" s="77"/>
      <c r="N153" s="77"/>
      <c r="O153" s="77"/>
      <c r="P153" s="77"/>
      <c r="Q153" s="77"/>
      <c r="R153" s="77"/>
      <c r="S153" s="77"/>
      <c r="T153" s="77"/>
      <c r="U153" s="77"/>
      <c r="V153" s="77"/>
      <c r="W153" s="77"/>
      <c r="X153" s="77"/>
      <c r="Y153" s="77"/>
      <c r="Z153" s="77"/>
    </row>
    <row r="154" spans="1:26" ht="15">
      <c r="A154" s="77"/>
      <c r="B154" s="600" t="s">
        <v>5588</v>
      </c>
      <c r="C154" s="598" t="s">
        <v>5589</v>
      </c>
      <c r="D154" s="15"/>
      <c r="E154" s="15">
        <v>401.15275199999996</v>
      </c>
      <c r="F154" s="31"/>
      <c r="G154" s="77"/>
      <c r="H154" s="77"/>
      <c r="I154" s="77"/>
      <c r="J154" s="77"/>
      <c r="K154" s="77"/>
      <c r="L154" s="77"/>
      <c r="M154" s="77"/>
      <c r="N154" s="77"/>
      <c r="O154" s="77"/>
      <c r="P154" s="77"/>
      <c r="Q154" s="77"/>
      <c r="R154" s="77"/>
      <c r="S154" s="77"/>
      <c r="T154" s="77"/>
      <c r="U154" s="77"/>
      <c r="V154" s="77"/>
      <c r="W154" s="77"/>
      <c r="X154" s="77"/>
      <c r="Y154" s="77"/>
      <c r="Z154" s="77"/>
    </row>
    <row r="155" spans="1:26" ht="15">
      <c r="A155" s="77"/>
      <c r="B155" s="600" t="s">
        <v>5590</v>
      </c>
      <c r="C155" s="598" t="s">
        <v>5591</v>
      </c>
      <c r="D155" s="15"/>
      <c r="E155" s="15">
        <v>394.34998679999995</v>
      </c>
      <c r="F155" s="31"/>
      <c r="G155" s="77"/>
      <c r="H155" s="77"/>
      <c r="I155" s="77"/>
      <c r="J155" s="77"/>
      <c r="K155" s="77"/>
      <c r="L155" s="77"/>
      <c r="M155" s="77"/>
      <c r="N155" s="77"/>
      <c r="O155" s="77"/>
      <c r="P155" s="77"/>
      <c r="Q155" s="77"/>
      <c r="R155" s="77"/>
      <c r="S155" s="77"/>
      <c r="T155" s="77"/>
      <c r="U155" s="77"/>
      <c r="V155" s="77"/>
      <c r="W155" s="77"/>
      <c r="X155" s="77"/>
      <c r="Y155" s="77"/>
      <c r="Z155" s="77"/>
    </row>
    <row r="156" spans="1:26" ht="15">
      <c r="A156" s="77"/>
      <c r="B156" s="600" t="s">
        <v>5592</v>
      </c>
      <c r="C156" s="598" t="s">
        <v>5593</v>
      </c>
      <c r="D156" s="15"/>
      <c r="E156" s="15">
        <v>430.1</v>
      </c>
      <c r="F156" s="31"/>
      <c r="G156" s="77"/>
      <c r="H156" s="77"/>
      <c r="I156" s="77"/>
      <c r="J156" s="77"/>
      <c r="K156" s="77"/>
      <c r="L156" s="77"/>
      <c r="M156" s="77"/>
      <c r="N156" s="77"/>
      <c r="O156" s="77"/>
      <c r="P156" s="77"/>
      <c r="Q156" s="77"/>
      <c r="R156" s="77"/>
      <c r="S156" s="77"/>
      <c r="T156" s="77"/>
      <c r="U156" s="77"/>
      <c r="V156" s="77"/>
      <c r="W156" s="77"/>
      <c r="X156" s="77"/>
      <c r="Y156" s="77"/>
      <c r="Z156" s="77"/>
    </row>
    <row r="157" spans="1:26" ht="15">
      <c r="A157" s="77"/>
      <c r="B157" s="600" t="s">
        <v>5594</v>
      </c>
      <c r="C157" s="598" t="s">
        <v>5595</v>
      </c>
      <c r="D157" s="15"/>
      <c r="E157" s="15">
        <v>893.87984069999993</v>
      </c>
      <c r="F157" s="31"/>
      <c r="G157" s="77"/>
      <c r="H157" s="77"/>
      <c r="I157" s="77"/>
      <c r="J157" s="77"/>
      <c r="K157" s="77"/>
      <c r="L157" s="77"/>
      <c r="M157" s="77"/>
      <c r="N157" s="77"/>
      <c r="O157" s="77"/>
      <c r="P157" s="77"/>
      <c r="Q157" s="77"/>
      <c r="R157" s="77"/>
      <c r="S157" s="77"/>
      <c r="T157" s="77"/>
      <c r="U157" s="77"/>
      <c r="V157" s="77"/>
      <c r="W157" s="77"/>
      <c r="X157" s="77"/>
      <c r="Y157" s="77"/>
      <c r="Z157" s="77"/>
    </row>
    <row r="158" spans="1:26" ht="15">
      <c r="A158" s="77"/>
      <c r="B158" s="600" t="s">
        <v>5596</v>
      </c>
      <c r="C158" s="608" t="s">
        <v>5597</v>
      </c>
      <c r="D158" s="15"/>
      <c r="E158" s="15">
        <v>704.24399430000005</v>
      </c>
      <c r="F158" s="31"/>
      <c r="G158" s="77"/>
      <c r="H158" s="77"/>
      <c r="I158" s="77"/>
      <c r="J158" s="77"/>
      <c r="K158" s="77"/>
      <c r="L158" s="77"/>
      <c r="M158" s="77"/>
      <c r="N158" s="77"/>
      <c r="O158" s="77"/>
      <c r="P158" s="77"/>
      <c r="Q158" s="77"/>
      <c r="R158" s="77"/>
      <c r="S158" s="77"/>
      <c r="T158" s="77"/>
      <c r="U158" s="77"/>
      <c r="V158" s="77"/>
      <c r="W158" s="77"/>
      <c r="X158" s="77"/>
      <c r="Y158" s="77"/>
      <c r="Z158" s="77"/>
    </row>
    <row r="159" spans="1:26" ht="15">
      <c r="A159" s="77"/>
      <c r="B159" s="600" t="s">
        <v>5598</v>
      </c>
      <c r="C159" s="598" t="s">
        <v>5599</v>
      </c>
      <c r="D159" s="15"/>
      <c r="E159" s="15">
        <v>481.45343400000002</v>
      </c>
      <c r="F159" s="31"/>
      <c r="G159" s="77"/>
      <c r="H159" s="77"/>
      <c r="I159" s="77"/>
      <c r="J159" s="77"/>
      <c r="K159" s="77"/>
      <c r="L159" s="77"/>
      <c r="M159" s="77"/>
      <c r="N159" s="77"/>
      <c r="O159" s="77"/>
      <c r="P159" s="77"/>
      <c r="Q159" s="77"/>
      <c r="R159" s="77"/>
      <c r="S159" s="77"/>
      <c r="T159" s="77"/>
      <c r="U159" s="77"/>
      <c r="V159" s="77"/>
      <c r="W159" s="77"/>
      <c r="X159" s="77"/>
      <c r="Y159" s="77"/>
      <c r="Z159" s="77"/>
    </row>
    <row r="160" spans="1:26" ht="15">
      <c r="A160" s="77"/>
      <c r="B160" s="600" t="s">
        <v>5600</v>
      </c>
      <c r="C160" s="607" t="s">
        <v>5601</v>
      </c>
      <c r="D160" s="15"/>
      <c r="E160" s="15">
        <v>1072.662822</v>
      </c>
      <c r="F160" s="31"/>
      <c r="G160" s="77"/>
      <c r="H160" s="77"/>
      <c r="I160" s="77"/>
      <c r="J160" s="77"/>
      <c r="K160" s="77"/>
      <c r="L160" s="77"/>
      <c r="M160" s="77"/>
      <c r="N160" s="77"/>
      <c r="O160" s="77"/>
      <c r="P160" s="77"/>
      <c r="Q160" s="77"/>
      <c r="R160" s="77"/>
      <c r="S160" s="77"/>
      <c r="T160" s="77"/>
      <c r="U160" s="77"/>
      <c r="V160" s="77"/>
      <c r="W160" s="77"/>
      <c r="X160" s="77"/>
      <c r="Y160" s="77"/>
      <c r="Z160" s="77"/>
    </row>
    <row r="161" spans="1:26" ht="15">
      <c r="A161" s="77"/>
      <c r="B161" s="600" t="s">
        <v>5602</v>
      </c>
      <c r="C161" s="598" t="s">
        <v>5603</v>
      </c>
      <c r="D161" s="15"/>
      <c r="E161" s="15">
        <v>771.14954069999987</v>
      </c>
      <c r="F161" s="31"/>
      <c r="G161" s="77"/>
      <c r="H161" s="77"/>
      <c r="I161" s="77"/>
      <c r="J161" s="77"/>
      <c r="K161" s="77"/>
      <c r="L161" s="77"/>
      <c r="M161" s="77"/>
      <c r="N161" s="77"/>
      <c r="O161" s="77"/>
      <c r="P161" s="77"/>
      <c r="Q161" s="77"/>
      <c r="R161" s="77"/>
      <c r="S161" s="77"/>
      <c r="T161" s="77"/>
      <c r="U161" s="77"/>
      <c r="V161" s="77"/>
      <c r="W161" s="77"/>
      <c r="X161" s="77"/>
      <c r="Y161" s="77"/>
      <c r="Z161" s="77"/>
    </row>
    <row r="162" spans="1:26" ht="15">
      <c r="A162" s="77"/>
      <c r="B162" s="600" t="s">
        <v>5604</v>
      </c>
      <c r="C162" s="598" t="s">
        <v>5605</v>
      </c>
      <c r="D162" s="15"/>
      <c r="E162" s="15">
        <v>896.75523630000009</v>
      </c>
      <c r="F162" s="31"/>
      <c r="G162" s="77"/>
      <c r="H162" s="77"/>
      <c r="I162" s="77"/>
      <c r="J162" s="77"/>
      <c r="K162" s="77"/>
      <c r="L162" s="77"/>
      <c r="M162" s="77"/>
      <c r="N162" s="77"/>
      <c r="O162" s="77"/>
      <c r="P162" s="77"/>
      <c r="Q162" s="77"/>
      <c r="R162" s="77"/>
      <c r="S162" s="77"/>
      <c r="T162" s="77"/>
      <c r="U162" s="77"/>
      <c r="V162" s="77"/>
      <c r="W162" s="77"/>
      <c r="X162" s="77"/>
      <c r="Y162" s="77"/>
      <c r="Z162" s="77"/>
    </row>
    <row r="163" spans="1:26" ht="15">
      <c r="A163" s="77"/>
      <c r="B163" s="600" t="s">
        <v>5606</v>
      </c>
      <c r="C163" s="598" t="s">
        <v>5607</v>
      </c>
      <c r="D163" s="15"/>
      <c r="E163" s="15">
        <v>1704.7764657</v>
      </c>
      <c r="F163" s="31"/>
      <c r="G163" s="77"/>
      <c r="H163" s="77"/>
      <c r="I163" s="77"/>
      <c r="J163" s="77"/>
      <c r="K163" s="77"/>
      <c r="L163" s="77"/>
      <c r="M163" s="77"/>
      <c r="N163" s="77"/>
      <c r="O163" s="77"/>
      <c r="P163" s="77"/>
      <c r="Q163" s="77"/>
      <c r="R163" s="77"/>
      <c r="S163" s="77"/>
      <c r="T163" s="77"/>
      <c r="U163" s="77"/>
      <c r="V163" s="77"/>
      <c r="W163" s="77"/>
      <c r="X163" s="77"/>
      <c r="Y163" s="77"/>
      <c r="Z163" s="77"/>
    </row>
    <row r="164" spans="1:26" ht="15">
      <c r="A164" s="77"/>
      <c r="B164" s="600" t="s">
        <v>5608</v>
      </c>
      <c r="C164" s="598" t="s">
        <v>5609</v>
      </c>
      <c r="D164" s="15"/>
      <c r="E164" s="15">
        <v>797.04563400000018</v>
      </c>
      <c r="F164" s="31"/>
      <c r="G164" s="77"/>
      <c r="H164" s="77"/>
      <c r="I164" s="77"/>
      <c r="J164" s="77"/>
      <c r="K164" s="77"/>
      <c r="L164" s="77"/>
      <c r="M164" s="77"/>
      <c r="N164" s="77"/>
      <c r="O164" s="77"/>
      <c r="P164" s="77"/>
      <c r="Q164" s="77"/>
      <c r="R164" s="77"/>
      <c r="S164" s="77"/>
      <c r="T164" s="77"/>
      <c r="U164" s="77"/>
      <c r="V164" s="77"/>
      <c r="W164" s="77"/>
      <c r="X164" s="77"/>
      <c r="Y164" s="77"/>
      <c r="Z164" s="77"/>
    </row>
    <row r="165" spans="1:26" ht="15">
      <c r="A165" s="77"/>
      <c r="B165" s="600" t="s">
        <v>5610</v>
      </c>
      <c r="C165" s="598" t="s">
        <v>5611</v>
      </c>
      <c r="D165" s="15"/>
      <c r="E165" s="15">
        <v>501.73899930000005</v>
      </c>
      <c r="F165" s="31"/>
      <c r="G165" s="77"/>
      <c r="H165" s="77"/>
      <c r="I165" s="77"/>
      <c r="J165" s="77"/>
      <c r="K165" s="77"/>
      <c r="L165" s="77"/>
      <c r="M165" s="77"/>
      <c r="N165" s="77"/>
      <c r="O165" s="77"/>
      <c r="P165" s="77"/>
      <c r="Q165" s="77"/>
      <c r="R165" s="77"/>
      <c r="S165" s="77"/>
      <c r="T165" s="77"/>
      <c r="U165" s="77"/>
      <c r="V165" s="77"/>
      <c r="W165" s="77"/>
      <c r="X165" s="77"/>
      <c r="Y165" s="77"/>
      <c r="Z165" s="77"/>
    </row>
    <row r="166" spans="1:26" ht="15">
      <c r="A166" s="77"/>
      <c r="B166" s="600" t="s">
        <v>5612</v>
      </c>
      <c r="C166" s="607" t="s">
        <v>5613</v>
      </c>
      <c r="D166" s="15"/>
      <c r="E166" s="15">
        <v>2045.7212391</v>
      </c>
      <c r="F166" s="31"/>
      <c r="G166" s="77"/>
      <c r="H166" s="77"/>
      <c r="I166" s="77"/>
      <c r="J166" s="77"/>
      <c r="K166" s="77"/>
      <c r="L166" s="77"/>
      <c r="M166" s="77"/>
      <c r="N166" s="77"/>
      <c r="O166" s="77"/>
      <c r="P166" s="77"/>
      <c r="Q166" s="77"/>
      <c r="R166" s="77"/>
      <c r="S166" s="77"/>
      <c r="T166" s="77"/>
      <c r="U166" s="77"/>
      <c r="V166" s="77"/>
      <c r="W166" s="77"/>
      <c r="X166" s="77"/>
      <c r="Y166" s="77"/>
      <c r="Z166" s="77"/>
    </row>
    <row r="167" spans="1:26" ht="15">
      <c r="A167" s="77"/>
      <c r="B167" s="600" t="s">
        <v>5614</v>
      </c>
      <c r="C167" s="598" t="s">
        <v>5615</v>
      </c>
      <c r="D167" s="15"/>
      <c r="E167" s="15">
        <v>106.9682229</v>
      </c>
      <c r="F167" s="31"/>
      <c r="G167" s="77"/>
      <c r="H167" s="77"/>
      <c r="I167" s="77"/>
      <c r="J167" s="77"/>
      <c r="K167" s="77"/>
      <c r="L167" s="77"/>
      <c r="M167" s="77"/>
      <c r="N167" s="77"/>
      <c r="O167" s="77"/>
      <c r="P167" s="77"/>
      <c r="Q167" s="77"/>
      <c r="R167" s="77"/>
      <c r="S167" s="77"/>
      <c r="T167" s="77"/>
      <c r="U167" s="77"/>
      <c r="V167" s="77"/>
      <c r="W167" s="77"/>
      <c r="X167" s="77"/>
      <c r="Y167" s="77"/>
      <c r="Z167" s="77"/>
    </row>
    <row r="168" spans="1:26" ht="15">
      <c r="A168" s="77"/>
      <c r="B168" s="600" t="s">
        <v>5616</v>
      </c>
      <c r="C168" s="598" t="s">
        <v>5617</v>
      </c>
      <c r="D168" s="15"/>
      <c r="E168" s="15">
        <v>128.35836089999998</v>
      </c>
      <c r="F168" s="31"/>
      <c r="G168" s="77"/>
      <c r="H168" s="77"/>
      <c r="I168" s="77"/>
      <c r="J168" s="77"/>
      <c r="K168" s="77"/>
      <c r="L168" s="77"/>
      <c r="M168" s="77"/>
      <c r="N168" s="77"/>
      <c r="O168" s="77"/>
      <c r="P168" s="77"/>
      <c r="Q168" s="77"/>
      <c r="R168" s="77"/>
      <c r="S168" s="77"/>
      <c r="T168" s="77"/>
      <c r="U168" s="77"/>
      <c r="V168" s="77"/>
      <c r="W168" s="77"/>
      <c r="X168" s="77"/>
      <c r="Y168" s="77"/>
      <c r="Z168" s="77"/>
    </row>
    <row r="169" spans="1:26" ht="15">
      <c r="A169" s="77"/>
      <c r="B169" s="600" t="s">
        <v>5618</v>
      </c>
      <c r="C169" s="598" t="s">
        <v>5619</v>
      </c>
      <c r="D169" s="15"/>
      <c r="E169" s="15">
        <v>167.50932660000004</v>
      </c>
      <c r="F169" s="31"/>
      <c r="G169" s="77"/>
      <c r="H169" s="77"/>
      <c r="I169" s="77"/>
      <c r="J169" s="77"/>
      <c r="K169" s="77"/>
      <c r="L169" s="77"/>
      <c r="M169" s="77"/>
      <c r="N169" s="77"/>
      <c r="O169" s="77"/>
      <c r="P169" s="77"/>
      <c r="Q169" s="77"/>
      <c r="R169" s="77"/>
      <c r="S169" s="77"/>
      <c r="T169" s="77"/>
      <c r="U169" s="77"/>
      <c r="V169" s="77"/>
      <c r="W169" s="77"/>
      <c r="X169" s="77"/>
      <c r="Y169" s="77"/>
      <c r="Z169" s="77"/>
    </row>
    <row r="170" spans="1:26" ht="15">
      <c r="A170" s="77"/>
      <c r="B170" s="600" t="s">
        <v>5620</v>
      </c>
      <c r="C170" s="598" t="s">
        <v>5621</v>
      </c>
      <c r="D170" s="15"/>
      <c r="E170" s="15">
        <v>200.99716559999999</v>
      </c>
      <c r="F170" s="31"/>
      <c r="G170" s="77"/>
      <c r="H170" s="77"/>
      <c r="I170" s="77"/>
      <c r="J170" s="77"/>
      <c r="K170" s="77"/>
      <c r="L170" s="77"/>
      <c r="M170" s="77"/>
      <c r="N170" s="77"/>
      <c r="O170" s="77"/>
      <c r="P170" s="77"/>
      <c r="Q170" s="77"/>
      <c r="R170" s="77"/>
      <c r="S170" s="77"/>
      <c r="T170" s="77"/>
      <c r="U170" s="77"/>
      <c r="V170" s="77"/>
      <c r="W170" s="77"/>
      <c r="X170" s="77"/>
      <c r="Y170" s="77"/>
      <c r="Z170" s="77"/>
    </row>
    <row r="171" spans="1:26" ht="15">
      <c r="A171" s="77"/>
      <c r="B171" s="602"/>
      <c r="C171" s="603"/>
      <c r="D171" s="604"/>
      <c r="E171" s="605"/>
      <c r="F171" s="31"/>
      <c r="G171" s="77"/>
      <c r="H171" s="77"/>
      <c r="I171" s="77"/>
      <c r="J171" s="77"/>
      <c r="K171" s="77"/>
      <c r="L171" s="77"/>
      <c r="M171" s="77"/>
      <c r="N171" s="77"/>
      <c r="O171" s="77"/>
      <c r="P171" s="77"/>
      <c r="Q171" s="77"/>
      <c r="R171" s="77"/>
      <c r="S171" s="77"/>
      <c r="T171" s="77"/>
      <c r="U171" s="77"/>
      <c r="V171" s="77"/>
      <c r="W171" s="77"/>
      <c r="X171" s="77"/>
      <c r="Y171" s="77"/>
      <c r="Z171" s="77"/>
    </row>
    <row r="172" spans="1:26" ht="15">
      <c r="A172" s="77"/>
      <c r="B172" s="1083" t="s">
        <v>5312</v>
      </c>
      <c r="C172" s="1083" t="s">
        <v>5313</v>
      </c>
      <c r="D172" s="1081" t="s">
        <v>2255</v>
      </c>
      <c r="E172" s="889"/>
      <c r="F172" s="31"/>
      <c r="G172" s="77"/>
      <c r="H172" s="77"/>
      <c r="I172" s="77"/>
      <c r="J172" s="77"/>
      <c r="K172" s="77"/>
      <c r="L172" s="77"/>
      <c r="M172" s="77"/>
      <c r="N172" s="77"/>
      <c r="O172" s="77"/>
      <c r="P172" s="77"/>
      <c r="Q172" s="77"/>
      <c r="R172" s="77"/>
      <c r="S172" s="77"/>
      <c r="T172" s="77"/>
      <c r="U172" s="77"/>
      <c r="V172" s="77"/>
      <c r="W172" s="77"/>
      <c r="X172" s="77"/>
      <c r="Y172" s="77"/>
      <c r="Z172" s="77"/>
    </row>
    <row r="173" spans="1:26">
      <c r="A173" s="77"/>
      <c r="B173" s="884"/>
      <c r="C173" s="884"/>
      <c r="D173" s="595"/>
      <c r="E173" s="592" t="s">
        <v>5314</v>
      </c>
      <c r="F173" s="31"/>
      <c r="G173" s="77"/>
      <c r="H173" s="77"/>
      <c r="I173" s="77"/>
      <c r="J173" s="77"/>
      <c r="K173" s="77"/>
      <c r="L173" s="77"/>
      <c r="M173" s="77"/>
      <c r="N173" s="77"/>
      <c r="O173" s="77"/>
      <c r="P173" s="77"/>
      <c r="Q173" s="77"/>
      <c r="R173" s="77"/>
      <c r="S173" s="77"/>
      <c r="T173" s="77"/>
      <c r="U173" s="77"/>
      <c r="V173" s="77"/>
      <c r="W173" s="77"/>
      <c r="X173" s="77"/>
      <c r="Y173" s="77"/>
      <c r="Z173" s="77"/>
    </row>
    <row r="174" spans="1:26" ht="15.75">
      <c r="A174" s="77"/>
      <c r="B174" s="1082" t="s">
        <v>5622</v>
      </c>
      <c r="C174" s="888"/>
      <c r="D174" s="888"/>
      <c r="E174" s="889"/>
      <c r="F174" s="31"/>
      <c r="G174" s="77"/>
      <c r="H174" s="77"/>
      <c r="I174" s="77"/>
      <c r="J174" s="77"/>
      <c r="K174" s="77"/>
      <c r="L174" s="77"/>
      <c r="M174" s="77"/>
      <c r="N174" s="77"/>
      <c r="O174" s="77"/>
      <c r="P174" s="77"/>
      <c r="Q174" s="77"/>
      <c r="R174" s="77"/>
      <c r="S174" s="77"/>
      <c r="T174" s="77"/>
      <c r="U174" s="77"/>
      <c r="V174" s="77"/>
      <c r="W174" s="77"/>
      <c r="X174" s="77"/>
      <c r="Y174" s="77"/>
      <c r="Z174" s="77"/>
    </row>
    <row r="175" spans="1:26" ht="15">
      <c r="A175" s="77"/>
      <c r="B175" s="600" t="s">
        <v>5623</v>
      </c>
      <c r="C175" s="606" t="s">
        <v>5624</v>
      </c>
      <c r="D175" s="15"/>
      <c r="E175" s="15">
        <v>181.06225829999997</v>
      </c>
      <c r="F175" s="31"/>
      <c r="G175" s="77"/>
      <c r="H175" s="77"/>
      <c r="I175" s="77"/>
      <c r="J175" s="77"/>
      <c r="K175" s="77"/>
      <c r="L175" s="77"/>
      <c r="M175" s="77"/>
      <c r="N175" s="77"/>
      <c r="O175" s="77"/>
      <c r="P175" s="77"/>
      <c r="Q175" s="77"/>
      <c r="R175" s="77"/>
      <c r="S175" s="77"/>
      <c r="T175" s="77"/>
      <c r="U175" s="77"/>
      <c r="V175" s="77"/>
      <c r="W175" s="77"/>
      <c r="X175" s="77"/>
      <c r="Y175" s="77"/>
      <c r="Z175" s="77"/>
    </row>
    <row r="176" spans="1:26" ht="15">
      <c r="A176" s="77"/>
      <c r="B176" s="600" t="s">
        <v>5625</v>
      </c>
      <c r="C176" s="598" t="s">
        <v>5626</v>
      </c>
      <c r="D176" s="15"/>
      <c r="E176" s="15">
        <v>217.30276259999999</v>
      </c>
      <c r="F176" s="31"/>
      <c r="G176" s="77"/>
      <c r="H176" s="77"/>
      <c r="I176" s="77"/>
      <c r="J176" s="77"/>
      <c r="K176" s="77"/>
      <c r="L176" s="77"/>
      <c r="M176" s="77"/>
      <c r="N176" s="77"/>
      <c r="O176" s="77"/>
      <c r="P176" s="77"/>
      <c r="Q176" s="77"/>
      <c r="R176" s="77"/>
      <c r="S176" s="77"/>
      <c r="T176" s="77"/>
      <c r="U176" s="77"/>
      <c r="V176" s="77"/>
      <c r="W176" s="77"/>
      <c r="X176" s="77"/>
      <c r="Y176" s="77"/>
      <c r="Z176" s="77"/>
    </row>
    <row r="177" spans="1:26" ht="15">
      <c r="A177" s="77"/>
      <c r="B177" s="600" t="s">
        <v>5627</v>
      </c>
      <c r="C177" s="598" t="s">
        <v>5628</v>
      </c>
      <c r="D177" s="15"/>
      <c r="E177" s="15">
        <v>217.30276259999999</v>
      </c>
      <c r="F177" s="31"/>
      <c r="G177" s="77"/>
      <c r="H177" s="77"/>
      <c r="I177" s="77"/>
      <c r="J177" s="77"/>
      <c r="K177" s="77"/>
      <c r="L177" s="77"/>
      <c r="M177" s="77"/>
      <c r="N177" s="77"/>
      <c r="O177" s="77"/>
      <c r="P177" s="77"/>
      <c r="Q177" s="77"/>
      <c r="R177" s="77"/>
      <c r="S177" s="77"/>
      <c r="T177" s="77"/>
      <c r="U177" s="77"/>
      <c r="V177" s="77"/>
      <c r="W177" s="77"/>
      <c r="X177" s="77"/>
      <c r="Y177" s="77"/>
      <c r="Z177" s="77"/>
    </row>
    <row r="178" spans="1:26" ht="15">
      <c r="A178" s="77"/>
      <c r="B178" s="600" t="s">
        <v>5629</v>
      </c>
      <c r="C178" s="598" t="s">
        <v>5630</v>
      </c>
      <c r="D178" s="15"/>
      <c r="E178" s="15">
        <v>217.30276259999999</v>
      </c>
      <c r="F178" s="31"/>
      <c r="G178" s="77"/>
      <c r="H178" s="77"/>
      <c r="I178" s="77"/>
      <c r="J178" s="77"/>
      <c r="K178" s="77"/>
      <c r="L178" s="77"/>
      <c r="M178" s="77"/>
      <c r="N178" s="77"/>
      <c r="O178" s="77"/>
      <c r="P178" s="77"/>
      <c r="Q178" s="77"/>
      <c r="R178" s="77"/>
      <c r="S178" s="77"/>
      <c r="T178" s="77"/>
      <c r="U178" s="77"/>
      <c r="V178" s="77"/>
      <c r="W178" s="77"/>
      <c r="X178" s="77"/>
      <c r="Y178" s="77"/>
      <c r="Z178" s="77"/>
    </row>
    <row r="179" spans="1:26" ht="15">
      <c r="A179" s="77"/>
      <c r="B179" s="600" t="s">
        <v>5631</v>
      </c>
      <c r="C179" s="598" t="s">
        <v>5632</v>
      </c>
      <c r="D179" s="15"/>
      <c r="E179" s="15">
        <v>217.30276259999999</v>
      </c>
      <c r="F179" s="31"/>
      <c r="G179" s="77"/>
      <c r="H179" s="77"/>
      <c r="I179" s="77"/>
      <c r="J179" s="77"/>
      <c r="K179" s="77"/>
      <c r="L179" s="77"/>
      <c r="M179" s="77"/>
      <c r="N179" s="77"/>
      <c r="O179" s="77"/>
      <c r="P179" s="77"/>
      <c r="Q179" s="77"/>
      <c r="R179" s="77"/>
      <c r="S179" s="77"/>
      <c r="T179" s="77"/>
      <c r="U179" s="77"/>
      <c r="V179" s="77"/>
      <c r="W179" s="77"/>
      <c r="X179" s="77"/>
      <c r="Y179" s="77"/>
      <c r="Z179" s="77"/>
    </row>
    <row r="180" spans="1:26" ht="15">
      <c r="A180" s="77"/>
      <c r="B180" s="600" t="s">
        <v>5633</v>
      </c>
      <c r="C180" s="598" t="s">
        <v>5634</v>
      </c>
      <c r="D180" s="15"/>
      <c r="E180" s="15">
        <v>164.87939159999999</v>
      </c>
      <c r="F180" s="31"/>
      <c r="G180" s="77"/>
      <c r="H180" s="77"/>
      <c r="I180" s="77"/>
      <c r="J180" s="77"/>
      <c r="K180" s="77"/>
      <c r="L180" s="77"/>
      <c r="M180" s="77"/>
      <c r="N180" s="77"/>
      <c r="O180" s="77"/>
      <c r="P180" s="77"/>
      <c r="Q180" s="77"/>
      <c r="R180" s="77"/>
      <c r="S180" s="77"/>
      <c r="T180" s="77"/>
      <c r="U180" s="77"/>
      <c r="V180" s="77"/>
      <c r="W180" s="77"/>
      <c r="X180" s="77"/>
      <c r="Y180" s="77"/>
      <c r="Z180" s="77"/>
    </row>
    <row r="181" spans="1:26" ht="15">
      <c r="A181" s="77"/>
      <c r="B181" s="600" t="s">
        <v>5635</v>
      </c>
      <c r="C181" s="598" t="s">
        <v>5636</v>
      </c>
      <c r="D181" s="15"/>
      <c r="E181" s="15">
        <v>217.30276259999999</v>
      </c>
      <c r="F181" s="31"/>
      <c r="G181" s="77"/>
      <c r="H181" s="77"/>
      <c r="I181" s="77"/>
      <c r="J181" s="77"/>
      <c r="K181" s="77"/>
      <c r="L181" s="77"/>
      <c r="M181" s="77"/>
      <c r="N181" s="77"/>
      <c r="O181" s="77"/>
      <c r="P181" s="77"/>
      <c r="Q181" s="77"/>
      <c r="R181" s="77"/>
      <c r="S181" s="77"/>
      <c r="T181" s="77"/>
      <c r="U181" s="77"/>
      <c r="V181" s="77"/>
      <c r="W181" s="77"/>
      <c r="X181" s="77"/>
      <c r="Y181" s="77"/>
      <c r="Z181" s="77"/>
    </row>
    <row r="182" spans="1:26" ht="15">
      <c r="A182" s="77"/>
      <c r="B182" s="600" t="s">
        <v>5637</v>
      </c>
      <c r="C182" s="598" t="s">
        <v>5638</v>
      </c>
      <c r="D182" s="15"/>
      <c r="E182" s="15">
        <v>205.36285770000001</v>
      </c>
      <c r="F182" s="31"/>
      <c r="G182" s="77"/>
      <c r="H182" s="77"/>
      <c r="I182" s="77"/>
      <c r="J182" s="77"/>
      <c r="K182" s="77"/>
      <c r="L182" s="77"/>
      <c r="M182" s="77"/>
      <c r="N182" s="77"/>
      <c r="O182" s="77"/>
      <c r="P182" s="77"/>
      <c r="Q182" s="77"/>
      <c r="R182" s="77"/>
      <c r="S182" s="77"/>
      <c r="T182" s="77"/>
      <c r="U182" s="77"/>
      <c r="V182" s="77"/>
      <c r="W182" s="77"/>
      <c r="X182" s="77"/>
      <c r="Y182" s="77"/>
      <c r="Z182" s="77"/>
    </row>
    <row r="183" spans="1:26" ht="15">
      <c r="A183" s="77"/>
      <c r="B183" s="600" t="s">
        <v>5639</v>
      </c>
      <c r="C183" s="598" t="s">
        <v>5640</v>
      </c>
      <c r="D183" s="15"/>
      <c r="E183" s="15">
        <v>246.42490950000001</v>
      </c>
      <c r="F183" s="31"/>
      <c r="G183" s="77"/>
      <c r="H183" s="77"/>
      <c r="I183" s="77"/>
      <c r="J183" s="77"/>
      <c r="K183" s="77"/>
      <c r="L183" s="77"/>
      <c r="M183" s="77"/>
      <c r="N183" s="77"/>
      <c r="O183" s="77"/>
      <c r="P183" s="77"/>
      <c r="Q183" s="77"/>
      <c r="R183" s="77"/>
      <c r="S183" s="77"/>
      <c r="T183" s="77"/>
      <c r="U183" s="77"/>
      <c r="V183" s="77"/>
      <c r="W183" s="77"/>
      <c r="X183" s="77"/>
      <c r="Y183" s="77"/>
      <c r="Z183" s="77"/>
    </row>
    <row r="184" spans="1:26" ht="15">
      <c r="A184" s="77"/>
      <c r="B184" s="600" t="s">
        <v>5641</v>
      </c>
      <c r="C184" s="598" t="s">
        <v>5642</v>
      </c>
      <c r="D184" s="15"/>
      <c r="E184" s="15">
        <v>246.42490950000001</v>
      </c>
      <c r="F184" s="31"/>
      <c r="G184" s="77"/>
      <c r="H184" s="77"/>
      <c r="I184" s="77"/>
      <c r="J184" s="77"/>
      <c r="K184" s="77"/>
      <c r="L184" s="77"/>
      <c r="M184" s="77"/>
      <c r="N184" s="77"/>
      <c r="O184" s="77"/>
      <c r="P184" s="77"/>
      <c r="Q184" s="77"/>
      <c r="R184" s="77"/>
      <c r="S184" s="77"/>
      <c r="T184" s="77"/>
      <c r="U184" s="77"/>
      <c r="V184" s="77"/>
      <c r="W184" s="77"/>
      <c r="X184" s="77"/>
      <c r="Y184" s="77"/>
      <c r="Z184" s="77"/>
    </row>
    <row r="185" spans="1:26" ht="15">
      <c r="A185" s="77"/>
      <c r="B185" s="600" t="s">
        <v>5643</v>
      </c>
      <c r="C185" s="598" t="s">
        <v>5644</v>
      </c>
      <c r="D185" s="15"/>
      <c r="E185" s="15">
        <v>246.42490950000001</v>
      </c>
      <c r="F185" s="31"/>
      <c r="G185" s="77"/>
      <c r="H185" s="77"/>
      <c r="I185" s="77"/>
      <c r="J185" s="77"/>
      <c r="K185" s="77"/>
      <c r="L185" s="77"/>
      <c r="M185" s="77"/>
      <c r="N185" s="77"/>
      <c r="O185" s="77"/>
      <c r="P185" s="77"/>
      <c r="Q185" s="77"/>
      <c r="R185" s="77"/>
      <c r="S185" s="77"/>
      <c r="T185" s="77"/>
      <c r="U185" s="77"/>
      <c r="V185" s="77"/>
      <c r="W185" s="77"/>
      <c r="X185" s="77"/>
      <c r="Y185" s="77"/>
      <c r="Z185" s="77"/>
    </row>
    <row r="186" spans="1:26" ht="15">
      <c r="A186" s="77"/>
      <c r="B186" s="600" t="s">
        <v>5645</v>
      </c>
      <c r="C186" s="598" t="s">
        <v>5646</v>
      </c>
      <c r="D186" s="15"/>
      <c r="E186" s="15">
        <v>246.42490950000001</v>
      </c>
      <c r="F186" s="31"/>
      <c r="G186" s="77"/>
      <c r="H186" s="77"/>
      <c r="I186" s="77"/>
      <c r="J186" s="77"/>
      <c r="K186" s="77"/>
      <c r="L186" s="77"/>
      <c r="M186" s="77"/>
      <c r="N186" s="77"/>
      <c r="O186" s="77"/>
      <c r="P186" s="77"/>
      <c r="Q186" s="77"/>
      <c r="R186" s="77"/>
      <c r="S186" s="77"/>
      <c r="T186" s="77"/>
      <c r="U186" s="77"/>
      <c r="V186" s="77"/>
      <c r="W186" s="77"/>
      <c r="X186" s="77"/>
      <c r="Y186" s="77"/>
      <c r="Z186" s="77"/>
    </row>
    <row r="187" spans="1:26" ht="15">
      <c r="A187" s="77"/>
      <c r="B187" s="600" t="s">
        <v>5647</v>
      </c>
      <c r="C187" s="598" t="s">
        <v>5648</v>
      </c>
      <c r="D187" s="15"/>
      <c r="E187" s="15">
        <v>184.74416729999999</v>
      </c>
      <c r="F187" s="31"/>
      <c r="G187" s="77"/>
      <c r="H187" s="77"/>
      <c r="I187" s="77"/>
      <c r="J187" s="77"/>
      <c r="K187" s="77"/>
      <c r="L187" s="77"/>
      <c r="M187" s="77"/>
      <c r="N187" s="77"/>
      <c r="O187" s="77"/>
      <c r="P187" s="77"/>
      <c r="Q187" s="77"/>
      <c r="R187" s="77"/>
      <c r="S187" s="77"/>
      <c r="T187" s="77"/>
      <c r="U187" s="77"/>
      <c r="V187" s="77"/>
      <c r="W187" s="77"/>
      <c r="X187" s="77"/>
      <c r="Y187" s="77"/>
      <c r="Z187" s="77"/>
    </row>
    <row r="188" spans="1:26" ht="15">
      <c r="A188" s="77"/>
      <c r="B188" s="600" t="s">
        <v>5649</v>
      </c>
      <c r="C188" s="598" t="s">
        <v>5650</v>
      </c>
      <c r="D188" s="15"/>
      <c r="E188" s="15">
        <v>246.42490950000001</v>
      </c>
      <c r="F188" s="31"/>
      <c r="G188" s="77"/>
      <c r="H188" s="77"/>
      <c r="I188" s="77"/>
      <c r="J188" s="77"/>
      <c r="K188" s="77"/>
      <c r="L188" s="77"/>
      <c r="M188" s="77"/>
      <c r="N188" s="77"/>
      <c r="O188" s="77"/>
      <c r="P188" s="77"/>
      <c r="Q188" s="77"/>
      <c r="R188" s="77"/>
      <c r="S188" s="77"/>
      <c r="T188" s="77"/>
      <c r="U188" s="77"/>
      <c r="V188" s="77"/>
      <c r="W188" s="77"/>
      <c r="X188" s="77"/>
      <c r="Y188" s="77"/>
      <c r="Z188" s="77"/>
    </row>
    <row r="189" spans="1:26" ht="15">
      <c r="A189" s="77"/>
      <c r="B189" s="600" t="s">
        <v>5651</v>
      </c>
      <c r="C189" s="598" t="s">
        <v>5652</v>
      </c>
      <c r="D189" s="15"/>
      <c r="E189" s="15">
        <v>215.5494726</v>
      </c>
      <c r="F189" s="31"/>
      <c r="G189" s="77"/>
      <c r="H189" s="77"/>
      <c r="I189" s="77"/>
      <c r="J189" s="77"/>
      <c r="K189" s="77"/>
      <c r="L189" s="77"/>
      <c r="M189" s="77"/>
      <c r="N189" s="77"/>
      <c r="O189" s="77"/>
      <c r="P189" s="77"/>
      <c r="Q189" s="77"/>
      <c r="R189" s="77"/>
      <c r="S189" s="77"/>
      <c r="T189" s="77"/>
      <c r="U189" s="77"/>
      <c r="V189" s="77"/>
      <c r="W189" s="77"/>
      <c r="X189" s="77"/>
      <c r="Y189" s="77"/>
      <c r="Z189" s="77"/>
    </row>
    <row r="190" spans="1:26" ht="15">
      <c r="A190" s="77"/>
      <c r="B190" s="600" t="s">
        <v>5653</v>
      </c>
      <c r="C190" s="598" t="s">
        <v>5654</v>
      </c>
      <c r="D190" s="15"/>
      <c r="E190" s="15">
        <v>258.64534080000004</v>
      </c>
      <c r="F190" s="31"/>
      <c r="G190" s="77"/>
      <c r="H190" s="77"/>
      <c r="I190" s="77"/>
      <c r="J190" s="77"/>
      <c r="K190" s="77"/>
      <c r="L190" s="77"/>
      <c r="M190" s="77"/>
      <c r="N190" s="77"/>
      <c r="O190" s="77"/>
      <c r="P190" s="77"/>
      <c r="Q190" s="77"/>
      <c r="R190" s="77"/>
      <c r="S190" s="77"/>
      <c r="T190" s="77"/>
      <c r="U190" s="77"/>
      <c r="V190" s="77"/>
      <c r="W190" s="77"/>
      <c r="X190" s="77"/>
      <c r="Y190" s="77"/>
      <c r="Z190" s="77"/>
    </row>
    <row r="191" spans="1:26" ht="15">
      <c r="A191" s="77"/>
      <c r="B191" s="600" t="s">
        <v>5655</v>
      </c>
      <c r="C191" s="598" t="s">
        <v>5656</v>
      </c>
      <c r="D191" s="15"/>
      <c r="E191" s="15">
        <v>258.64534080000004</v>
      </c>
      <c r="F191" s="31"/>
      <c r="G191" s="77"/>
      <c r="H191" s="77"/>
      <c r="I191" s="77"/>
      <c r="J191" s="77"/>
      <c r="K191" s="77"/>
      <c r="L191" s="77"/>
      <c r="M191" s="77"/>
      <c r="N191" s="77"/>
      <c r="O191" s="77"/>
      <c r="P191" s="77"/>
      <c r="Q191" s="77"/>
      <c r="R191" s="77"/>
      <c r="S191" s="77"/>
      <c r="T191" s="77"/>
      <c r="U191" s="77"/>
      <c r="V191" s="77"/>
      <c r="W191" s="77"/>
      <c r="X191" s="77"/>
      <c r="Y191" s="77"/>
      <c r="Z191" s="77"/>
    </row>
    <row r="192" spans="1:26" ht="15">
      <c r="A192" s="77"/>
      <c r="B192" s="600" t="s">
        <v>5657</v>
      </c>
      <c r="C192" s="598" t="s">
        <v>5658</v>
      </c>
      <c r="D192" s="15"/>
      <c r="E192" s="15">
        <v>258.64534080000004</v>
      </c>
      <c r="F192" s="31"/>
      <c r="G192" s="77"/>
      <c r="H192" s="77"/>
      <c r="I192" s="77"/>
      <c r="J192" s="77"/>
      <c r="K192" s="77"/>
      <c r="L192" s="77"/>
      <c r="M192" s="77"/>
      <c r="N192" s="77"/>
      <c r="O192" s="77"/>
      <c r="P192" s="77"/>
      <c r="Q192" s="77"/>
      <c r="R192" s="77"/>
      <c r="S192" s="77"/>
      <c r="T192" s="77"/>
      <c r="U192" s="77"/>
      <c r="V192" s="77"/>
      <c r="W192" s="77"/>
      <c r="X192" s="77"/>
      <c r="Y192" s="77"/>
      <c r="Z192" s="77"/>
    </row>
    <row r="193" spans="1:26" ht="15">
      <c r="A193" s="77"/>
      <c r="B193" s="600" t="s">
        <v>5659</v>
      </c>
      <c r="C193" s="598" t="s">
        <v>5660</v>
      </c>
      <c r="D193" s="15"/>
      <c r="E193" s="15">
        <v>258.64534080000004</v>
      </c>
      <c r="F193" s="31"/>
      <c r="G193" s="77"/>
      <c r="H193" s="77"/>
      <c r="I193" s="77"/>
      <c r="J193" s="77"/>
      <c r="K193" s="77"/>
      <c r="L193" s="77"/>
      <c r="M193" s="77"/>
      <c r="N193" s="77"/>
      <c r="O193" s="77"/>
      <c r="P193" s="77"/>
      <c r="Q193" s="77"/>
      <c r="R193" s="77"/>
      <c r="S193" s="77"/>
      <c r="T193" s="77"/>
      <c r="U193" s="77"/>
      <c r="V193" s="77"/>
      <c r="W193" s="77"/>
      <c r="X193" s="77"/>
      <c r="Y193" s="77"/>
      <c r="Z193" s="77"/>
    </row>
    <row r="194" spans="1:26" ht="15">
      <c r="A194" s="77"/>
      <c r="B194" s="600" t="s">
        <v>5661</v>
      </c>
      <c r="C194" s="598" t="s">
        <v>5662</v>
      </c>
      <c r="D194" s="15"/>
      <c r="E194" s="15">
        <v>194.00153850000001</v>
      </c>
      <c r="F194" s="31"/>
      <c r="G194" s="77"/>
      <c r="H194" s="77"/>
      <c r="I194" s="77"/>
      <c r="J194" s="77"/>
      <c r="K194" s="77"/>
      <c r="L194" s="77"/>
      <c r="M194" s="77"/>
      <c r="N194" s="77"/>
      <c r="O194" s="77"/>
      <c r="P194" s="77"/>
      <c r="Q194" s="77"/>
      <c r="R194" s="77"/>
      <c r="S194" s="77"/>
      <c r="T194" s="77"/>
      <c r="U194" s="77"/>
      <c r="V194" s="77"/>
      <c r="W194" s="77"/>
      <c r="X194" s="77"/>
      <c r="Y194" s="77"/>
      <c r="Z194" s="77"/>
    </row>
    <row r="195" spans="1:26" ht="15">
      <c r="A195" s="77"/>
      <c r="B195" s="600" t="s">
        <v>5663</v>
      </c>
      <c r="C195" s="598" t="s">
        <v>5664</v>
      </c>
      <c r="D195" s="15"/>
      <c r="E195" s="15">
        <v>258.64534080000004</v>
      </c>
      <c r="F195" s="31"/>
      <c r="G195" s="77"/>
      <c r="H195" s="77"/>
      <c r="I195" s="77"/>
      <c r="J195" s="77"/>
      <c r="K195" s="77"/>
      <c r="L195" s="77"/>
      <c r="M195" s="77"/>
      <c r="N195" s="77"/>
      <c r="O195" s="77"/>
      <c r="P195" s="77"/>
      <c r="Q195" s="77"/>
      <c r="R195" s="77"/>
      <c r="S195" s="77"/>
      <c r="T195" s="77"/>
      <c r="U195" s="77"/>
      <c r="V195" s="77"/>
      <c r="W195" s="77"/>
      <c r="X195" s="77"/>
      <c r="Y195" s="77"/>
      <c r="Z195" s="77"/>
    </row>
    <row r="196" spans="1:26" ht="15">
      <c r="A196" s="77"/>
      <c r="B196" s="600" t="s">
        <v>5665</v>
      </c>
      <c r="C196" s="598" t="s">
        <v>5666</v>
      </c>
      <c r="D196" s="15"/>
      <c r="E196" s="15">
        <v>100.49858279999999</v>
      </c>
      <c r="F196" s="31"/>
      <c r="G196" s="77"/>
      <c r="H196" s="77"/>
      <c r="I196" s="77"/>
      <c r="J196" s="77"/>
      <c r="K196" s="77"/>
      <c r="L196" s="77"/>
      <c r="M196" s="77"/>
      <c r="N196" s="77"/>
      <c r="O196" s="77"/>
      <c r="P196" s="77"/>
      <c r="Q196" s="77"/>
      <c r="R196" s="77"/>
      <c r="S196" s="77"/>
      <c r="T196" s="77"/>
      <c r="U196" s="77"/>
      <c r="V196" s="77"/>
      <c r="W196" s="77"/>
      <c r="X196" s="77"/>
      <c r="Y196" s="77"/>
      <c r="Z196" s="77"/>
    </row>
    <row r="197" spans="1:26" ht="15">
      <c r="A197" s="77"/>
      <c r="B197" s="600" t="s">
        <v>5667</v>
      </c>
      <c r="C197" s="598" t="s">
        <v>5668</v>
      </c>
      <c r="D197" s="15"/>
      <c r="E197" s="15">
        <v>120.59128620000001</v>
      </c>
      <c r="F197" s="31"/>
      <c r="G197" s="77"/>
      <c r="H197" s="77"/>
      <c r="I197" s="77"/>
      <c r="J197" s="77"/>
      <c r="K197" s="77"/>
      <c r="L197" s="77"/>
      <c r="M197" s="77"/>
      <c r="N197" s="77"/>
      <c r="O197" s="77"/>
      <c r="P197" s="77"/>
      <c r="Q197" s="77"/>
      <c r="R197" s="77"/>
      <c r="S197" s="77"/>
      <c r="T197" s="77"/>
      <c r="U197" s="77"/>
      <c r="V197" s="77"/>
      <c r="W197" s="77"/>
      <c r="X197" s="77"/>
      <c r="Y197" s="77"/>
      <c r="Z197" s="77"/>
    </row>
    <row r="198" spans="1:26" ht="15">
      <c r="A198" s="77"/>
      <c r="B198" s="600" t="s">
        <v>5669</v>
      </c>
      <c r="C198" s="598" t="s">
        <v>5670</v>
      </c>
      <c r="D198" s="15"/>
      <c r="E198" s="15">
        <v>120.59128620000001</v>
      </c>
      <c r="F198" s="31"/>
      <c r="G198" s="77"/>
      <c r="H198" s="77"/>
      <c r="I198" s="77"/>
      <c r="J198" s="77"/>
      <c r="K198" s="77"/>
      <c r="L198" s="77"/>
      <c r="M198" s="77"/>
      <c r="N198" s="77"/>
      <c r="O198" s="77"/>
      <c r="P198" s="77"/>
      <c r="Q198" s="77"/>
      <c r="R198" s="77"/>
      <c r="S198" s="77"/>
      <c r="T198" s="77"/>
      <c r="U198" s="77"/>
      <c r="V198" s="77"/>
      <c r="W198" s="77"/>
      <c r="X198" s="77"/>
      <c r="Y198" s="77"/>
      <c r="Z198" s="77"/>
    </row>
    <row r="199" spans="1:26" ht="15">
      <c r="A199" s="77"/>
      <c r="B199" s="600" t="s">
        <v>5671</v>
      </c>
      <c r="C199" s="598" t="s">
        <v>5672</v>
      </c>
      <c r="D199" s="15"/>
      <c r="E199" s="15">
        <v>120.59128620000001</v>
      </c>
      <c r="F199" s="31"/>
      <c r="G199" s="77"/>
      <c r="H199" s="77"/>
      <c r="I199" s="77"/>
      <c r="J199" s="77"/>
      <c r="K199" s="77"/>
      <c r="L199" s="77"/>
      <c r="M199" s="77"/>
      <c r="N199" s="77"/>
      <c r="O199" s="77"/>
      <c r="P199" s="77"/>
      <c r="Q199" s="77"/>
      <c r="R199" s="77"/>
      <c r="S199" s="77"/>
      <c r="T199" s="77"/>
      <c r="U199" s="77"/>
      <c r="V199" s="77"/>
      <c r="W199" s="77"/>
      <c r="X199" s="77"/>
      <c r="Y199" s="77"/>
      <c r="Z199" s="77"/>
    </row>
    <row r="200" spans="1:26" ht="15">
      <c r="A200" s="77"/>
      <c r="B200" s="600" t="s">
        <v>5673</v>
      </c>
      <c r="C200" s="598" t="s">
        <v>5674</v>
      </c>
      <c r="D200" s="15"/>
      <c r="E200" s="15">
        <v>90.434698199999985</v>
      </c>
      <c r="F200" s="31"/>
      <c r="G200" s="77"/>
      <c r="H200" s="77"/>
      <c r="I200" s="77"/>
      <c r="J200" s="77"/>
      <c r="K200" s="77"/>
      <c r="L200" s="77"/>
      <c r="M200" s="77"/>
      <c r="N200" s="77"/>
      <c r="O200" s="77"/>
      <c r="P200" s="77"/>
      <c r="Q200" s="77"/>
      <c r="R200" s="77"/>
      <c r="S200" s="77"/>
      <c r="T200" s="77"/>
      <c r="U200" s="77"/>
      <c r="V200" s="77"/>
      <c r="W200" s="77"/>
      <c r="X200" s="77"/>
      <c r="Y200" s="77"/>
      <c r="Z200" s="77"/>
    </row>
    <row r="201" spans="1:26" ht="15">
      <c r="A201" s="77"/>
      <c r="B201" s="600" t="s">
        <v>5675</v>
      </c>
      <c r="C201" s="598" t="s">
        <v>5676</v>
      </c>
      <c r="D201" s="15"/>
      <c r="E201" s="15">
        <v>120.59128620000001</v>
      </c>
      <c r="F201" s="31"/>
      <c r="G201" s="77"/>
      <c r="H201" s="77"/>
      <c r="I201" s="77"/>
      <c r="J201" s="77"/>
      <c r="K201" s="77"/>
      <c r="L201" s="77"/>
      <c r="M201" s="77"/>
      <c r="N201" s="77"/>
      <c r="O201" s="77"/>
      <c r="P201" s="77"/>
      <c r="Q201" s="77"/>
      <c r="R201" s="77"/>
      <c r="S201" s="77"/>
      <c r="T201" s="77"/>
      <c r="U201" s="77"/>
      <c r="V201" s="77"/>
      <c r="W201" s="77"/>
      <c r="X201" s="77"/>
      <c r="Y201" s="77"/>
      <c r="Z201" s="77"/>
    </row>
    <row r="202" spans="1:26" ht="15">
      <c r="A202" s="77"/>
      <c r="B202" s="600" t="s">
        <v>5677</v>
      </c>
      <c r="C202" s="598" t="s">
        <v>5678</v>
      </c>
      <c r="D202" s="15"/>
      <c r="E202" s="15">
        <v>120.59128620000001</v>
      </c>
      <c r="F202" s="31"/>
      <c r="G202" s="77"/>
      <c r="H202" s="77"/>
      <c r="I202" s="77"/>
      <c r="J202" s="77"/>
      <c r="K202" s="77"/>
      <c r="L202" s="77"/>
      <c r="M202" s="77"/>
      <c r="N202" s="77"/>
      <c r="O202" s="77"/>
      <c r="P202" s="77"/>
      <c r="Q202" s="77"/>
      <c r="R202" s="77"/>
      <c r="S202" s="77"/>
      <c r="T202" s="77"/>
      <c r="U202" s="77"/>
      <c r="V202" s="77"/>
      <c r="W202" s="77"/>
      <c r="X202" s="77"/>
      <c r="Y202" s="77"/>
      <c r="Z202" s="77"/>
    </row>
    <row r="203" spans="1:26" ht="15">
      <c r="A203" s="77"/>
      <c r="B203" s="600" t="s">
        <v>5679</v>
      </c>
      <c r="C203" s="598" t="s">
        <v>5680</v>
      </c>
      <c r="D203" s="15"/>
      <c r="E203" s="15">
        <v>144.54122759999998</v>
      </c>
      <c r="F203" s="31"/>
      <c r="G203" s="77"/>
      <c r="H203" s="77"/>
      <c r="I203" s="77"/>
      <c r="J203" s="77"/>
      <c r="K203" s="77"/>
      <c r="L203" s="77"/>
      <c r="M203" s="77"/>
      <c r="N203" s="77"/>
      <c r="O203" s="77"/>
      <c r="P203" s="77"/>
      <c r="Q203" s="77"/>
      <c r="R203" s="77"/>
      <c r="S203" s="77"/>
      <c r="T203" s="77"/>
      <c r="U203" s="77"/>
      <c r="V203" s="77"/>
      <c r="W203" s="77"/>
      <c r="X203" s="77"/>
      <c r="Y203" s="77"/>
      <c r="Z203" s="77"/>
    </row>
    <row r="204" spans="1:26" ht="15">
      <c r="A204" s="77"/>
      <c r="B204" s="600" t="s">
        <v>5681</v>
      </c>
      <c r="C204" s="598" t="s">
        <v>5682</v>
      </c>
      <c r="D204" s="15"/>
      <c r="E204" s="15">
        <v>173.43544679999999</v>
      </c>
      <c r="F204" s="31"/>
      <c r="G204" s="77"/>
      <c r="H204" s="77"/>
      <c r="I204" s="77"/>
      <c r="J204" s="77"/>
      <c r="K204" s="77"/>
      <c r="L204" s="77"/>
      <c r="M204" s="77"/>
      <c r="N204" s="77"/>
      <c r="O204" s="77"/>
      <c r="P204" s="77"/>
      <c r="Q204" s="77"/>
      <c r="R204" s="77"/>
      <c r="S204" s="77"/>
      <c r="T204" s="77"/>
      <c r="U204" s="77"/>
      <c r="V204" s="77"/>
      <c r="W204" s="77"/>
      <c r="X204" s="77"/>
      <c r="Y204" s="77"/>
      <c r="Z204" s="77"/>
    </row>
    <row r="205" spans="1:26" ht="15">
      <c r="A205" s="77"/>
      <c r="B205" s="600" t="s">
        <v>5683</v>
      </c>
      <c r="C205" s="598" t="s">
        <v>5684</v>
      </c>
      <c r="D205" s="15"/>
      <c r="E205" s="15">
        <v>173.43544679999999</v>
      </c>
      <c r="F205" s="31"/>
      <c r="G205" s="77"/>
      <c r="H205" s="77"/>
      <c r="I205" s="77"/>
      <c r="J205" s="77"/>
      <c r="K205" s="77"/>
      <c r="L205" s="77"/>
      <c r="M205" s="77"/>
      <c r="N205" s="77"/>
      <c r="O205" s="77"/>
      <c r="P205" s="77"/>
      <c r="Q205" s="77"/>
      <c r="R205" s="77"/>
      <c r="S205" s="77"/>
      <c r="T205" s="77"/>
      <c r="U205" s="77"/>
      <c r="V205" s="77"/>
      <c r="W205" s="77"/>
      <c r="X205" s="77"/>
      <c r="Y205" s="77"/>
      <c r="Z205" s="77"/>
    </row>
    <row r="206" spans="1:26" ht="15">
      <c r="A206" s="77"/>
      <c r="B206" s="600" t="s">
        <v>5685</v>
      </c>
      <c r="C206" s="598" t="s">
        <v>5686</v>
      </c>
      <c r="D206" s="15"/>
      <c r="E206" s="15">
        <v>173.43544679999999</v>
      </c>
      <c r="F206" s="31"/>
      <c r="G206" s="77"/>
      <c r="H206" s="77"/>
      <c r="I206" s="77"/>
      <c r="J206" s="77"/>
      <c r="K206" s="77"/>
      <c r="L206" s="77"/>
      <c r="M206" s="77"/>
      <c r="N206" s="77"/>
      <c r="O206" s="77"/>
      <c r="P206" s="77"/>
      <c r="Q206" s="77"/>
      <c r="R206" s="77"/>
      <c r="S206" s="77"/>
      <c r="T206" s="77"/>
      <c r="U206" s="77"/>
      <c r="V206" s="77"/>
      <c r="W206" s="77"/>
      <c r="X206" s="77"/>
      <c r="Y206" s="77"/>
      <c r="Z206" s="77"/>
    </row>
    <row r="207" spans="1:26" ht="15">
      <c r="A207" s="77"/>
      <c r="B207" s="600" t="s">
        <v>5687</v>
      </c>
      <c r="C207" s="598" t="s">
        <v>5688</v>
      </c>
      <c r="D207" s="15"/>
      <c r="E207" s="15">
        <v>130.11165089999997</v>
      </c>
      <c r="F207" s="31"/>
      <c r="G207" s="77"/>
      <c r="H207" s="77"/>
      <c r="I207" s="77"/>
      <c r="J207" s="77"/>
      <c r="K207" s="77"/>
      <c r="L207" s="77"/>
      <c r="M207" s="77"/>
      <c r="N207" s="77"/>
      <c r="O207" s="77"/>
      <c r="P207" s="77"/>
      <c r="Q207" s="77"/>
      <c r="R207" s="77"/>
      <c r="S207" s="77"/>
      <c r="T207" s="77"/>
      <c r="U207" s="77"/>
      <c r="V207" s="77"/>
      <c r="W207" s="77"/>
      <c r="X207" s="77"/>
      <c r="Y207" s="77"/>
      <c r="Z207" s="77"/>
    </row>
    <row r="208" spans="1:26" ht="15">
      <c r="A208" s="77"/>
      <c r="B208" s="600" t="s">
        <v>5689</v>
      </c>
      <c r="C208" s="598" t="s">
        <v>5690</v>
      </c>
      <c r="D208" s="15"/>
      <c r="E208" s="15">
        <v>173.43544679999999</v>
      </c>
      <c r="F208" s="31"/>
      <c r="G208" s="77"/>
      <c r="H208" s="77"/>
      <c r="I208" s="77"/>
      <c r="J208" s="77"/>
      <c r="K208" s="77"/>
      <c r="L208" s="77"/>
      <c r="M208" s="77"/>
      <c r="N208" s="77"/>
      <c r="O208" s="77"/>
      <c r="P208" s="77"/>
      <c r="Q208" s="77"/>
      <c r="R208" s="77"/>
      <c r="S208" s="77"/>
      <c r="T208" s="77"/>
      <c r="U208" s="77"/>
      <c r="V208" s="77"/>
      <c r="W208" s="77"/>
      <c r="X208" s="77"/>
      <c r="Y208" s="77"/>
      <c r="Z208" s="77"/>
    </row>
    <row r="209" spans="1:26" ht="15">
      <c r="A209" s="77"/>
      <c r="B209" s="600" t="s">
        <v>5691</v>
      </c>
      <c r="C209" s="598" t="s">
        <v>5692</v>
      </c>
      <c r="D209" s="15"/>
      <c r="E209" s="15">
        <v>173.43544679999999</v>
      </c>
      <c r="F209" s="31"/>
      <c r="G209" s="77"/>
      <c r="H209" s="77"/>
      <c r="I209" s="77"/>
      <c r="J209" s="77"/>
      <c r="K209" s="77"/>
      <c r="L209" s="77"/>
      <c r="M209" s="77"/>
      <c r="N209" s="77"/>
      <c r="O209" s="77"/>
      <c r="P209" s="77"/>
      <c r="Q209" s="77"/>
      <c r="R209" s="77"/>
      <c r="S209" s="77"/>
      <c r="T209" s="77"/>
      <c r="U209" s="77"/>
      <c r="V209" s="77"/>
      <c r="W209" s="77"/>
      <c r="X209" s="77"/>
      <c r="Y209" s="77"/>
      <c r="Z209" s="77"/>
    </row>
    <row r="210" spans="1:26" ht="15">
      <c r="A210" s="77"/>
      <c r="B210" s="600" t="s">
        <v>5693</v>
      </c>
      <c r="C210" s="598" t="s">
        <v>5694</v>
      </c>
      <c r="D210" s="15"/>
      <c r="E210" s="15">
        <v>107.65200599999999</v>
      </c>
      <c r="F210" s="31"/>
      <c r="G210" s="77"/>
      <c r="H210" s="77"/>
      <c r="I210" s="77"/>
      <c r="J210" s="77"/>
      <c r="K210" s="77"/>
      <c r="L210" s="77"/>
      <c r="M210" s="77"/>
      <c r="N210" s="77"/>
      <c r="O210" s="77"/>
      <c r="P210" s="77"/>
      <c r="Q210" s="77"/>
      <c r="R210" s="77"/>
      <c r="S210" s="77"/>
      <c r="T210" s="77"/>
      <c r="U210" s="77"/>
      <c r="V210" s="77"/>
      <c r="W210" s="77"/>
      <c r="X210" s="77"/>
      <c r="Y210" s="77"/>
      <c r="Z210" s="77"/>
    </row>
    <row r="211" spans="1:26" ht="15">
      <c r="A211" s="77"/>
      <c r="B211" s="600" t="s">
        <v>5695</v>
      </c>
      <c r="C211" s="598" t="s">
        <v>5696</v>
      </c>
      <c r="D211" s="15"/>
      <c r="E211" s="15">
        <v>129.19994009999999</v>
      </c>
      <c r="F211" s="31"/>
      <c r="G211" s="77"/>
      <c r="H211" s="77"/>
      <c r="I211" s="77"/>
      <c r="J211" s="77"/>
      <c r="K211" s="77"/>
      <c r="L211" s="77"/>
      <c r="M211" s="77"/>
      <c r="N211" s="77"/>
      <c r="O211" s="77"/>
      <c r="P211" s="77"/>
      <c r="Q211" s="77"/>
      <c r="R211" s="77"/>
      <c r="S211" s="77"/>
      <c r="T211" s="77"/>
      <c r="U211" s="77"/>
      <c r="V211" s="77"/>
      <c r="W211" s="77"/>
      <c r="X211" s="77"/>
      <c r="Y211" s="77"/>
      <c r="Z211" s="77"/>
    </row>
    <row r="212" spans="1:26" ht="15">
      <c r="A212" s="77"/>
      <c r="B212" s="600" t="s">
        <v>5697</v>
      </c>
      <c r="C212" s="598" t="s">
        <v>5698</v>
      </c>
      <c r="D212" s="15"/>
      <c r="E212" s="15">
        <v>129.19994009999999</v>
      </c>
      <c r="F212" s="31"/>
      <c r="G212" s="77"/>
      <c r="H212" s="77"/>
      <c r="I212" s="77"/>
      <c r="J212" s="77"/>
      <c r="K212" s="77"/>
      <c r="L212" s="77"/>
      <c r="M212" s="77"/>
      <c r="N212" s="77"/>
      <c r="O212" s="77"/>
      <c r="P212" s="77"/>
      <c r="Q212" s="77"/>
      <c r="R212" s="77"/>
      <c r="S212" s="77"/>
      <c r="T212" s="77"/>
      <c r="U212" s="77"/>
      <c r="V212" s="77"/>
      <c r="W212" s="77"/>
      <c r="X212" s="77"/>
      <c r="Y212" s="77"/>
      <c r="Z212" s="77"/>
    </row>
    <row r="213" spans="1:26" ht="15">
      <c r="A213" s="77"/>
      <c r="B213" s="600" t="s">
        <v>5699</v>
      </c>
      <c r="C213" s="598" t="s">
        <v>5700</v>
      </c>
      <c r="D213" s="15"/>
      <c r="E213" s="15">
        <v>129.19994009999999</v>
      </c>
      <c r="F213" s="31"/>
      <c r="G213" s="77"/>
      <c r="H213" s="77"/>
      <c r="I213" s="77"/>
      <c r="J213" s="77"/>
      <c r="K213" s="77"/>
      <c r="L213" s="77"/>
      <c r="M213" s="77"/>
      <c r="N213" s="77"/>
      <c r="O213" s="77"/>
      <c r="P213" s="77"/>
      <c r="Q213" s="77"/>
      <c r="R213" s="77"/>
      <c r="S213" s="77"/>
      <c r="T213" s="77"/>
      <c r="U213" s="77"/>
      <c r="V213" s="77"/>
      <c r="W213" s="77"/>
      <c r="X213" s="77"/>
      <c r="Y213" s="77"/>
      <c r="Z213" s="77"/>
    </row>
    <row r="214" spans="1:26" ht="15">
      <c r="A214" s="77"/>
      <c r="B214" s="600" t="s">
        <v>5701</v>
      </c>
      <c r="C214" s="598" t="s">
        <v>5702</v>
      </c>
      <c r="D214" s="15"/>
      <c r="E214" s="15">
        <v>96.921871200000012</v>
      </c>
      <c r="F214" s="31"/>
      <c r="G214" s="77"/>
      <c r="H214" s="77"/>
      <c r="I214" s="77"/>
      <c r="J214" s="77"/>
      <c r="K214" s="77"/>
      <c r="L214" s="77"/>
      <c r="M214" s="77"/>
      <c r="N214" s="77"/>
      <c r="O214" s="77"/>
      <c r="P214" s="77"/>
      <c r="Q214" s="77"/>
      <c r="R214" s="77"/>
      <c r="S214" s="77"/>
      <c r="T214" s="77"/>
      <c r="U214" s="77"/>
      <c r="V214" s="77"/>
      <c r="W214" s="77"/>
      <c r="X214" s="77"/>
      <c r="Y214" s="77"/>
      <c r="Z214" s="77"/>
    </row>
    <row r="215" spans="1:26" ht="15">
      <c r="A215" s="77"/>
      <c r="B215" s="600" t="s">
        <v>5703</v>
      </c>
      <c r="C215" s="598" t="s">
        <v>5704</v>
      </c>
      <c r="D215" s="15"/>
      <c r="E215" s="15">
        <v>129.19994009999999</v>
      </c>
      <c r="F215" s="31"/>
      <c r="G215" s="77"/>
      <c r="H215" s="77"/>
      <c r="I215" s="77"/>
      <c r="J215" s="77"/>
      <c r="K215" s="77"/>
      <c r="L215" s="77"/>
      <c r="M215" s="77"/>
      <c r="N215" s="77"/>
      <c r="O215" s="77"/>
      <c r="P215" s="77"/>
      <c r="Q215" s="77"/>
      <c r="R215" s="77"/>
      <c r="S215" s="77"/>
      <c r="T215" s="77"/>
      <c r="U215" s="77"/>
      <c r="V215" s="77"/>
      <c r="W215" s="77"/>
      <c r="X215" s="77"/>
      <c r="Y215" s="77"/>
      <c r="Z215" s="77"/>
    </row>
    <row r="216" spans="1:26" ht="15">
      <c r="A216" s="77"/>
      <c r="B216" s="600" t="s">
        <v>5705</v>
      </c>
      <c r="C216" s="598" t="s">
        <v>5706</v>
      </c>
      <c r="D216" s="15"/>
      <c r="E216" s="15">
        <v>129.19994009999999</v>
      </c>
      <c r="F216" s="31"/>
      <c r="G216" s="77"/>
      <c r="H216" s="77"/>
      <c r="I216" s="77"/>
      <c r="J216" s="77"/>
      <c r="K216" s="77"/>
      <c r="L216" s="77"/>
      <c r="M216" s="77"/>
      <c r="N216" s="77"/>
      <c r="O216" s="77"/>
      <c r="P216" s="77"/>
      <c r="Q216" s="77"/>
      <c r="R216" s="77"/>
      <c r="S216" s="77"/>
      <c r="T216" s="77"/>
      <c r="U216" s="77"/>
      <c r="V216" s="77"/>
      <c r="W216" s="77"/>
      <c r="X216" s="77"/>
      <c r="Y216" s="77"/>
      <c r="Z216" s="77"/>
    </row>
    <row r="217" spans="1:26" ht="15">
      <c r="A217" s="77"/>
      <c r="B217" s="600" t="s">
        <v>5707</v>
      </c>
      <c r="C217" s="598" t="s">
        <v>5708</v>
      </c>
      <c r="D217" s="15"/>
      <c r="E217" s="15">
        <v>81.510452100000009</v>
      </c>
      <c r="F217" s="31"/>
      <c r="G217" s="77"/>
      <c r="H217" s="77"/>
      <c r="I217" s="77"/>
      <c r="J217" s="77"/>
      <c r="K217" s="77"/>
      <c r="L217" s="77"/>
      <c r="M217" s="77"/>
      <c r="N217" s="77"/>
      <c r="O217" s="77"/>
      <c r="P217" s="77"/>
      <c r="Q217" s="77"/>
      <c r="R217" s="77"/>
      <c r="S217" s="77"/>
      <c r="T217" s="77"/>
      <c r="U217" s="77"/>
      <c r="V217" s="77"/>
      <c r="W217" s="77"/>
      <c r="X217" s="77"/>
      <c r="Y217" s="77"/>
      <c r="Z217" s="77"/>
    </row>
    <row r="218" spans="1:26" ht="15">
      <c r="A218" s="77"/>
      <c r="B218" s="600" t="s">
        <v>5709</v>
      </c>
      <c r="C218" s="598" t="s">
        <v>5710</v>
      </c>
      <c r="D218" s="15"/>
      <c r="E218" s="15">
        <v>97.816049100000015</v>
      </c>
      <c r="F218" s="31"/>
      <c r="G218" s="77"/>
      <c r="H218" s="77"/>
      <c r="I218" s="77"/>
      <c r="J218" s="77"/>
      <c r="K218" s="77"/>
      <c r="L218" s="77"/>
      <c r="M218" s="77"/>
      <c r="N218" s="77"/>
      <c r="O218" s="77"/>
      <c r="P218" s="77"/>
      <c r="Q218" s="77"/>
      <c r="R218" s="77"/>
      <c r="S218" s="77"/>
      <c r="T218" s="77"/>
      <c r="U218" s="77"/>
      <c r="V218" s="77"/>
      <c r="W218" s="77"/>
      <c r="X218" s="77"/>
      <c r="Y218" s="77"/>
      <c r="Z218" s="77"/>
    </row>
    <row r="219" spans="1:26" ht="15">
      <c r="A219" s="77"/>
      <c r="B219" s="600" t="s">
        <v>5711</v>
      </c>
      <c r="C219" s="598" t="s">
        <v>5712</v>
      </c>
      <c r="D219" s="15"/>
      <c r="E219" s="15">
        <v>97.816049100000015</v>
      </c>
      <c r="F219" s="31"/>
      <c r="G219" s="77"/>
      <c r="H219" s="77"/>
      <c r="I219" s="77"/>
      <c r="J219" s="77"/>
      <c r="K219" s="77"/>
      <c r="L219" s="77"/>
      <c r="M219" s="77"/>
      <c r="N219" s="77"/>
      <c r="O219" s="77"/>
      <c r="P219" s="77"/>
      <c r="Q219" s="77"/>
      <c r="R219" s="77"/>
      <c r="S219" s="77"/>
      <c r="T219" s="77"/>
      <c r="U219" s="77"/>
      <c r="V219" s="77"/>
      <c r="W219" s="77"/>
      <c r="X219" s="77"/>
      <c r="Y219" s="77"/>
      <c r="Z219" s="77"/>
    </row>
    <row r="220" spans="1:26" ht="15">
      <c r="A220" s="77"/>
      <c r="B220" s="600" t="s">
        <v>5713</v>
      </c>
      <c r="C220" s="598" t="s">
        <v>5714</v>
      </c>
      <c r="D220" s="15"/>
      <c r="E220" s="15">
        <v>97.816049100000015</v>
      </c>
      <c r="F220" s="31"/>
      <c r="G220" s="77"/>
      <c r="H220" s="77"/>
      <c r="I220" s="77"/>
      <c r="J220" s="77"/>
      <c r="K220" s="77"/>
      <c r="L220" s="77"/>
      <c r="M220" s="77"/>
      <c r="N220" s="77"/>
      <c r="O220" s="77"/>
      <c r="P220" s="77"/>
      <c r="Q220" s="77"/>
      <c r="R220" s="77"/>
      <c r="S220" s="77"/>
      <c r="T220" s="77"/>
      <c r="U220" s="77"/>
      <c r="V220" s="77"/>
      <c r="W220" s="77"/>
      <c r="X220" s="77"/>
      <c r="Y220" s="77"/>
      <c r="Z220" s="77"/>
    </row>
    <row r="221" spans="1:26" ht="15">
      <c r="A221" s="77"/>
      <c r="B221" s="600" t="s">
        <v>5715</v>
      </c>
      <c r="C221" s="598" t="s">
        <v>5716</v>
      </c>
      <c r="D221" s="15"/>
      <c r="E221" s="15">
        <v>73.375186500000012</v>
      </c>
      <c r="F221" s="31"/>
      <c r="G221" s="77"/>
      <c r="H221" s="77"/>
      <c r="I221" s="77"/>
      <c r="J221" s="77"/>
      <c r="K221" s="77"/>
      <c r="L221" s="77"/>
      <c r="M221" s="77"/>
      <c r="N221" s="77"/>
      <c r="O221" s="77"/>
      <c r="P221" s="77"/>
      <c r="Q221" s="77"/>
      <c r="R221" s="77"/>
      <c r="S221" s="77"/>
      <c r="T221" s="77"/>
      <c r="U221" s="77"/>
      <c r="V221" s="77"/>
      <c r="W221" s="77"/>
      <c r="X221" s="77"/>
      <c r="Y221" s="77"/>
      <c r="Z221" s="77"/>
    </row>
    <row r="222" spans="1:26" ht="15">
      <c r="A222" s="77"/>
      <c r="B222" s="600" t="s">
        <v>5717</v>
      </c>
      <c r="C222" s="598" t="s">
        <v>5718</v>
      </c>
      <c r="D222" s="15"/>
      <c r="E222" s="15">
        <v>97.816049100000015</v>
      </c>
      <c r="F222" s="31"/>
      <c r="G222" s="77"/>
      <c r="H222" s="77"/>
      <c r="I222" s="77"/>
      <c r="J222" s="77"/>
      <c r="K222" s="77"/>
      <c r="L222" s="77"/>
      <c r="M222" s="77"/>
      <c r="N222" s="77"/>
      <c r="O222" s="77"/>
      <c r="P222" s="77"/>
      <c r="Q222" s="77"/>
      <c r="R222" s="77"/>
      <c r="S222" s="77"/>
      <c r="T222" s="77"/>
      <c r="U222" s="77"/>
      <c r="V222" s="77"/>
      <c r="W222" s="77"/>
      <c r="X222" s="77"/>
      <c r="Y222" s="77"/>
      <c r="Z222" s="77"/>
    </row>
    <row r="223" spans="1:26" ht="15">
      <c r="A223" s="77"/>
      <c r="B223" s="600" t="s">
        <v>5719</v>
      </c>
      <c r="C223" s="598" t="s">
        <v>5720</v>
      </c>
      <c r="D223" s="15"/>
      <c r="E223" s="15">
        <v>97.816049100000015</v>
      </c>
      <c r="F223" s="31"/>
      <c r="G223" s="77"/>
      <c r="H223" s="77"/>
      <c r="I223" s="77"/>
      <c r="J223" s="77"/>
      <c r="K223" s="77"/>
      <c r="L223" s="77"/>
      <c r="M223" s="77"/>
      <c r="N223" s="77"/>
      <c r="O223" s="77"/>
      <c r="P223" s="77"/>
      <c r="Q223" s="77"/>
      <c r="R223" s="77"/>
      <c r="S223" s="77"/>
      <c r="T223" s="77"/>
      <c r="U223" s="77"/>
      <c r="V223" s="77"/>
      <c r="W223" s="77"/>
      <c r="X223" s="77"/>
      <c r="Y223" s="77"/>
      <c r="Z223" s="77"/>
    </row>
    <row r="224" spans="1:26" ht="15">
      <c r="A224" s="77"/>
      <c r="B224" s="600" t="s">
        <v>5721</v>
      </c>
      <c r="C224" s="598" t="s">
        <v>5722</v>
      </c>
      <c r="D224" s="15"/>
      <c r="E224" s="15">
        <v>65.993835600000011</v>
      </c>
      <c r="F224" s="31"/>
      <c r="G224" s="77"/>
      <c r="H224" s="77"/>
      <c r="I224" s="77"/>
      <c r="J224" s="77"/>
      <c r="K224" s="77"/>
      <c r="L224" s="77"/>
      <c r="M224" s="77"/>
      <c r="N224" s="77"/>
      <c r="O224" s="77"/>
      <c r="P224" s="77"/>
      <c r="Q224" s="77"/>
      <c r="R224" s="77"/>
      <c r="S224" s="77"/>
      <c r="T224" s="77"/>
      <c r="U224" s="77"/>
      <c r="V224" s="77"/>
      <c r="W224" s="77"/>
      <c r="X224" s="77"/>
      <c r="Y224" s="77"/>
      <c r="Z224" s="77"/>
    </row>
    <row r="225" spans="1:26" ht="15">
      <c r="A225" s="77"/>
      <c r="B225" s="600" t="s">
        <v>5723</v>
      </c>
      <c r="C225" s="598" t="s">
        <v>5724</v>
      </c>
      <c r="D225" s="15"/>
      <c r="E225" s="15">
        <v>79.178576399999997</v>
      </c>
      <c r="F225" s="31"/>
      <c r="G225" s="77"/>
      <c r="H225" s="77"/>
      <c r="I225" s="77"/>
      <c r="J225" s="77"/>
      <c r="K225" s="77"/>
      <c r="L225" s="77"/>
      <c r="M225" s="77"/>
      <c r="N225" s="77"/>
      <c r="O225" s="77"/>
      <c r="P225" s="77"/>
      <c r="Q225" s="77"/>
      <c r="R225" s="77"/>
      <c r="S225" s="77"/>
      <c r="T225" s="77"/>
      <c r="U225" s="77"/>
      <c r="V225" s="77"/>
      <c r="W225" s="77"/>
      <c r="X225" s="77"/>
      <c r="Y225" s="77"/>
      <c r="Z225" s="77"/>
    </row>
    <row r="226" spans="1:26" ht="15">
      <c r="A226" s="77"/>
      <c r="B226" s="600" t="s">
        <v>5725</v>
      </c>
      <c r="C226" s="598" t="s">
        <v>5726</v>
      </c>
      <c r="D226" s="15"/>
      <c r="E226" s="15">
        <v>79.178576399999997</v>
      </c>
      <c r="F226" s="31"/>
      <c r="G226" s="77"/>
      <c r="H226" s="77"/>
      <c r="I226" s="77"/>
      <c r="J226" s="77"/>
      <c r="K226" s="77"/>
      <c r="L226" s="77"/>
      <c r="M226" s="77"/>
      <c r="N226" s="77"/>
      <c r="O226" s="77"/>
      <c r="P226" s="77"/>
      <c r="Q226" s="77"/>
      <c r="R226" s="77"/>
      <c r="S226" s="77"/>
      <c r="T226" s="77"/>
      <c r="U226" s="77"/>
      <c r="V226" s="77"/>
      <c r="W226" s="77"/>
      <c r="X226" s="77"/>
      <c r="Y226" s="77"/>
      <c r="Z226" s="77"/>
    </row>
    <row r="227" spans="1:26" ht="15">
      <c r="A227" s="77"/>
      <c r="B227" s="600" t="s">
        <v>5727</v>
      </c>
      <c r="C227" s="598" t="s">
        <v>5728</v>
      </c>
      <c r="D227" s="15"/>
      <c r="E227" s="15">
        <v>79.178576399999997</v>
      </c>
      <c r="F227" s="31"/>
      <c r="G227" s="77"/>
      <c r="H227" s="77"/>
      <c r="I227" s="77"/>
      <c r="J227" s="77"/>
      <c r="K227" s="77"/>
      <c r="L227" s="77"/>
      <c r="M227" s="77"/>
      <c r="N227" s="77"/>
      <c r="O227" s="77"/>
      <c r="P227" s="77"/>
      <c r="Q227" s="77"/>
      <c r="R227" s="77"/>
      <c r="S227" s="77"/>
      <c r="T227" s="77"/>
      <c r="U227" s="77"/>
      <c r="V227" s="77"/>
      <c r="W227" s="77"/>
      <c r="X227" s="77"/>
      <c r="Y227" s="77"/>
      <c r="Z227" s="77"/>
    </row>
    <row r="228" spans="1:26" ht="15">
      <c r="A228" s="77"/>
      <c r="B228" s="600" t="s">
        <v>5729</v>
      </c>
      <c r="C228" s="598" t="s">
        <v>5730</v>
      </c>
      <c r="D228" s="15"/>
      <c r="E228" s="15">
        <v>79.178576399999997</v>
      </c>
      <c r="F228" s="31"/>
      <c r="G228" s="77"/>
      <c r="H228" s="77"/>
      <c r="I228" s="77"/>
      <c r="J228" s="77"/>
      <c r="K228" s="77"/>
      <c r="L228" s="77"/>
      <c r="M228" s="77"/>
      <c r="N228" s="77"/>
      <c r="O228" s="77"/>
      <c r="P228" s="77"/>
      <c r="Q228" s="77"/>
      <c r="R228" s="77"/>
      <c r="S228" s="77"/>
      <c r="T228" s="77"/>
      <c r="U228" s="77"/>
      <c r="V228" s="77"/>
      <c r="W228" s="77"/>
      <c r="X228" s="77"/>
      <c r="Y228" s="77"/>
      <c r="Z228" s="77"/>
    </row>
    <row r="229" spans="1:26" ht="15">
      <c r="A229" s="77"/>
      <c r="B229" s="600" t="s">
        <v>5731</v>
      </c>
      <c r="C229" s="598" t="s">
        <v>5732</v>
      </c>
      <c r="D229" s="15"/>
      <c r="E229" s="15">
        <v>59.331333600000008</v>
      </c>
      <c r="F229" s="31"/>
      <c r="G229" s="77"/>
      <c r="H229" s="77"/>
      <c r="I229" s="77"/>
      <c r="J229" s="77"/>
      <c r="K229" s="77"/>
      <c r="L229" s="77"/>
      <c r="M229" s="77"/>
      <c r="N229" s="77"/>
      <c r="O229" s="77"/>
      <c r="P229" s="77"/>
      <c r="Q229" s="77"/>
      <c r="R229" s="77"/>
      <c r="S229" s="77"/>
      <c r="T229" s="77"/>
      <c r="U229" s="77"/>
      <c r="V229" s="77"/>
      <c r="W229" s="77"/>
      <c r="X229" s="77"/>
      <c r="Y229" s="77"/>
      <c r="Z229" s="77"/>
    </row>
    <row r="230" spans="1:26" ht="15">
      <c r="A230" s="77"/>
      <c r="B230" s="600" t="s">
        <v>5733</v>
      </c>
      <c r="C230" s="598" t="s">
        <v>5734</v>
      </c>
      <c r="D230" s="15"/>
      <c r="E230" s="15">
        <v>79.178576399999997</v>
      </c>
      <c r="F230" s="31"/>
      <c r="G230" s="77"/>
      <c r="H230" s="77"/>
      <c r="I230" s="77"/>
      <c r="J230" s="77"/>
      <c r="K230" s="77"/>
      <c r="L230" s="77"/>
      <c r="M230" s="77"/>
      <c r="N230" s="77"/>
      <c r="O230" s="77"/>
      <c r="P230" s="77"/>
      <c r="Q230" s="77"/>
      <c r="R230" s="77"/>
      <c r="S230" s="77"/>
      <c r="T230" s="77"/>
      <c r="U230" s="77"/>
      <c r="V230" s="77"/>
      <c r="W230" s="77"/>
      <c r="X230" s="77"/>
      <c r="Y230" s="77"/>
      <c r="Z230" s="77"/>
    </row>
    <row r="231" spans="1:26" ht="15">
      <c r="A231" s="77"/>
      <c r="B231" s="600" t="s">
        <v>5735</v>
      </c>
      <c r="C231" s="598" t="s">
        <v>5736</v>
      </c>
      <c r="D231" s="15"/>
      <c r="E231" s="15">
        <v>57.227385600000012</v>
      </c>
      <c r="F231" s="31"/>
      <c r="G231" s="77"/>
      <c r="H231" s="77"/>
      <c r="I231" s="77"/>
      <c r="J231" s="77"/>
      <c r="K231" s="77"/>
      <c r="L231" s="77"/>
      <c r="M231" s="77"/>
      <c r="N231" s="77"/>
      <c r="O231" s="77"/>
      <c r="P231" s="77"/>
      <c r="Q231" s="77"/>
      <c r="R231" s="77"/>
      <c r="S231" s="77"/>
      <c r="T231" s="77"/>
      <c r="U231" s="77"/>
      <c r="V231" s="77"/>
      <c r="W231" s="77"/>
      <c r="X231" s="77"/>
      <c r="Y231" s="77"/>
      <c r="Z231" s="77"/>
    </row>
    <row r="232" spans="1:26" ht="15">
      <c r="A232" s="77"/>
      <c r="B232" s="600" t="s">
        <v>5737</v>
      </c>
      <c r="C232" s="598" t="s">
        <v>5738</v>
      </c>
      <c r="D232" s="15"/>
      <c r="E232" s="15">
        <v>68.658836399999998</v>
      </c>
      <c r="F232" s="31"/>
      <c r="G232" s="77"/>
      <c r="H232" s="77"/>
      <c r="I232" s="77"/>
      <c r="J232" s="77"/>
      <c r="K232" s="77"/>
      <c r="L232" s="77"/>
      <c r="M232" s="77"/>
      <c r="N232" s="77"/>
      <c r="O232" s="77"/>
      <c r="P232" s="77"/>
      <c r="Q232" s="77"/>
      <c r="R232" s="77"/>
      <c r="S232" s="77"/>
      <c r="T232" s="77"/>
      <c r="U232" s="77"/>
      <c r="V232" s="77"/>
      <c r="W232" s="77"/>
      <c r="X232" s="77"/>
      <c r="Y232" s="77"/>
      <c r="Z232" s="77"/>
    </row>
    <row r="233" spans="1:26" ht="15">
      <c r="A233" s="77"/>
      <c r="B233" s="600" t="s">
        <v>5739</v>
      </c>
      <c r="C233" s="598" t="s">
        <v>5740</v>
      </c>
      <c r="D233" s="15"/>
      <c r="E233" s="15">
        <v>68.658836399999998</v>
      </c>
      <c r="F233" s="31"/>
      <c r="G233" s="77"/>
      <c r="H233" s="77"/>
      <c r="I233" s="77"/>
      <c r="J233" s="77"/>
      <c r="K233" s="77"/>
      <c r="L233" s="77"/>
      <c r="M233" s="77"/>
      <c r="N233" s="77"/>
      <c r="O233" s="77"/>
      <c r="P233" s="77"/>
      <c r="Q233" s="77"/>
      <c r="R233" s="77"/>
      <c r="S233" s="77"/>
      <c r="T233" s="77"/>
      <c r="U233" s="77"/>
      <c r="V233" s="77"/>
      <c r="W233" s="77"/>
      <c r="X233" s="77"/>
      <c r="Y233" s="77"/>
      <c r="Z233" s="77"/>
    </row>
    <row r="234" spans="1:26" ht="15">
      <c r="A234" s="77"/>
      <c r="B234" s="600" t="s">
        <v>5741</v>
      </c>
      <c r="C234" s="598" t="s">
        <v>5742</v>
      </c>
      <c r="D234" s="15"/>
      <c r="E234" s="15">
        <v>68.658836399999998</v>
      </c>
      <c r="F234" s="31"/>
      <c r="G234" s="77"/>
      <c r="H234" s="77"/>
      <c r="I234" s="77"/>
      <c r="J234" s="77"/>
      <c r="K234" s="77"/>
      <c r="L234" s="77"/>
      <c r="M234" s="77"/>
      <c r="N234" s="77"/>
      <c r="O234" s="77"/>
      <c r="P234" s="77"/>
      <c r="Q234" s="77"/>
      <c r="R234" s="77"/>
      <c r="S234" s="77"/>
      <c r="T234" s="77"/>
      <c r="U234" s="77"/>
      <c r="V234" s="77"/>
      <c r="W234" s="77"/>
      <c r="X234" s="77"/>
      <c r="Y234" s="77"/>
      <c r="Z234" s="77"/>
    </row>
    <row r="235" spans="1:26" ht="15">
      <c r="A235" s="77"/>
      <c r="B235" s="600" t="s">
        <v>5743</v>
      </c>
      <c r="C235" s="598" t="s">
        <v>5744</v>
      </c>
      <c r="D235" s="15"/>
      <c r="E235" s="15">
        <v>51.599324699999997</v>
      </c>
      <c r="F235" s="31"/>
      <c r="G235" s="77"/>
      <c r="H235" s="77"/>
      <c r="I235" s="77"/>
      <c r="J235" s="77"/>
      <c r="K235" s="77"/>
      <c r="L235" s="77"/>
      <c r="M235" s="77"/>
      <c r="N235" s="77"/>
      <c r="O235" s="77"/>
      <c r="P235" s="77"/>
      <c r="Q235" s="77"/>
      <c r="R235" s="77"/>
      <c r="S235" s="77"/>
      <c r="T235" s="77"/>
      <c r="U235" s="77"/>
      <c r="V235" s="77"/>
      <c r="W235" s="77"/>
      <c r="X235" s="77"/>
      <c r="Y235" s="77"/>
      <c r="Z235" s="77"/>
    </row>
    <row r="236" spans="1:26" ht="15">
      <c r="A236" s="77"/>
      <c r="B236" s="600" t="s">
        <v>5745</v>
      </c>
      <c r="C236" s="598" t="s">
        <v>5746</v>
      </c>
      <c r="D236" s="15"/>
      <c r="E236" s="15">
        <v>68.658836399999998</v>
      </c>
      <c r="F236" s="31"/>
      <c r="G236" s="77"/>
      <c r="H236" s="77"/>
      <c r="I236" s="77"/>
      <c r="J236" s="77"/>
      <c r="K236" s="77"/>
      <c r="L236" s="77"/>
      <c r="M236" s="77"/>
      <c r="N236" s="77"/>
      <c r="O236" s="77"/>
      <c r="P236" s="77"/>
      <c r="Q236" s="77"/>
      <c r="R236" s="77"/>
      <c r="S236" s="77"/>
      <c r="T236" s="77"/>
      <c r="U236" s="77"/>
      <c r="V236" s="77"/>
      <c r="W236" s="77"/>
      <c r="X236" s="77"/>
      <c r="Y236" s="77"/>
      <c r="Z236" s="77"/>
    </row>
    <row r="237" spans="1:26" ht="15">
      <c r="A237" s="77"/>
      <c r="B237" s="600" t="s">
        <v>5747</v>
      </c>
      <c r="C237" s="598" t="s">
        <v>5748</v>
      </c>
      <c r="D237" s="15"/>
      <c r="E237" s="15">
        <v>68.658836399999998</v>
      </c>
      <c r="F237" s="31"/>
      <c r="G237" s="77"/>
      <c r="H237" s="77"/>
      <c r="I237" s="77"/>
      <c r="J237" s="77"/>
      <c r="K237" s="77"/>
      <c r="L237" s="77"/>
      <c r="M237" s="77"/>
      <c r="N237" s="77"/>
      <c r="O237" s="77"/>
      <c r="P237" s="77"/>
      <c r="Q237" s="77"/>
      <c r="R237" s="77"/>
      <c r="S237" s="77"/>
      <c r="T237" s="77"/>
      <c r="U237" s="77"/>
      <c r="V237" s="77"/>
      <c r="W237" s="77"/>
      <c r="X237" s="77"/>
      <c r="Y237" s="77"/>
      <c r="Z237" s="77"/>
    </row>
    <row r="238" spans="1:26" ht="15">
      <c r="A238" s="77"/>
      <c r="B238" s="600" t="s">
        <v>5749</v>
      </c>
      <c r="C238" s="598" t="s">
        <v>5750</v>
      </c>
      <c r="D238" s="15"/>
      <c r="E238" s="15">
        <v>95.817298500000007</v>
      </c>
      <c r="F238" s="31"/>
      <c r="G238" s="77"/>
      <c r="H238" s="77"/>
      <c r="I238" s="77"/>
      <c r="J238" s="77"/>
      <c r="K238" s="77"/>
      <c r="L238" s="77"/>
      <c r="M238" s="77"/>
      <c r="N238" s="77"/>
      <c r="O238" s="77"/>
      <c r="P238" s="77"/>
      <c r="Q238" s="77"/>
      <c r="R238" s="77"/>
      <c r="S238" s="77"/>
      <c r="T238" s="77"/>
      <c r="U238" s="77"/>
      <c r="V238" s="77"/>
      <c r="W238" s="77"/>
      <c r="X238" s="77"/>
      <c r="Y238" s="77"/>
      <c r="Z238" s="77"/>
    </row>
    <row r="239" spans="1:26" ht="15">
      <c r="A239" s="77"/>
      <c r="B239" s="600" t="s">
        <v>5751</v>
      </c>
      <c r="C239" s="598" t="s">
        <v>5752</v>
      </c>
      <c r="D239" s="15"/>
      <c r="E239" s="15">
        <v>115.01582399999998</v>
      </c>
      <c r="F239" s="31"/>
      <c r="G239" s="77"/>
      <c r="H239" s="77"/>
      <c r="I239" s="77"/>
      <c r="J239" s="77"/>
      <c r="K239" s="77"/>
      <c r="L239" s="77"/>
      <c r="M239" s="77"/>
      <c r="N239" s="77"/>
      <c r="O239" s="77"/>
      <c r="P239" s="77"/>
      <c r="Q239" s="77"/>
      <c r="R239" s="77"/>
      <c r="S239" s="77"/>
      <c r="T239" s="77"/>
      <c r="U239" s="77"/>
      <c r="V239" s="77"/>
      <c r="W239" s="77"/>
      <c r="X239" s="77"/>
      <c r="Y239" s="77"/>
      <c r="Z239" s="77"/>
    </row>
    <row r="240" spans="1:26" ht="15">
      <c r="A240" s="77"/>
      <c r="B240" s="600" t="s">
        <v>5753</v>
      </c>
      <c r="C240" s="598" t="s">
        <v>5754</v>
      </c>
      <c r="D240" s="15"/>
      <c r="E240" s="15">
        <v>115.01582399999998</v>
      </c>
      <c r="F240" s="31"/>
      <c r="G240" s="77"/>
      <c r="H240" s="77"/>
      <c r="I240" s="77"/>
      <c r="J240" s="77"/>
      <c r="K240" s="77"/>
      <c r="L240" s="77"/>
      <c r="M240" s="77"/>
      <c r="N240" s="77"/>
      <c r="O240" s="77"/>
      <c r="P240" s="77"/>
      <c r="Q240" s="77"/>
      <c r="R240" s="77"/>
      <c r="S240" s="77"/>
      <c r="T240" s="77"/>
      <c r="U240" s="77"/>
      <c r="V240" s="77"/>
      <c r="W240" s="77"/>
      <c r="X240" s="77"/>
      <c r="Y240" s="77"/>
      <c r="Z240" s="77"/>
    </row>
    <row r="241" spans="1:26" ht="15">
      <c r="A241" s="77"/>
      <c r="B241" s="600" t="s">
        <v>5755</v>
      </c>
      <c r="C241" s="598" t="s">
        <v>5756</v>
      </c>
      <c r="D241" s="15"/>
      <c r="E241" s="15">
        <v>115.01582399999998</v>
      </c>
      <c r="F241" s="31"/>
      <c r="G241" s="77"/>
      <c r="H241" s="77"/>
      <c r="I241" s="77"/>
      <c r="J241" s="77"/>
      <c r="K241" s="77"/>
      <c r="L241" s="77"/>
      <c r="M241" s="77"/>
      <c r="N241" s="77"/>
      <c r="O241" s="77"/>
      <c r="P241" s="77"/>
      <c r="Q241" s="77"/>
      <c r="R241" s="77"/>
      <c r="S241" s="77"/>
      <c r="T241" s="77"/>
      <c r="U241" s="77"/>
      <c r="V241" s="77"/>
      <c r="W241" s="77"/>
      <c r="X241" s="77"/>
      <c r="Y241" s="77"/>
      <c r="Z241" s="77"/>
    </row>
    <row r="242" spans="1:26" ht="15">
      <c r="A242" s="77"/>
      <c r="B242" s="600" t="s">
        <v>5757</v>
      </c>
      <c r="C242" s="598" t="s">
        <v>5758</v>
      </c>
      <c r="D242" s="15"/>
      <c r="E242" s="15">
        <v>86.279400900000013</v>
      </c>
      <c r="F242" s="31"/>
      <c r="G242" s="77"/>
      <c r="H242" s="77"/>
      <c r="I242" s="77"/>
      <c r="J242" s="77"/>
      <c r="K242" s="77"/>
      <c r="L242" s="77"/>
      <c r="M242" s="77"/>
      <c r="N242" s="77"/>
      <c r="O242" s="77"/>
      <c r="P242" s="77"/>
      <c r="Q242" s="77"/>
      <c r="R242" s="77"/>
      <c r="S242" s="77"/>
      <c r="T242" s="77"/>
      <c r="U242" s="77"/>
      <c r="V242" s="77"/>
      <c r="W242" s="77"/>
      <c r="X242" s="77"/>
      <c r="Y242" s="77"/>
      <c r="Z242" s="77"/>
    </row>
    <row r="243" spans="1:26" ht="15">
      <c r="A243" s="77"/>
      <c r="B243" s="600" t="s">
        <v>5759</v>
      </c>
      <c r="C243" s="598" t="s">
        <v>5760</v>
      </c>
      <c r="D243" s="15"/>
      <c r="E243" s="15">
        <v>115.01582399999998</v>
      </c>
      <c r="F243" s="31"/>
      <c r="G243" s="77"/>
      <c r="H243" s="77"/>
      <c r="I243" s="77"/>
      <c r="J243" s="77"/>
      <c r="K243" s="77"/>
      <c r="L243" s="77"/>
      <c r="M243" s="77"/>
      <c r="N243" s="77"/>
      <c r="O243" s="77"/>
      <c r="P243" s="77"/>
      <c r="Q243" s="77"/>
      <c r="R243" s="77"/>
      <c r="S243" s="77"/>
      <c r="T243" s="77"/>
      <c r="U243" s="77"/>
      <c r="V243" s="77"/>
      <c r="W243" s="77"/>
      <c r="X243" s="77"/>
      <c r="Y243" s="77"/>
      <c r="Z243" s="77"/>
    </row>
    <row r="244" spans="1:26" ht="15">
      <c r="A244" s="77"/>
      <c r="B244" s="600" t="s">
        <v>5761</v>
      </c>
      <c r="C244" s="598" t="s">
        <v>5762</v>
      </c>
      <c r="D244" s="15"/>
      <c r="E244" s="15">
        <v>115.01582399999998</v>
      </c>
      <c r="F244" s="31"/>
      <c r="G244" s="77"/>
      <c r="H244" s="77"/>
      <c r="I244" s="77"/>
      <c r="J244" s="77"/>
      <c r="K244" s="77"/>
      <c r="L244" s="77"/>
      <c r="M244" s="77"/>
      <c r="N244" s="77"/>
      <c r="O244" s="77"/>
      <c r="P244" s="77"/>
      <c r="Q244" s="77"/>
      <c r="R244" s="77"/>
      <c r="S244" s="77"/>
      <c r="T244" s="77"/>
      <c r="U244" s="77"/>
      <c r="V244" s="77"/>
      <c r="W244" s="77"/>
      <c r="X244" s="77"/>
      <c r="Y244" s="77"/>
      <c r="Z244" s="77"/>
    </row>
    <row r="245" spans="1:26" ht="15">
      <c r="A245" s="77"/>
      <c r="B245" s="600" t="s">
        <v>5763</v>
      </c>
      <c r="C245" s="598" t="s">
        <v>5764</v>
      </c>
      <c r="D245" s="15"/>
      <c r="E245" s="15">
        <v>115.91000190000003</v>
      </c>
      <c r="F245" s="31"/>
      <c r="G245" s="77"/>
      <c r="H245" s="77"/>
      <c r="I245" s="77"/>
      <c r="J245" s="77"/>
      <c r="K245" s="77"/>
      <c r="L245" s="77"/>
      <c r="M245" s="77"/>
      <c r="N245" s="77"/>
      <c r="O245" s="77"/>
      <c r="P245" s="77"/>
      <c r="Q245" s="77"/>
      <c r="R245" s="77"/>
      <c r="S245" s="77"/>
      <c r="T245" s="77"/>
      <c r="U245" s="77"/>
      <c r="V245" s="77"/>
      <c r="W245" s="77"/>
      <c r="X245" s="77"/>
      <c r="Y245" s="77"/>
      <c r="Z245" s="77"/>
    </row>
    <row r="246" spans="1:26" ht="15">
      <c r="A246" s="77"/>
      <c r="B246" s="600" t="s">
        <v>5765</v>
      </c>
      <c r="C246" s="598" t="s">
        <v>5766</v>
      </c>
      <c r="D246" s="15"/>
      <c r="E246" s="15">
        <v>139.08849569999998</v>
      </c>
      <c r="F246" s="31"/>
      <c r="G246" s="77"/>
      <c r="H246" s="77"/>
      <c r="I246" s="77"/>
      <c r="J246" s="77"/>
      <c r="K246" s="77"/>
      <c r="L246" s="77"/>
      <c r="M246" s="77"/>
      <c r="N246" s="77"/>
      <c r="O246" s="77"/>
      <c r="P246" s="77"/>
      <c r="Q246" s="77"/>
      <c r="R246" s="77"/>
      <c r="S246" s="77"/>
      <c r="T246" s="77"/>
      <c r="U246" s="77"/>
      <c r="V246" s="77"/>
      <c r="W246" s="77"/>
      <c r="X246" s="77"/>
      <c r="Y246" s="77"/>
      <c r="Z246" s="77"/>
    </row>
    <row r="247" spans="1:26" ht="15">
      <c r="A247" s="77"/>
      <c r="B247" s="600" t="s">
        <v>5767</v>
      </c>
      <c r="C247" s="598" t="s">
        <v>5768</v>
      </c>
      <c r="D247" s="15"/>
      <c r="E247" s="15">
        <v>139.08849569999998</v>
      </c>
      <c r="F247" s="31"/>
      <c r="G247" s="77"/>
      <c r="H247" s="77"/>
      <c r="I247" s="77"/>
      <c r="J247" s="77"/>
      <c r="K247" s="77"/>
      <c r="L247" s="77"/>
      <c r="M247" s="77"/>
      <c r="N247" s="77"/>
      <c r="O247" s="77"/>
      <c r="P247" s="77"/>
      <c r="Q247" s="77"/>
      <c r="R247" s="77"/>
      <c r="S247" s="77"/>
      <c r="T247" s="77"/>
      <c r="U247" s="77"/>
      <c r="V247" s="77"/>
      <c r="W247" s="77"/>
      <c r="X247" s="77"/>
      <c r="Y247" s="77"/>
      <c r="Z247" s="77"/>
    </row>
    <row r="248" spans="1:26" ht="15">
      <c r="A248" s="77"/>
      <c r="B248" s="600" t="s">
        <v>5769</v>
      </c>
      <c r="C248" s="598" t="s">
        <v>5770</v>
      </c>
      <c r="D248" s="15"/>
      <c r="E248" s="15">
        <v>139.08849569999998</v>
      </c>
      <c r="F248" s="31"/>
      <c r="G248" s="77"/>
      <c r="H248" s="77"/>
      <c r="I248" s="77"/>
      <c r="J248" s="77"/>
      <c r="K248" s="77"/>
      <c r="L248" s="77"/>
      <c r="M248" s="77"/>
      <c r="N248" s="77"/>
      <c r="O248" s="77"/>
      <c r="P248" s="77"/>
      <c r="Q248" s="77"/>
      <c r="R248" s="77"/>
      <c r="S248" s="77"/>
      <c r="T248" s="77"/>
      <c r="U248" s="77"/>
      <c r="V248" s="77"/>
      <c r="W248" s="77"/>
      <c r="X248" s="77"/>
      <c r="Y248" s="77"/>
      <c r="Z248" s="77"/>
    </row>
    <row r="249" spans="1:26" ht="15">
      <c r="A249" s="77"/>
      <c r="B249" s="600" t="s">
        <v>5771</v>
      </c>
      <c r="C249" s="598" t="s">
        <v>5772</v>
      </c>
      <c r="D249" s="15"/>
      <c r="E249" s="15">
        <v>104.32075500000001</v>
      </c>
      <c r="F249" s="31"/>
      <c r="G249" s="77"/>
      <c r="H249" s="77"/>
      <c r="I249" s="77"/>
      <c r="J249" s="77"/>
      <c r="K249" s="77"/>
      <c r="L249" s="77"/>
      <c r="M249" s="77"/>
      <c r="N249" s="77"/>
      <c r="O249" s="77"/>
      <c r="P249" s="77"/>
      <c r="Q249" s="77"/>
      <c r="R249" s="77"/>
      <c r="S249" s="77"/>
      <c r="T249" s="77"/>
      <c r="U249" s="77"/>
      <c r="V249" s="77"/>
      <c r="W249" s="77"/>
      <c r="X249" s="77"/>
      <c r="Y249" s="77"/>
      <c r="Z249" s="77"/>
    </row>
    <row r="250" spans="1:26" ht="15">
      <c r="A250" s="77"/>
      <c r="B250" s="600" t="s">
        <v>5773</v>
      </c>
      <c r="C250" s="598" t="s">
        <v>5774</v>
      </c>
      <c r="D250" s="15"/>
      <c r="E250" s="15">
        <v>139.08849569999998</v>
      </c>
      <c r="F250" s="31"/>
      <c r="G250" s="77"/>
      <c r="H250" s="77"/>
      <c r="I250" s="77"/>
      <c r="J250" s="77"/>
      <c r="K250" s="77"/>
      <c r="L250" s="77"/>
      <c r="M250" s="77"/>
      <c r="N250" s="77"/>
      <c r="O250" s="77"/>
      <c r="P250" s="77"/>
      <c r="Q250" s="77"/>
      <c r="R250" s="77"/>
      <c r="S250" s="77"/>
      <c r="T250" s="77"/>
      <c r="U250" s="77"/>
      <c r="V250" s="77"/>
      <c r="W250" s="77"/>
      <c r="X250" s="77"/>
      <c r="Y250" s="77"/>
      <c r="Z250" s="77"/>
    </row>
    <row r="251" spans="1:26" ht="15">
      <c r="A251" s="77"/>
      <c r="B251" s="600" t="s">
        <v>5775</v>
      </c>
      <c r="C251" s="598" t="s">
        <v>5776</v>
      </c>
      <c r="D251" s="15"/>
      <c r="E251" s="15">
        <v>139.08849569999998</v>
      </c>
      <c r="F251" s="31"/>
      <c r="G251" s="77"/>
      <c r="H251" s="77"/>
      <c r="I251" s="77"/>
      <c r="J251" s="77"/>
      <c r="K251" s="77"/>
      <c r="L251" s="77"/>
      <c r="M251" s="77"/>
      <c r="N251" s="77"/>
      <c r="O251" s="77"/>
      <c r="P251" s="77"/>
      <c r="Q251" s="77"/>
      <c r="R251" s="77"/>
      <c r="S251" s="77"/>
      <c r="T251" s="77"/>
      <c r="U251" s="77"/>
      <c r="V251" s="77"/>
      <c r="W251" s="77"/>
      <c r="X251" s="77"/>
      <c r="Y251" s="77"/>
      <c r="Z251" s="77"/>
    </row>
    <row r="252" spans="1:26" ht="15">
      <c r="A252" s="77"/>
      <c r="B252" s="600" t="s">
        <v>5777</v>
      </c>
      <c r="C252" s="598" t="s">
        <v>5778</v>
      </c>
      <c r="D252" s="15"/>
      <c r="E252" s="15">
        <v>136.3182975</v>
      </c>
      <c r="F252" s="31"/>
      <c r="G252" s="77"/>
      <c r="H252" s="77"/>
      <c r="I252" s="77"/>
      <c r="J252" s="77"/>
      <c r="K252" s="77"/>
      <c r="L252" s="77"/>
      <c r="M252" s="77"/>
      <c r="N252" s="77"/>
      <c r="O252" s="77"/>
      <c r="P252" s="77"/>
      <c r="Q252" s="77"/>
      <c r="R252" s="77"/>
      <c r="S252" s="77"/>
      <c r="T252" s="77"/>
      <c r="U252" s="77"/>
      <c r="V252" s="77"/>
      <c r="W252" s="77"/>
      <c r="X252" s="77"/>
      <c r="Y252" s="77"/>
      <c r="Z252" s="77"/>
    </row>
    <row r="253" spans="1:26" ht="15">
      <c r="A253" s="77"/>
      <c r="B253" s="600" t="s">
        <v>5779</v>
      </c>
      <c r="C253" s="598" t="s">
        <v>5780</v>
      </c>
      <c r="D253" s="15"/>
      <c r="E253" s="15">
        <v>163.54689120000003</v>
      </c>
      <c r="F253" s="31"/>
      <c r="G253" s="77"/>
      <c r="H253" s="77"/>
      <c r="I253" s="77"/>
      <c r="J253" s="77"/>
      <c r="K253" s="77"/>
      <c r="L253" s="77"/>
      <c r="M253" s="77"/>
      <c r="N253" s="77"/>
      <c r="O253" s="77"/>
      <c r="P253" s="77"/>
      <c r="Q253" s="77"/>
      <c r="R253" s="77"/>
      <c r="S253" s="77"/>
      <c r="T253" s="77"/>
      <c r="U253" s="77"/>
      <c r="V253" s="77"/>
      <c r="W253" s="77"/>
      <c r="X253" s="77"/>
      <c r="Y253" s="77"/>
      <c r="Z253" s="77"/>
    </row>
    <row r="254" spans="1:26" ht="15">
      <c r="A254" s="77"/>
      <c r="B254" s="600" t="s">
        <v>5781</v>
      </c>
      <c r="C254" s="598" t="s">
        <v>5782</v>
      </c>
      <c r="D254" s="15"/>
      <c r="E254" s="15">
        <v>163.54689120000003</v>
      </c>
      <c r="F254" s="31"/>
      <c r="G254" s="77"/>
      <c r="H254" s="77"/>
      <c r="I254" s="77"/>
      <c r="J254" s="77"/>
      <c r="K254" s="77"/>
      <c r="L254" s="77"/>
      <c r="M254" s="77"/>
      <c r="N254" s="77"/>
      <c r="O254" s="77"/>
      <c r="P254" s="77"/>
      <c r="Q254" s="77"/>
      <c r="R254" s="77"/>
      <c r="S254" s="77"/>
      <c r="T254" s="77"/>
      <c r="U254" s="77"/>
      <c r="V254" s="77"/>
      <c r="W254" s="77"/>
      <c r="X254" s="77"/>
      <c r="Y254" s="77"/>
      <c r="Z254" s="77"/>
    </row>
    <row r="255" spans="1:26" ht="15">
      <c r="A255" s="77"/>
      <c r="B255" s="600" t="s">
        <v>5783</v>
      </c>
      <c r="C255" s="598" t="s">
        <v>5784</v>
      </c>
      <c r="D255" s="15"/>
      <c r="E255" s="15">
        <v>163.54689120000003</v>
      </c>
      <c r="F255" s="31"/>
      <c r="G255" s="77"/>
      <c r="H255" s="77"/>
      <c r="I255" s="77"/>
      <c r="J255" s="77"/>
      <c r="K255" s="77"/>
      <c r="L255" s="77"/>
      <c r="M255" s="77"/>
      <c r="N255" s="77"/>
      <c r="O255" s="77"/>
      <c r="P255" s="77"/>
      <c r="Q255" s="77"/>
      <c r="R255" s="77"/>
      <c r="S255" s="77"/>
      <c r="T255" s="77"/>
      <c r="U255" s="77"/>
      <c r="V255" s="77"/>
      <c r="W255" s="77"/>
      <c r="X255" s="77"/>
      <c r="Y255" s="77"/>
      <c r="Z255" s="77"/>
    </row>
    <row r="256" spans="1:26" ht="15">
      <c r="A256" s="77"/>
      <c r="B256" s="600" t="s">
        <v>5785</v>
      </c>
      <c r="C256" s="598" t="s">
        <v>5786</v>
      </c>
      <c r="D256" s="15"/>
      <c r="E256" s="15">
        <v>122.7303</v>
      </c>
      <c r="F256" s="31"/>
      <c r="G256" s="77"/>
      <c r="H256" s="77"/>
      <c r="I256" s="77"/>
      <c r="J256" s="77"/>
      <c r="K256" s="77"/>
      <c r="L256" s="77"/>
      <c r="M256" s="77"/>
      <c r="N256" s="77"/>
      <c r="O256" s="77"/>
      <c r="P256" s="77"/>
      <c r="Q256" s="77"/>
      <c r="R256" s="77"/>
      <c r="S256" s="77"/>
      <c r="T256" s="77"/>
      <c r="U256" s="77"/>
      <c r="V256" s="77"/>
      <c r="W256" s="77"/>
      <c r="X256" s="77"/>
      <c r="Y256" s="77"/>
      <c r="Z256" s="77"/>
    </row>
    <row r="257" spans="1:26" ht="15">
      <c r="A257" s="77"/>
      <c r="B257" s="600" t="s">
        <v>5787</v>
      </c>
      <c r="C257" s="598" t="s">
        <v>5788</v>
      </c>
      <c r="D257" s="15"/>
      <c r="E257" s="15">
        <v>163.54689120000003</v>
      </c>
      <c r="F257" s="31"/>
      <c r="G257" s="77"/>
      <c r="H257" s="77"/>
      <c r="I257" s="77"/>
      <c r="J257" s="77"/>
      <c r="K257" s="77"/>
      <c r="L257" s="77"/>
      <c r="M257" s="77"/>
      <c r="N257" s="77"/>
      <c r="O257" s="77"/>
      <c r="P257" s="77"/>
      <c r="Q257" s="77"/>
      <c r="R257" s="77"/>
      <c r="S257" s="77"/>
      <c r="T257" s="77"/>
      <c r="U257" s="77"/>
      <c r="V257" s="77"/>
      <c r="W257" s="77"/>
      <c r="X257" s="77"/>
      <c r="Y257" s="77"/>
      <c r="Z257" s="77"/>
    </row>
    <row r="258" spans="1:26" ht="15">
      <c r="A258" s="77"/>
      <c r="B258" s="600" t="s">
        <v>5789</v>
      </c>
      <c r="C258" s="598" t="s">
        <v>5790</v>
      </c>
      <c r="D258" s="15"/>
      <c r="E258" s="15">
        <v>163.54689120000003</v>
      </c>
      <c r="F258" s="31"/>
      <c r="G258" s="77"/>
      <c r="H258" s="77"/>
      <c r="I258" s="77"/>
      <c r="J258" s="77"/>
      <c r="K258" s="77"/>
      <c r="L258" s="77"/>
      <c r="M258" s="77"/>
      <c r="N258" s="77"/>
      <c r="O258" s="77"/>
      <c r="P258" s="77"/>
      <c r="Q258" s="77"/>
      <c r="R258" s="77"/>
      <c r="S258" s="77"/>
      <c r="T258" s="77"/>
      <c r="U258" s="77"/>
      <c r="V258" s="77"/>
      <c r="W258" s="77"/>
      <c r="X258" s="77"/>
      <c r="Y258" s="77"/>
      <c r="Z258" s="77"/>
    </row>
    <row r="259" spans="1:26" ht="15">
      <c r="A259" s="77"/>
      <c r="B259" s="600" t="s">
        <v>5791</v>
      </c>
      <c r="C259" s="598" t="s">
        <v>5792</v>
      </c>
      <c r="D259" s="15"/>
      <c r="E259" s="15">
        <v>156.37593509999999</v>
      </c>
      <c r="F259" s="31"/>
      <c r="G259" s="77"/>
      <c r="H259" s="77"/>
      <c r="I259" s="77"/>
      <c r="J259" s="77"/>
      <c r="K259" s="77"/>
      <c r="L259" s="77"/>
      <c r="M259" s="77"/>
      <c r="N259" s="77"/>
      <c r="O259" s="77"/>
      <c r="P259" s="77"/>
      <c r="Q259" s="77"/>
      <c r="R259" s="77"/>
      <c r="S259" s="77"/>
      <c r="T259" s="77"/>
      <c r="U259" s="77"/>
      <c r="V259" s="77"/>
      <c r="W259" s="77"/>
      <c r="X259" s="77"/>
      <c r="Y259" s="77"/>
      <c r="Z259" s="77"/>
    </row>
    <row r="260" spans="1:26" ht="15">
      <c r="A260" s="77"/>
      <c r="B260" s="600" t="s">
        <v>5793</v>
      </c>
      <c r="C260" s="598" t="s">
        <v>5794</v>
      </c>
      <c r="D260" s="15"/>
      <c r="E260" s="15">
        <v>187.65462870000002</v>
      </c>
      <c r="F260" s="31"/>
      <c r="G260" s="77"/>
      <c r="H260" s="77"/>
      <c r="I260" s="77"/>
      <c r="J260" s="77"/>
      <c r="K260" s="77"/>
      <c r="L260" s="77"/>
      <c r="M260" s="77"/>
      <c r="N260" s="77"/>
      <c r="O260" s="77"/>
      <c r="P260" s="77"/>
      <c r="Q260" s="77"/>
      <c r="R260" s="77"/>
      <c r="S260" s="77"/>
      <c r="T260" s="77"/>
      <c r="U260" s="77"/>
      <c r="V260" s="77"/>
      <c r="W260" s="77"/>
      <c r="X260" s="77"/>
      <c r="Y260" s="77"/>
      <c r="Z260" s="77"/>
    </row>
    <row r="261" spans="1:26" ht="15">
      <c r="A261" s="77"/>
      <c r="B261" s="600" t="s">
        <v>5795</v>
      </c>
      <c r="C261" s="598" t="s">
        <v>5796</v>
      </c>
      <c r="D261" s="15"/>
      <c r="E261" s="15">
        <v>187.65462870000002</v>
      </c>
      <c r="F261" s="31"/>
      <c r="G261" s="77"/>
      <c r="H261" s="77"/>
      <c r="I261" s="77"/>
      <c r="J261" s="77"/>
      <c r="K261" s="77"/>
      <c r="L261" s="77"/>
      <c r="M261" s="77"/>
      <c r="N261" s="77"/>
      <c r="O261" s="77"/>
      <c r="P261" s="77"/>
      <c r="Q261" s="77"/>
      <c r="R261" s="77"/>
      <c r="S261" s="77"/>
      <c r="T261" s="77"/>
      <c r="U261" s="77"/>
      <c r="V261" s="77"/>
      <c r="W261" s="77"/>
      <c r="X261" s="77"/>
      <c r="Y261" s="77"/>
      <c r="Z261" s="77"/>
    </row>
    <row r="262" spans="1:26" ht="15">
      <c r="A262" s="77"/>
      <c r="B262" s="600" t="s">
        <v>5797</v>
      </c>
      <c r="C262" s="598" t="s">
        <v>5798</v>
      </c>
      <c r="D262" s="15"/>
      <c r="E262" s="15">
        <v>187.65462870000002</v>
      </c>
      <c r="F262" s="31"/>
      <c r="G262" s="77"/>
      <c r="H262" s="77"/>
      <c r="I262" s="77"/>
      <c r="J262" s="77"/>
      <c r="K262" s="77"/>
      <c r="L262" s="77"/>
      <c r="M262" s="77"/>
      <c r="N262" s="77"/>
      <c r="O262" s="77"/>
      <c r="P262" s="77"/>
      <c r="Q262" s="77"/>
      <c r="R262" s="77"/>
      <c r="S262" s="77"/>
      <c r="T262" s="77"/>
      <c r="U262" s="77"/>
      <c r="V262" s="77"/>
      <c r="W262" s="77"/>
      <c r="X262" s="77"/>
      <c r="Y262" s="77"/>
      <c r="Z262" s="77"/>
    </row>
    <row r="263" spans="1:26" ht="15">
      <c r="A263" s="77"/>
      <c r="B263" s="600" t="s">
        <v>5799</v>
      </c>
      <c r="C263" s="598" t="s">
        <v>5800</v>
      </c>
      <c r="D263" s="15"/>
      <c r="E263" s="15">
        <v>140.82425279999998</v>
      </c>
      <c r="F263" s="31"/>
      <c r="G263" s="77"/>
      <c r="H263" s="77"/>
      <c r="I263" s="77"/>
      <c r="J263" s="77"/>
      <c r="K263" s="77"/>
      <c r="L263" s="77"/>
      <c r="M263" s="77"/>
      <c r="N263" s="77"/>
      <c r="O263" s="77"/>
      <c r="P263" s="77"/>
      <c r="Q263" s="77"/>
      <c r="R263" s="77"/>
      <c r="S263" s="77"/>
      <c r="T263" s="77"/>
      <c r="U263" s="77"/>
      <c r="V263" s="77"/>
      <c r="W263" s="77"/>
      <c r="X263" s="77"/>
      <c r="Y263" s="77"/>
      <c r="Z263" s="77"/>
    </row>
    <row r="264" spans="1:26" ht="15">
      <c r="A264" s="77"/>
      <c r="B264" s="600" t="s">
        <v>5801</v>
      </c>
      <c r="C264" s="598" t="s">
        <v>5802</v>
      </c>
      <c r="D264" s="15"/>
      <c r="E264" s="15">
        <v>187.65462870000002</v>
      </c>
      <c r="F264" s="31"/>
      <c r="G264" s="77"/>
      <c r="H264" s="77"/>
      <c r="I264" s="77"/>
      <c r="J264" s="77"/>
      <c r="K264" s="77"/>
      <c r="L264" s="77"/>
      <c r="M264" s="77"/>
      <c r="N264" s="77"/>
      <c r="O264" s="77"/>
      <c r="P264" s="77"/>
      <c r="Q264" s="77"/>
      <c r="R264" s="77"/>
      <c r="S264" s="77"/>
      <c r="T264" s="77"/>
      <c r="U264" s="77"/>
      <c r="V264" s="77"/>
      <c r="W264" s="77"/>
      <c r="X264" s="77"/>
      <c r="Y264" s="77"/>
      <c r="Z264" s="77"/>
    </row>
    <row r="265" spans="1:26" ht="15">
      <c r="A265" s="77"/>
      <c r="B265" s="600" t="s">
        <v>5803</v>
      </c>
      <c r="C265" s="598" t="s">
        <v>5804</v>
      </c>
      <c r="D265" s="15"/>
      <c r="E265" s="15">
        <v>187.65462870000002</v>
      </c>
      <c r="F265" s="31"/>
      <c r="G265" s="77"/>
      <c r="H265" s="77"/>
      <c r="I265" s="77"/>
      <c r="J265" s="77"/>
      <c r="K265" s="77"/>
      <c r="L265" s="77"/>
      <c r="M265" s="77"/>
      <c r="N265" s="77"/>
      <c r="O265" s="77"/>
      <c r="P265" s="77"/>
      <c r="Q265" s="77"/>
      <c r="R265" s="77"/>
      <c r="S265" s="77"/>
      <c r="T265" s="77"/>
      <c r="U265" s="77"/>
      <c r="V265" s="77"/>
      <c r="W265" s="77"/>
      <c r="X265" s="77"/>
      <c r="Y265" s="77"/>
      <c r="Z265" s="77"/>
    </row>
    <row r="266" spans="1:26" ht="15">
      <c r="A266" s="77"/>
      <c r="B266" s="609"/>
      <c r="C266" s="598"/>
      <c r="D266" s="610"/>
      <c r="E266" s="611"/>
      <c r="F266" s="31"/>
      <c r="G266" s="77"/>
      <c r="H266" s="77"/>
      <c r="I266" s="77"/>
      <c r="J266" s="77"/>
      <c r="K266" s="77"/>
      <c r="L266" s="77"/>
      <c r="M266" s="77"/>
      <c r="N266" s="77"/>
      <c r="O266" s="77"/>
      <c r="P266" s="77"/>
      <c r="Q266" s="77"/>
      <c r="R266" s="77"/>
      <c r="S266" s="77"/>
      <c r="T266" s="77"/>
      <c r="U266" s="77"/>
      <c r="V266" s="77"/>
      <c r="W266" s="77"/>
      <c r="X266" s="77"/>
      <c r="Y266" s="77"/>
      <c r="Z266" s="77"/>
    </row>
    <row r="267" spans="1:26" ht="15">
      <c r="A267" s="77"/>
      <c r="B267" s="1083" t="s">
        <v>5312</v>
      </c>
      <c r="C267" s="1083" t="s">
        <v>5313</v>
      </c>
      <c r="D267" s="1081" t="s">
        <v>2255</v>
      </c>
      <c r="E267" s="889"/>
      <c r="F267" s="31"/>
      <c r="G267" s="77"/>
      <c r="H267" s="77"/>
      <c r="I267" s="77"/>
      <c r="J267" s="77"/>
      <c r="K267" s="77"/>
      <c r="L267" s="77"/>
      <c r="M267" s="77"/>
      <c r="N267" s="77"/>
      <c r="O267" s="77"/>
      <c r="P267" s="77"/>
      <c r="Q267" s="77"/>
      <c r="R267" s="77"/>
      <c r="S267" s="77"/>
      <c r="T267" s="77"/>
      <c r="U267" s="77"/>
      <c r="V267" s="77"/>
      <c r="W267" s="77"/>
      <c r="X267" s="77"/>
      <c r="Y267" s="77"/>
      <c r="Z267" s="77"/>
    </row>
    <row r="268" spans="1:26">
      <c r="A268" s="77"/>
      <c r="B268" s="884"/>
      <c r="C268" s="884"/>
      <c r="D268" s="595"/>
      <c r="E268" s="592" t="s">
        <v>5314</v>
      </c>
      <c r="F268" s="31"/>
      <c r="G268" s="77"/>
      <c r="H268" s="77"/>
      <c r="I268" s="77"/>
      <c r="J268" s="77"/>
      <c r="K268" s="77"/>
      <c r="L268" s="77"/>
      <c r="M268" s="77"/>
      <c r="N268" s="77"/>
      <c r="O268" s="77"/>
      <c r="P268" s="77"/>
      <c r="Q268" s="77"/>
      <c r="R268" s="77"/>
      <c r="S268" s="77"/>
      <c r="T268" s="77"/>
      <c r="U268" s="77"/>
      <c r="V268" s="77"/>
      <c r="W268" s="77"/>
      <c r="X268" s="77"/>
      <c r="Y268" s="77"/>
      <c r="Z268" s="77"/>
    </row>
    <row r="269" spans="1:26" ht="15.75">
      <c r="A269" s="77"/>
      <c r="B269" s="1082" t="s">
        <v>5805</v>
      </c>
      <c r="C269" s="888"/>
      <c r="D269" s="888"/>
      <c r="E269" s="889"/>
      <c r="F269" s="31"/>
      <c r="G269" s="77"/>
      <c r="H269" s="77"/>
      <c r="I269" s="77"/>
      <c r="J269" s="77"/>
      <c r="K269" s="77"/>
      <c r="L269" s="77"/>
      <c r="M269" s="77"/>
      <c r="N269" s="77"/>
      <c r="O269" s="77"/>
      <c r="P269" s="77"/>
      <c r="Q269" s="77"/>
      <c r="R269" s="77"/>
      <c r="S269" s="77"/>
      <c r="T269" s="77"/>
      <c r="U269" s="77"/>
      <c r="V269" s="77"/>
      <c r="W269" s="77"/>
      <c r="X269" s="77"/>
      <c r="Y269" s="77"/>
      <c r="Z269" s="77"/>
    </row>
    <row r="270" spans="1:26" ht="15">
      <c r="A270" s="77"/>
      <c r="B270" s="600" t="s">
        <v>5806</v>
      </c>
      <c r="C270" s="598" t="s">
        <v>5807</v>
      </c>
      <c r="D270" s="15"/>
      <c r="E270" s="15">
        <v>532.21117950000007</v>
      </c>
      <c r="F270" s="31"/>
      <c r="G270" s="77"/>
      <c r="H270" s="77"/>
      <c r="I270" s="77"/>
      <c r="J270" s="77"/>
      <c r="K270" s="77"/>
      <c r="L270" s="77"/>
      <c r="M270" s="77"/>
      <c r="N270" s="77"/>
      <c r="O270" s="77"/>
      <c r="P270" s="77"/>
      <c r="Q270" s="77"/>
      <c r="R270" s="77"/>
      <c r="S270" s="77"/>
      <c r="T270" s="77"/>
      <c r="U270" s="77"/>
      <c r="V270" s="77"/>
      <c r="W270" s="77"/>
      <c r="X270" s="77"/>
      <c r="Y270" s="77"/>
      <c r="Z270" s="77"/>
    </row>
    <row r="271" spans="1:26" ht="15">
      <c r="A271" s="77"/>
      <c r="B271" s="600" t="s">
        <v>5808</v>
      </c>
      <c r="C271" s="598" t="s">
        <v>5809</v>
      </c>
      <c r="D271" s="15"/>
      <c r="E271" s="15">
        <v>793.55658689999996</v>
      </c>
      <c r="F271" s="31"/>
      <c r="G271" s="77"/>
      <c r="H271" s="77"/>
      <c r="I271" s="77"/>
      <c r="J271" s="77"/>
      <c r="K271" s="77"/>
      <c r="L271" s="77"/>
      <c r="M271" s="77"/>
      <c r="N271" s="77"/>
      <c r="O271" s="77"/>
      <c r="P271" s="77"/>
      <c r="Q271" s="77"/>
      <c r="R271" s="77"/>
      <c r="S271" s="77"/>
      <c r="T271" s="77"/>
      <c r="U271" s="77"/>
      <c r="V271" s="77"/>
      <c r="W271" s="77"/>
      <c r="X271" s="77"/>
      <c r="Y271" s="77"/>
      <c r="Z271" s="77"/>
    </row>
    <row r="272" spans="1:26" ht="15">
      <c r="A272" s="77"/>
      <c r="B272" s="600" t="s">
        <v>5810</v>
      </c>
      <c r="C272" s="598" t="s">
        <v>5811</v>
      </c>
      <c r="D272" s="15"/>
      <c r="E272" s="15">
        <v>952.54492409999989</v>
      </c>
      <c r="F272" s="31"/>
      <c r="G272" s="77"/>
      <c r="H272" s="77"/>
      <c r="I272" s="77"/>
      <c r="J272" s="77"/>
      <c r="K272" s="77"/>
      <c r="L272" s="77"/>
      <c r="M272" s="77"/>
      <c r="N272" s="77"/>
      <c r="O272" s="77"/>
      <c r="P272" s="77"/>
      <c r="Q272" s="77"/>
      <c r="R272" s="77"/>
      <c r="S272" s="77"/>
      <c r="T272" s="77"/>
      <c r="U272" s="77"/>
      <c r="V272" s="77"/>
      <c r="W272" s="77"/>
      <c r="X272" s="77"/>
      <c r="Y272" s="77"/>
      <c r="Z272" s="77"/>
    </row>
    <row r="273" spans="1:26" ht="15">
      <c r="A273" s="77"/>
      <c r="B273" s="600" t="s">
        <v>5812</v>
      </c>
      <c r="C273" s="598" t="s">
        <v>5813</v>
      </c>
      <c r="D273" s="15"/>
      <c r="E273" s="15">
        <v>998.63891819999992</v>
      </c>
      <c r="F273" s="31"/>
      <c r="G273" s="77"/>
      <c r="H273" s="77"/>
      <c r="I273" s="77"/>
      <c r="J273" s="77"/>
      <c r="K273" s="77"/>
      <c r="L273" s="77"/>
      <c r="M273" s="77"/>
      <c r="N273" s="77"/>
      <c r="O273" s="77"/>
      <c r="P273" s="77"/>
      <c r="Q273" s="77"/>
      <c r="R273" s="77"/>
      <c r="S273" s="77"/>
      <c r="T273" s="77"/>
      <c r="U273" s="77"/>
      <c r="V273" s="77"/>
      <c r="W273" s="77"/>
      <c r="X273" s="77"/>
      <c r="Y273" s="77"/>
      <c r="Z273" s="77"/>
    </row>
    <row r="274" spans="1:26" ht="15">
      <c r="A274" s="77"/>
      <c r="B274" s="609"/>
      <c r="C274" s="598"/>
      <c r="D274" s="610"/>
      <c r="E274" s="611"/>
      <c r="F274" s="31"/>
      <c r="G274" s="77"/>
      <c r="H274" s="77"/>
      <c r="I274" s="77"/>
      <c r="J274" s="77"/>
      <c r="K274" s="77"/>
      <c r="L274" s="77"/>
      <c r="M274" s="77"/>
      <c r="N274" s="77"/>
      <c r="O274" s="77"/>
      <c r="P274" s="77"/>
      <c r="Q274" s="77"/>
      <c r="R274" s="77"/>
      <c r="S274" s="77"/>
      <c r="T274" s="77"/>
      <c r="U274" s="77"/>
      <c r="V274" s="77"/>
      <c r="W274" s="77"/>
      <c r="X274" s="77"/>
      <c r="Y274" s="77"/>
      <c r="Z274" s="77"/>
    </row>
    <row r="275" spans="1:26" ht="15">
      <c r="A275" s="77"/>
      <c r="B275" s="44"/>
      <c r="C275" s="612"/>
      <c r="D275" s="613"/>
      <c r="E275" s="614"/>
      <c r="F275" s="31"/>
      <c r="G275" s="77"/>
      <c r="H275" s="77"/>
      <c r="I275" s="77"/>
      <c r="J275" s="77"/>
      <c r="K275" s="77"/>
      <c r="L275" s="77"/>
      <c r="M275" s="77"/>
      <c r="N275" s="77"/>
      <c r="O275" s="77"/>
      <c r="P275" s="77"/>
      <c r="Q275" s="77"/>
      <c r="R275" s="77"/>
      <c r="S275" s="77"/>
      <c r="T275" s="77"/>
      <c r="U275" s="77"/>
      <c r="V275" s="77"/>
      <c r="W275" s="77"/>
      <c r="X275" s="77"/>
      <c r="Y275" s="77"/>
      <c r="Z275" s="77"/>
    </row>
    <row r="276" spans="1:26" ht="15">
      <c r="A276" s="77"/>
      <c r="B276" s="1083" t="s">
        <v>5312</v>
      </c>
      <c r="C276" s="1083" t="s">
        <v>5313</v>
      </c>
      <c r="D276" s="1081" t="s">
        <v>2255</v>
      </c>
      <c r="E276" s="889"/>
      <c r="F276" s="31"/>
      <c r="G276" s="77"/>
      <c r="H276" s="77"/>
      <c r="I276" s="77"/>
      <c r="J276" s="77"/>
      <c r="K276" s="77"/>
      <c r="L276" s="77"/>
      <c r="M276" s="77"/>
      <c r="N276" s="77"/>
      <c r="O276" s="77"/>
      <c r="P276" s="77"/>
      <c r="Q276" s="77"/>
      <c r="R276" s="77"/>
      <c r="S276" s="77"/>
      <c r="T276" s="77"/>
      <c r="U276" s="77"/>
      <c r="V276" s="77"/>
      <c r="W276" s="77"/>
      <c r="X276" s="77"/>
      <c r="Y276" s="77"/>
      <c r="Z276" s="77"/>
    </row>
    <row r="277" spans="1:26">
      <c r="A277" s="77"/>
      <c r="B277" s="884"/>
      <c r="C277" s="884"/>
      <c r="D277" s="595"/>
      <c r="E277" s="592" t="s">
        <v>5314</v>
      </c>
      <c r="F277" s="31"/>
      <c r="G277" s="77"/>
      <c r="H277" s="77"/>
      <c r="I277" s="77"/>
      <c r="J277" s="77"/>
      <c r="K277" s="77"/>
      <c r="L277" s="77"/>
      <c r="M277" s="77"/>
      <c r="N277" s="77"/>
      <c r="O277" s="77"/>
      <c r="P277" s="77"/>
      <c r="Q277" s="77"/>
      <c r="R277" s="77"/>
      <c r="S277" s="77"/>
      <c r="T277" s="77"/>
      <c r="U277" s="77"/>
      <c r="V277" s="77"/>
      <c r="W277" s="77"/>
      <c r="X277" s="77"/>
      <c r="Y277" s="77"/>
      <c r="Z277" s="77"/>
    </row>
    <row r="278" spans="1:26" ht="15.75">
      <c r="A278" s="77"/>
      <c r="B278" s="1082" t="s">
        <v>5814</v>
      </c>
      <c r="C278" s="888"/>
      <c r="D278" s="888"/>
      <c r="E278" s="889"/>
      <c r="F278" s="31"/>
      <c r="G278" s="77"/>
      <c r="H278" s="77"/>
      <c r="I278" s="77"/>
      <c r="J278" s="77"/>
      <c r="K278" s="77"/>
      <c r="L278" s="77"/>
      <c r="M278" s="77"/>
      <c r="N278" s="77"/>
      <c r="O278" s="77"/>
      <c r="P278" s="77"/>
      <c r="Q278" s="77"/>
      <c r="R278" s="77"/>
      <c r="S278" s="77"/>
      <c r="T278" s="77"/>
      <c r="U278" s="77"/>
      <c r="V278" s="77"/>
      <c r="W278" s="77"/>
      <c r="X278" s="77"/>
      <c r="Y278" s="77"/>
      <c r="Z278" s="77"/>
    </row>
    <row r="279" spans="1:26" ht="15">
      <c r="A279" s="77"/>
      <c r="B279" s="600" t="s">
        <v>5815</v>
      </c>
      <c r="C279" s="597" t="s">
        <v>5816</v>
      </c>
      <c r="D279" s="15"/>
      <c r="E279" s="15">
        <v>277.49320829999999</v>
      </c>
      <c r="F279" s="31"/>
      <c r="G279" s="77"/>
      <c r="H279" s="77"/>
      <c r="I279" s="77"/>
      <c r="J279" s="77"/>
      <c r="K279" s="77"/>
      <c r="L279" s="77"/>
      <c r="M279" s="77"/>
      <c r="N279" s="77"/>
      <c r="O279" s="77"/>
      <c r="P279" s="77"/>
      <c r="Q279" s="77"/>
      <c r="R279" s="77"/>
      <c r="S279" s="77"/>
      <c r="T279" s="77"/>
      <c r="U279" s="77"/>
      <c r="V279" s="77"/>
      <c r="W279" s="77"/>
      <c r="X279" s="77"/>
      <c r="Y279" s="77"/>
      <c r="Z279" s="77"/>
    </row>
    <row r="280" spans="1:26" ht="15">
      <c r="A280" s="77"/>
      <c r="B280" s="600" t="s">
        <v>5817</v>
      </c>
      <c r="C280" s="597" t="s">
        <v>5818</v>
      </c>
      <c r="D280" s="15"/>
      <c r="E280" s="15">
        <v>189.82870830000002</v>
      </c>
      <c r="F280" s="31"/>
      <c r="G280" s="77"/>
      <c r="H280" s="77"/>
      <c r="I280" s="77"/>
      <c r="J280" s="77"/>
      <c r="K280" s="77"/>
      <c r="L280" s="77"/>
      <c r="M280" s="77"/>
      <c r="N280" s="77"/>
      <c r="O280" s="77"/>
      <c r="P280" s="77"/>
      <c r="Q280" s="77"/>
      <c r="R280" s="77"/>
      <c r="S280" s="77"/>
      <c r="T280" s="77"/>
      <c r="U280" s="77"/>
      <c r="V280" s="77"/>
      <c r="W280" s="77"/>
      <c r="X280" s="77"/>
      <c r="Y280" s="77"/>
      <c r="Z280" s="77"/>
    </row>
    <row r="281" spans="1:26" ht="15">
      <c r="A281" s="77"/>
      <c r="B281" s="600" t="s">
        <v>5819</v>
      </c>
      <c r="C281" s="597" t="s">
        <v>5820</v>
      </c>
      <c r="D281" s="15"/>
      <c r="E281" s="15">
        <v>333.03743549999996</v>
      </c>
      <c r="F281" s="31"/>
      <c r="G281" s="77"/>
      <c r="H281" s="77"/>
      <c r="I281" s="77"/>
      <c r="J281" s="77"/>
      <c r="K281" s="77"/>
      <c r="L281" s="77"/>
      <c r="M281" s="77"/>
      <c r="N281" s="77"/>
      <c r="O281" s="77"/>
      <c r="P281" s="77"/>
      <c r="Q281" s="77"/>
      <c r="R281" s="77"/>
      <c r="S281" s="77"/>
      <c r="T281" s="77"/>
      <c r="U281" s="77"/>
      <c r="V281" s="77"/>
      <c r="W281" s="77"/>
      <c r="X281" s="77"/>
      <c r="Y281" s="77"/>
      <c r="Z281" s="77"/>
    </row>
    <row r="282" spans="1:26" ht="15">
      <c r="A282" s="77"/>
      <c r="B282" s="600" t="s">
        <v>5821</v>
      </c>
      <c r="C282" s="597" t="s">
        <v>5822</v>
      </c>
      <c r="D282" s="15"/>
      <c r="E282" s="15">
        <v>298.21709609999999</v>
      </c>
      <c r="F282" s="31"/>
      <c r="G282" s="77"/>
      <c r="H282" s="77"/>
      <c r="I282" s="77"/>
      <c r="J282" s="77"/>
      <c r="K282" s="77"/>
      <c r="L282" s="77"/>
      <c r="M282" s="77"/>
      <c r="N282" s="77"/>
      <c r="O282" s="77"/>
      <c r="P282" s="77"/>
      <c r="Q282" s="77"/>
      <c r="R282" s="77"/>
      <c r="S282" s="77"/>
      <c r="T282" s="77"/>
      <c r="U282" s="77"/>
      <c r="V282" s="77"/>
      <c r="W282" s="77"/>
      <c r="X282" s="77"/>
      <c r="Y282" s="77"/>
      <c r="Z282" s="77"/>
    </row>
    <row r="283" spans="1:26" ht="15">
      <c r="A283" s="77"/>
      <c r="B283" s="600" t="s">
        <v>5823</v>
      </c>
      <c r="C283" s="597" t="s">
        <v>5824</v>
      </c>
      <c r="D283" s="15"/>
      <c r="E283" s="15">
        <v>260.94215070000007</v>
      </c>
      <c r="F283" s="31"/>
      <c r="G283" s="77"/>
      <c r="H283" s="77"/>
      <c r="I283" s="77"/>
      <c r="J283" s="77"/>
      <c r="K283" s="77"/>
      <c r="L283" s="77"/>
      <c r="M283" s="77"/>
      <c r="N283" s="77"/>
      <c r="O283" s="77"/>
      <c r="P283" s="77"/>
      <c r="Q283" s="77"/>
      <c r="R283" s="77"/>
      <c r="S283" s="77"/>
      <c r="T283" s="77"/>
      <c r="U283" s="77"/>
      <c r="V283" s="77"/>
      <c r="W283" s="77"/>
      <c r="X283" s="77"/>
      <c r="Y283" s="77"/>
      <c r="Z283" s="77"/>
    </row>
    <row r="284" spans="1:26" ht="15">
      <c r="A284" s="77"/>
      <c r="B284" s="600" t="s">
        <v>5825</v>
      </c>
      <c r="C284" s="597" t="s">
        <v>5826</v>
      </c>
      <c r="D284" s="15"/>
      <c r="E284" s="15">
        <v>357.82895609999997</v>
      </c>
      <c r="F284" s="31"/>
      <c r="G284" s="77"/>
      <c r="H284" s="77"/>
      <c r="I284" s="77"/>
      <c r="J284" s="77"/>
      <c r="K284" s="77"/>
      <c r="L284" s="77"/>
      <c r="M284" s="77"/>
      <c r="N284" s="77"/>
      <c r="O284" s="77"/>
      <c r="P284" s="77"/>
      <c r="Q284" s="77"/>
      <c r="R284" s="77"/>
      <c r="S284" s="77"/>
      <c r="T284" s="77"/>
      <c r="U284" s="77"/>
      <c r="V284" s="77"/>
      <c r="W284" s="77"/>
      <c r="X284" s="77"/>
      <c r="Y284" s="77"/>
      <c r="Z284" s="77"/>
    </row>
    <row r="285" spans="1:26" ht="15">
      <c r="A285" s="77"/>
      <c r="B285" s="600" t="s">
        <v>5827</v>
      </c>
      <c r="C285" s="597" t="s">
        <v>5828</v>
      </c>
      <c r="D285" s="15"/>
      <c r="E285" s="15">
        <v>327.42690750000003</v>
      </c>
      <c r="F285" s="31"/>
      <c r="G285" s="77"/>
      <c r="H285" s="77"/>
      <c r="I285" s="77"/>
      <c r="J285" s="77"/>
      <c r="K285" s="77"/>
      <c r="L285" s="77"/>
      <c r="M285" s="77"/>
      <c r="N285" s="77"/>
      <c r="O285" s="77"/>
      <c r="P285" s="77"/>
      <c r="Q285" s="77"/>
      <c r="R285" s="77"/>
      <c r="S285" s="77"/>
      <c r="T285" s="77"/>
      <c r="U285" s="77"/>
      <c r="V285" s="77"/>
      <c r="W285" s="77"/>
      <c r="X285" s="77"/>
      <c r="Y285" s="77"/>
      <c r="Z285" s="77"/>
    </row>
    <row r="286" spans="1:26" ht="15">
      <c r="A286" s="77"/>
      <c r="B286" s="600" t="s">
        <v>5829</v>
      </c>
      <c r="C286" s="597" t="s">
        <v>5830</v>
      </c>
      <c r="D286" s="15"/>
      <c r="E286" s="15">
        <v>258.97846590000006</v>
      </c>
      <c r="F286" s="31"/>
      <c r="G286" s="77"/>
      <c r="H286" s="77"/>
      <c r="I286" s="77"/>
      <c r="J286" s="77"/>
      <c r="K286" s="77"/>
      <c r="L286" s="77"/>
      <c r="M286" s="77"/>
      <c r="N286" s="77"/>
      <c r="O286" s="77"/>
      <c r="P286" s="77"/>
      <c r="Q286" s="77"/>
      <c r="R286" s="77"/>
      <c r="S286" s="77"/>
      <c r="T286" s="77"/>
      <c r="U286" s="77"/>
      <c r="V286" s="77"/>
      <c r="W286" s="77"/>
      <c r="X286" s="77"/>
      <c r="Y286" s="77"/>
      <c r="Z286" s="77"/>
    </row>
    <row r="287" spans="1:26" ht="15">
      <c r="A287" s="77"/>
      <c r="B287" s="600" t="s">
        <v>5831</v>
      </c>
      <c r="C287" s="597" t="s">
        <v>5832</v>
      </c>
      <c r="D287" s="15"/>
      <c r="E287" s="15">
        <v>392.91228899999993</v>
      </c>
      <c r="F287" s="31"/>
      <c r="G287" s="77"/>
      <c r="H287" s="77"/>
      <c r="I287" s="77"/>
      <c r="J287" s="77"/>
      <c r="K287" s="77"/>
      <c r="L287" s="77"/>
      <c r="M287" s="77"/>
      <c r="N287" s="77"/>
      <c r="O287" s="77"/>
      <c r="P287" s="77"/>
      <c r="Q287" s="77"/>
      <c r="R287" s="77"/>
      <c r="S287" s="77"/>
      <c r="T287" s="77"/>
      <c r="U287" s="77"/>
      <c r="V287" s="77"/>
      <c r="W287" s="77"/>
      <c r="X287" s="77"/>
      <c r="Y287" s="77"/>
      <c r="Z287" s="77"/>
    </row>
    <row r="288" spans="1:26" ht="15">
      <c r="A288" s="77"/>
      <c r="B288" s="600" t="s">
        <v>5833</v>
      </c>
      <c r="C288" s="597" t="s">
        <v>5834</v>
      </c>
      <c r="D288" s="15"/>
      <c r="E288" s="15">
        <v>535.20000000000005</v>
      </c>
      <c r="F288" s="31"/>
      <c r="G288" s="77"/>
      <c r="H288" s="77"/>
      <c r="I288" s="77"/>
      <c r="J288" s="77"/>
      <c r="K288" s="77"/>
      <c r="L288" s="77"/>
      <c r="M288" s="77"/>
      <c r="N288" s="77"/>
      <c r="O288" s="77"/>
      <c r="P288" s="77"/>
      <c r="Q288" s="77"/>
      <c r="R288" s="77"/>
      <c r="S288" s="77"/>
      <c r="T288" s="77"/>
      <c r="U288" s="77"/>
      <c r="V288" s="77"/>
      <c r="W288" s="77"/>
      <c r="X288" s="77"/>
      <c r="Y288" s="77"/>
      <c r="Z288" s="77"/>
    </row>
    <row r="289" spans="1:26" ht="15">
      <c r="A289" s="77"/>
      <c r="B289" s="600" t="s">
        <v>5835</v>
      </c>
      <c r="C289" s="597" t="s">
        <v>5836</v>
      </c>
      <c r="D289" s="15"/>
      <c r="E289" s="15">
        <v>250.96593060000001</v>
      </c>
      <c r="F289" s="31"/>
      <c r="G289" s="77"/>
      <c r="H289" s="77"/>
      <c r="I289" s="77"/>
      <c r="J289" s="77"/>
      <c r="K289" s="77"/>
      <c r="L289" s="77"/>
      <c r="M289" s="77"/>
      <c r="N289" s="77"/>
      <c r="O289" s="77"/>
      <c r="P289" s="77"/>
      <c r="Q289" s="77"/>
      <c r="R289" s="77"/>
      <c r="S289" s="77"/>
      <c r="T289" s="77"/>
      <c r="U289" s="77"/>
      <c r="V289" s="77"/>
      <c r="W289" s="77"/>
      <c r="X289" s="77"/>
      <c r="Y289" s="77"/>
      <c r="Z289" s="77"/>
    </row>
    <row r="290" spans="1:26" ht="15">
      <c r="A290" s="77"/>
      <c r="B290" s="600" t="s">
        <v>5837</v>
      </c>
      <c r="C290" s="597" t="s">
        <v>5838</v>
      </c>
      <c r="D290" s="15"/>
      <c r="E290" s="15">
        <v>301.16512800000004</v>
      </c>
      <c r="F290" s="31"/>
      <c r="G290" s="77"/>
      <c r="H290" s="77"/>
      <c r="I290" s="77"/>
      <c r="J290" s="77"/>
      <c r="K290" s="77"/>
      <c r="L290" s="77"/>
      <c r="M290" s="77"/>
      <c r="N290" s="77"/>
      <c r="O290" s="77"/>
      <c r="P290" s="77"/>
      <c r="Q290" s="77"/>
      <c r="R290" s="77"/>
      <c r="S290" s="77"/>
      <c r="T290" s="77"/>
      <c r="U290" s="77"/>
      <c r="V290" s="77"/>
      <c r="W290" s="77"/>
      <c r="X290" s="77"/>
      <c r="Y290" s="77"/>
      <c r="Z290" s="77"/>
    </row>
    <row r="291" spans="1:26" ht="15">
      <c r="A291" s="77"/>
      <c r="B291" s="600" t="s">
        <v>5839</v>
      </c>
      <c r="C291" s="597" t="s">
        <v>5840</v>
      </c>
      <c r="D291" s="15"/>
      <c r="E291" s="15">
        <v>148.50366299999999</v>
      </c>
      <c r="F291" s="31"/>
      <c r="G291" s="77"/>
      <c r="H291" s="77"/>
      <c r="I291" s="77"/>
      <c r="J291" s="77"/>
      <c r="K291" s="77"/>
      <c r="L291" s="77"/>
      <c r="M291" s="77"/>
      <c r="N291" s="77"/>
      <c r="O291" s="77"/>
      <c r="P291" s="77"/>
      <c r="Q291" s="77"/>
      <c r="R291" s="77"/>
      <c r="S291" s="77"/>
      <c r="T291" s="77"/>
      <c r="U291" s="77"/>
      <c r="V291" s="77"/>
      <c r="W291" s="77"/>
      <c r="X291" s="77"/>
      <c r="Y291" s="77"/>
      <c r="Z291" s="77"/>
    </row>
    <row r="292" spans="1:26" ht="15">
      <c r="A292" s="77"/>
      <c r="B292" s="600" t="s">
        <v>5841</v>
      </c>
      <c r="C292" s="597" t="s">
        <v>5842</v>
      </c>
      <c r="D292" s="15"/>
      <c r="E292" s="15">
        <v>96.78160800000002</v>
      </c>
      <c r="F292" s="31"/>
      <c r="G292" s="77"/>
      <c r="H292" s="77"/>
      <c r="I292" s="77"/>
      <c r="J292" s="77"/>
      <c r="K292" s="77"/>
      <c r="L292" s="77"/>
      <c r="M292" s="77"/>
      <c r="N292" s="77"/>
      <c r="O292" s="77"/>
      <c r="P292" s="77"/>
      <c r="Q292" s="77"/>
      <c r="R292" s="77"/>
      <c r="S292" s="77"/>
      <c r="T292" s="77"/>
      <c r="U292" s="77"/>
      <c r="V292" s="77"/>
      <c r="W292" s="77"/>
      <c r="X292" s="77"/>
      <c r="Y292" s="77"/>
      <c r="Z292" s="77"/>
    </row>
    <row r="293" spans="1:26" ht="15">
      <c r="A293" s="77"/>
      <c r="B293" s="600" t="s">
        <v>5843</v>
      </c>
      <c r="C293" s="597" t="s">
        <v>5844</v>
      </c>
      <c r="D293" s="15"/>
      <c r="E293" s="15">
        <v>178.15179689999999</v>
      </c>
      <c r="F293" s="31"/>
      <c r="G293" s="77"/>
      <c r="H293" s="77"/>
      <c r="I293" s="77"/>
      <c r="J293" s="77"/>
      <c r="K293" s="77"/>
      <c r="L293" s="77"/>
      <c r="M293" s="77"/>
      <c r="N293" s="77"/>
      <c r="O293" s="77"/>
      <c r="P293" s="77"/>
      <c r="Q293" s="77"/>
      <c r="R293" s="77"/>
      <c r="S293" s="77"/>
      <c r="T293" s="77"/>
      <c r="U293" s="77"/>
      <c r="V293" s="77"/>
      <c r="W293" s="77"/>
      <c r="X293" s="77"/>
      <c r="Y293" s="77"/>
      <c r="Z293" s="77"/>
    </row>
    <row r="294" spans="1:26">
      <c r="A294" s="77"/>
      <c r="B294" s="78"/>
      <c r="C294" s="78"/>
      <c r="D294" s="588"/>
      <c r="E294" s="588"/>
      <c r="F294" s="77"/>
      <c r="G294" s="77"/>
      <c r="H294" s="77"/>
      <c r="I294" s="77"/>
      <c r="J294" s="77"/>
      <c r="K294" s="77"/>
      <c r="L294" s="77"/>
      <c r="M294" s="77"/>
      <c r="N294" s="77"/>
      <c r="O294" s="77"/>
      <c r="P294" s="77"/>
      <c r="Q294" s="77"/>
      <c r="R294" s="77"/>
      <c r="S294" s="77"/>
      <c r="T294" s="77"/>
      <c r="U294" s="77"/>
      <c r="V294" s="77"/>
      <c r="W294" s="77"/>
      <c r="X294" s="77"/>
      <c r="Y294" s="77"/>
      <c r="Z294" s="77"/>
    </row>
    <row r="295" spans="1:26" ht="15">
      <c r="A295" s="77"/>
      <c r="B295" s="1086" t="s">
        <v>5312</v>
      </c>
      <c r="C295" s="1086" t="s">
        <v>5313</v>
      </c>
      <c r="D295" s="1089" t="s">
        <v>2255</v>
      </c>
      <c r="E295" s="889"/>
      <c r="F295" s="77"/>
      <c r="G295" s="77"/>
      <c r="H295" s="77"/>
      <c r="I295" s="77"/>
      <c r="J295" s="77"/>
      <c r="K295" s="77"/>
      <c r="L295" s="77"/>
      <c r="M295" s="77"/>
      <c r="N295" s="77"/>
      <c r="O295" s="77"/>
      <c r="P295" s="77"/>
      <c r="Q295" s="77"/>
      <c r="R295" s="77"/>
      <c r="S295" s="77"/>
      <c r="T295" s="77"/>
      <c r="U295" s="77"/>
      <c r="V295" s="77"/>
      <c r="W295" s="77"/>
      <c r="X295" s="77"/>
      <c r="Y295" s="77"/>
      <c r="Z295" s="77"/>
    </row>
    <row r="296" spans="1:26">
      <c r="A296" s="77"/>
      <c r="B296" s="884"/>
      <c r="C296" s="884"/>
      <c r="D296" s="615"/>
      <c r="E296" s="592" t="s">
        <v>5314</v>
      </c>
      <c r="F296" s="77"/>
      <c r="G296" s="77"/>
      <c r="H296" s="77"/>
      <c r="I296" s="77"/>
      <c r="J296" s="77"/>
      <c r="K296" s="77"/>
      <c r="L296" s="77"/>
      <c r="M296" s="77"/>
      <c r="N296" s="77"/>
      <c r="O296" s="77"/>
      <c r="P296" s="77"/>
      <c r="Q296" s="77"/>
      <c r="R296" s="77"/>
      <c r="S296" s="77"/>
      <c r="T296" s="77"/>
      <c r="U296" s="77"/>
      <c r="V296" s="77"/>
      <c r="W296" s="77"/>
      <c r="X296" s="77"/>
      <c r="Y296" s="77"/>
      <c r="Z296" s="77"/>
    </row>
    <row r="297" spans="1:26" ht="15.75">
      <c r="A297" s="77"/>
      <c r="B297" s="1084" t="s">
        <v>5845</v>
      </c>
      <c r="C297" s="1012"/>
      <c r="D297" s="1012"/>
      <c r="E297" s="1085"/>
      <c r="F297" s="77"/>
      <c r="G297" s="77"/>
      <c r="H297" s="77"/>
      <c r="I297" s="77"/>
      <c r="J297" s="77"/>
      <c r="K297" s="77"/>
      <c r="L297" s="77"/>
      <c r="M297" s="77"/>
      <c r="N297" s="77"/>
      <c r="O297" s="77"/>
      <c r="P297" s="77"/>
      <c r="Q297" s="77"/>
      <c r="R297" s="77"/>
      <c r="S297" s="77"/>
      <c r="T297" s="77"/>
      <c r="U297" s="77"/>
      <c r="V297" s="77"/>
      <c r="W297" s="77"/>
      <c r="X297" s="77"/>
      <c r="Y297" s="77"/>
      <c r="Z297" s="77"/>
    </row>
    <row r="298" spans="1:26">
      <c r="A298" s="77"/>
      <c r="B298" s="616" t="s">
        <v>5846</v>
      </c>
      <c r="C298" s="617" t="s">
        <v>5847</v>
      </c>
      <c r="D298" s="15">
        <v>258.14854999999994</v>
      </c>
      <c r="E298" s="15">
        <v>309.77825999999993</v>
      </c>
      <c r="F298" s="31"/>
      <c r="G298" s="77"/>
      <c r="H298" s="77"/>
      <c r="I298" s="77"/>
      <c r="J298" s="77"/>
      <c r="K298" s="77"/>
      <c r="L298" s="77"/>
      <c r="M298" s="77"/>
      <c r="N298" s="77"/>
      <c r="O298" s="77"/>
      <c r="P298" s="77"/>
      <c r="Q298" s="77"/>
      <c r="R298" s="77"/>
      <c r="S298" s="77"/>
      <c r="T298" s="77"/>
      <c r="U298" s="77"/>
      <c r="V298" s="77"/>
      <c r="W298" s="77"/>
      <c r="X298" s="77"/>
      <c r="Y298" s="77"/>
      <c r="Z298" s="77"/>
    </row>
    <row r="299" spans="1:26">
      <c r="A299" s="77"/>
      <c r="B299" s="616" t="s">
        <v>5848</v>
      </c>
      <c r="C299" s="617" t="s">
        <v>5849</v>
      </c>
      <c r="D299" s="15">
        <v>284.94124999999997</v>
      </c>
      <c r="E299" s="15">
        <v>341.92949999999996</v>
      </c>
      <c r="F299" s="31"/>
      <c r="G299" s="77"/>
      <c r="H299" s="77"/>
      <c r="I299" s="77"/>
      <c r="J299" s="77"/>
      <c r="K299" s="77"/>
      <c r="L299" s="77"/>
      <c r="M299" s="77"/>
      <c r="N299" s="77"/>
      <c r="O299" s="77"/>
      <c r="P299" s="77"/>
      <c r="Q299" s="77"/>
      <c r="R299" s="77"/>
      <c r="S299" s="77"/>
      <c r="T299" s="77"/>
      <c r="U299" s="77"/>
      <c r="V299" s="77"/>
      <c r="W299" s="77"/>
      <c r="X299" s="77"/>
      <c r="Y299" s="77"/>
      <c r="Z299" s="77"/>
    </row>
    <row r="300" spans="1:26">
      <c r="A300" s="77"/>
      <c r="B300" s="44" t="s">
        <v>5850</v>
      </c>
      <c r="C300" s="618" t="s">
        <v>5851</v>
      </c>
      <c r="D300" s="15">
        <v>358.32516500000003</v>
      </c>
      <c r="E300" s="15">
        <v>429.99019800000002</v>
      </c>
      <c r="F300" s="31"/>
      <c r="G300" s="77"/>
      <c r="H300" s="77"/>
      <c r="I300" s="77"/>
      <c r="J300" s="77"/>
      <c r="K300" s="77"/>
      <c r="L300" s="77"/>
      <c r="M300" s="77"/>
      <c r="N300" s="77"/>
      <c r="O300" s="77"/>
      <c r="P300" s="77"/>
      <c r="Q300" s="77"/>
      <c r="R300" s="77"/>
      <c r="S300" s="77"/>
      <c r="T300" s="77"/>
      <c r="U300" s="77"/>
      <c r="V300" s="77"/>
      <c r="W300" s="77"/>
      <c r="X300" s="77"/>
      <c r="Y300" s="77"/>
      <c r="Z300" s="77"/>
    </row>
    <row r="301" spans="1:26">
      <c r="A301" s="77"/>
      <c r="B301" s="44" t="s">
        <v>5852</v>
      </c>
      <c r="C301" s="618" t="s">
        <v>5853</v>
      </c>
      <c r="D301" s="15">
        <v>322.66000000000003</v>
      </c>
      <c r="E301" s="15">
        <v>387.19</v>
      </c>
      <c r="F301" s="31"/>
      <c r="G301" s="77"/>
      <c r="H301" s="77"/>
      <c r="I301" s="77"/>
      <c r="J301" s="77"/>
      <c r="K301" s="77"/>
      <c r="L301" s="77"/>
      <c r="M301" s="77"/>
      <c r="N301" s="77"/>
      <c r="O301" s="77"/>
      <c r="P301" s="77"/>
      <c r="Q301" s="77"/>
      <c r="R301" s="77"/>
      <c r="S301" s="77"/>
      <c r="T301" s="77"/>
      <c r="U301" s="77"/>
      <c r="V301" s="77"/>
      <c r="W301" s="77"/>
      <c r="X301" s="77"/>
      <c r="Y301" s="77"/>
      <c r="Z301" s="77"/>
    </row>
    <row r="302" spans="1:26">
      <c r="A302" s="77"/>
      <c r="B302" s="44" t="s">
        <v>5854</v>
      </c>
      <c r="C302" s="618" t="s">
        <v>5855</v>
      </c>
      <c r="D302" s="15">
        <v>453.99079</v>
      </c>
      <c r="E302" s="15">
        <v>544.788948</v>
      </c>
      <c r="F302" s="31"/>
      <c r="G302" s="77"/>
      <c r="H302" s="77"/>
      <c r="I302" s="77"/>
      <c r="J302" s="77"/>
      <c r="K302" s="77"/>
      <c r="L302" s="77"/>
      <c r="M302" s="77"/>
      <c r="N302" s="77"/>
      <c r="O302" s="77"/>
      <c r="P302" s="77"/>
      <c r="Q302" s="77"/>
      <c r="R302" s="77"/>
      <c r="S302" s="77"/>
      <c r="T302" s="77"/>
      <c r="U302" s="77"/>
      <c r="V302" s="77"/>
      <c r="W302" s="77"/>
      <c r="X302" s="77"/>
      <c r="Y302" s="77"/>
      <c r="Z302" s="77"/>
    </row>
    <row r="303" spans="1:26">
      <c r="A303" s="77"/>
      <c r="B303" s="44" t="s">
        <v>5856</v>
      </c>
      <c r="C303" s="618" t="s">
        <v>5857</v>
      </c>
      <c r="D303" s="15">
        <v>408.66</v>
      </c>
      <c r="E303" s="15">
        <v>490.39</v>
      </c>
      <c r="F303" s="31"/>
      <c r="G303" s="77"/>
      <c r="H303" s="77"/>
      <c r="I303" s="77"/>
      <c r="J303" s="77"/>
      <c r="K303" s="77"/>
      <c r="L303" s="77"/>
      <c r="M303" s="77"/>
      <c r="N303" s="77"/>
      <c r="O303" s="77"/>
      <c r="P303" s="77"/>
      <c r="Q303" s="77"/>
      <c r="R303" s="77"/>
      <c r="S303" s="77"/>
      <c r="T303" s="77"/>
      <c r="U303" s="77"/>
      <c r="V303" s="77"/>
      <c r="W303" s="77"/>
      <c r="X303" s="77"/>
      <c r="Y303" s="77"/>
      <c r="Z303" s="77"/>
    </row>
    <row r="304" spans="1:26">
      <c r="A304" s="77"/>
      <c r="B304" s="44" t="s">
        <v>5858</v>
      </c>
      <c r="C304" s="618" t="s">
        <v>5859</v>
      </c>
      <c r="D304" s="15">
        <v>572.96403999999995</v>
      </c>
      <c r="E304" s="15">
        <v>687.55684799999995</v>
      </c>
      <c r="F304" s="31"/>
      <c r="G304" s="77"/>
      <c r="H304" s="77"/>
      <c r="I304" s="77"/>
      <c r="J304" s="77"/>
      <c r="K304" s="77"/>
      <c r="L304" s="77"/>
      <c r="M304" s="77"/>
      <c r="N304" s="77"/>
      <c r="O304" s="77"/>
      <c r="P304" s="77"/>
      <c r="Q304" s="77"/>
      <c r="R304" s="77"/>
      <c r="S304" s="77"/>
      <c r="T304" s="77"/>
      <c r="U304" s="77"/>
      <c r="V304" s="77"/>
      <c r="W304" s="77"/>
      <c r="X304" s="77"/>
      <c r="Y304" s="77"/>
      <c r="Z304" s="77"/>
    </row>
    <row r="305" spans="1:26">
      <c r="A305" s="77"/>
      <c r="B305" s="44" t="s">
        <v>5860</v>
      </c>
      <c r="C305" s="618" t="s">
        <v>5861</v>
      </c>
      <c r="D305" s="15">
        <v>796.60592000000008</v>
      </c>
      <c r="E305" s="15">
        <v>955.9271040000001</v>
      </c>
      <c r="F305" s="31"/>
      <c r="G305" s="77"/>
      <c r="H305" s="77"/>
      <c r="I305" s="77"/>
      <c r="J305" s="77"/>
      <c r="K305" s="77"/>
      <c r="L305" s="77"/>
      <c r="M305" s="77"/>
      <c r="N305" s="77"/>
      <c r="O305" s="77"/>
      <c r="P305" s="77"/>
      <c r="Q305" s="77"/>
      <c r="R305" s="77"/>
      <c r="S305" s="77"/>
      <c r="T305" s="77"/>
      <c r="U305" s="77"/>
      <c r="V305" s="77"/>
      <c r="W305" s="77"/>
      <c r="X305" s="77"/>
      <c r="Y305" s="77"/>
      <c r="Z305" s="77"/>
    </row>
    <row r="306" spans="1:26">
      <c r="A306" s="77"/>
      <c r="B306" s="44" t="s">
        <v>5862</v>
      </c>
      <c r="C306" s="618" t="s">
        <v>5863</v>
      </c>
      <c r="D306" s="15">
        <v>341.72709999999995</v>
      </c>
      <c r="E306" s="15">
        <v>410.07251999999994</v>
      </c>
      <c r="F306" s="31"/>
      <c r="G306" s="77"/>
      <c r="H306" s="77"/>
      <c r="I306" s="77"/>
      <c r="J306" s="77"/>
      <c r="K306" s="77"/>
      <c r="L306" s="77"/>
      <c r="M306" s="77"/>
      <c r="N306" s="77"/>
      <c r="O306" s="77"/>
      <c r="P306" s="77"/>
      <c r="Q306" s="77"/>
      <c r="R306" s="77"/>
      <c r="S306" s="77"/>
      <c r="T306" s="77"/>
      <c r="U306" s="77"/>
      <c r="V306" s="77"/>
      <c r="W306" s="77"/>
      <c r="X306" s="77"/>
      <c r="Y306" s="77"/>
      <c r="Z306" s="77"/>
    </row>
    <row r="307" spans="1:26">
      <c r="A307" s="77"/>
      <c r="B307" s="44" t="s">
        <v>5864</v>
      </c>
      <c r="C307" s="618" t="s">
        <v>5865</v>
      </c>
      <c r="D307" s="15">
        <v>347.05275</v>
      </c>
      <c r="E307" s="15">
        <v>416.4633</v>
      </c>
      <c r="F307" s="31"/>
      <c r="G307" s="77"/>
      <c r="H307" s="77"/>
      <c r="I307" s="77"/>
      <c r="J307" s="77"/>
      <c r="K307" s="77"/>
      <c r="L307" s="77"/>
      <c r="M307" s="77"/>
      <c r="N307" s="77"/>
      <c r="O307" s="77"/>
      <c r="P307" s="77"/>
      <c r="Q307" s="77"/>
      <c r="R307" s="77"/>
      <c r="S307" s="77"/>
      <c r="T307" s="77"/>
      <c r="U307" s="77"/>
      <c r="V307" s="77"/>
      <c r="W307" s="77"/>
      <c r="X307" s="77"/>
      <c r="Y307" s="77"/>
      <c r="Z307" s="77"/>
    </row>
    <row r="308" spans="1:26">
      <c r="A308" s="77"/>
      <c r="B308" s="44" t="s">
        <v>5866</v>
      </c>
      <c r="C308" s="618" t="s">
        <v>5867</v>
      </c>
      <c r="D308" s="15">
        <v>431.05886999999996</v>
      </c>
      <c r="E308" s="15">
        <v>517.27064399999995</v>
      </c>
      <c r="F308" s="31"/>
      <c r="G308" s="77"/>
      <c r="H308" s="77"/>
      <c r="I308" s="77"/>
      <c r="J308" s="77"/>
      <c r="K308" s="77"/>
      <c r="L308" s="77"/>
      <c r="M308" s="77"/>
      <c r="N308" s="77"/>
      <c r="O308" s="77"/>
      <c r="P308" s="77"/>
      <c r="Q308" s="77"/>
      <c r="R308" s="77"/>
      <c r="S308" s="77"/>
      <c r="T308" s="77"/>
      <c r="U308" s="77"/>
      <c r="V308" s="77"/>
      <c r="W308" s="77"/>
      <c r="X308" s="77"/>
      <c r="Y308" s="77"/>
      <c r="Z308" s="77"/>
    </row>
    <row r="309" spans="1:26">
      <c r="A309" s="77"/>
      <c r="B309" s="44" t="s">
        <v>5868</v>
      </c>
      <c r="C309" s="619" t="s">
        <v>5869</v>
      </c>
      <c r="D309" s="15">
        <v>495.67</v>
      </c>
      <c r="E309" s="15">
        <f>ROUND(D309*1.2,2)</f>
        <v>594.79999999999995</v>
      </c>
      <c r="F309" s="31"/>
      <c r="G309" s="77"/>
      <c r="H309" s="77"/>
      <c r="I309" s="77"/>
      <c r="J309" s="77"/>
      <c r="K309" s="77"/>
      <c r="L309" s="77"/>
      <c r="M309" s="77"/>
      <c r="N309" s="77"/>
      <c r="O309" s="77"/>
      <c r="P309" s="77"/>
      <c r="Q309" s="77"/>
      <c r="R309" s="77"/>
      <c r="S309" s="77"/>
      <c r="T309" s="77"/>
      <c r="U309" s="77"/>
      <c r="V309" s="77"/>
      <c r="W309" s="77"/>
      <c r="X309" s="77"/>
      <c r="Y309" s="77"/>
      <c r="Z309" s="77"/>
    </row>
    <row r="310" spans="1:26">
      <c r="A310" s="77"/>
      <c r="B310" s="44" t="s">
        <v>5870</v>
      </c>
      <c r="C310" s="618" t="s">
        <v>5871</v>
      </c>
      <c r="D310" s="15">
        <v>587.85308999999995</v>
      </c>
      <c r="E310" s="15">
        <v>705.42370799999992</v>
      </c>
      <c r="F310" s="31"/>
      <c r="G310" s="77"/>
      <c r="H310" s="77"/>
      <c r="I310" s="77"/>
      <c r="J310" s="77"/>
      <c r="K310" s="77"/>
      <c r="L310" s="77"/>
      <c r="M310" s="77"/>
      <c r="N310" s="77"/>
      <c r="O310" s="77"/>
      <c r="P310" s="77"/>
      <c r="Q310" s="77"/>
      <c r="R310" s="77"/>
      <c r="S310" s="77"/>
      <c r="T310" s="77"/>
      <c r="U310" s="77"/>
      <c r="V310" s="77"/>
      <c r="W310" s="77"/>
      <c r="X310" s="77"/>
      <c r="Y310" s="77"/>
      <c r="Z310" s="77"/>
    </row>
    <row r="311" spans="1:26">
      <c r="A311" s="77"/>
      <c r="B311" s="44" t="s">
        <v>5872</v>
      </c>
      <c r="C311" s="619" t="s">
        <v>5873</v>
      </c>
      <c r="D311" s="15">
        <v>676</v>
      </c>
      <c r="E311" s="15">
        <f>ROUND(D311*1.2,2)</f>
        <v>811.2</v>
      </c>
      <c r="F311" s="31"/>
      <c r="G311" s="77"/>
      <c r="H311" s="77"/>
      <c r="I311" s="77"/>
      <c r="J311" s="77"/>
      <c r="K311" s="77"/>
      <c r="L311" s="77"/>
      <c r="M311" s="77"/>
      <c r="N311" s="77"/>
      <c r="O311" s="77"/>
      <c r="P311" s="77"/>
      <c r="Q311" s="77"/>
      <c r="R311" s="77"/>
      <c r="S311" s="77"/>
      <c r="T311" s="77"/>
      <c r="U311" s="77"/>
      <c r="V311" s="77"/>
      <c r="W311" s="77"/>
      <c r="X311" s="77"/>
      <c r="Y311" s="77"/>
      <c r="Z311" s="77"/>
    </row>
    <row r="312" spans="1:26">
      <c r="A312" s="77"/>
      <c r="B312" s="44" t="s">
        <v>5874</v>
      </c>
      <c r="C312" s="618" t="s">
        <v>5875</v>
      </c>
      <c r="D312" s="15">
        <v>862.00642000000016</v>
      </c>
      <c r="E312" s="15">
        <v>1034.4077040000002</v>
      </c>
      <c r="F312" s="31"/>
      <c r="G312" s="77"/>
      <c r="H312" s="77"/>
      <c r="I312" s="77"/>
      <c r="J312" s="77"/>
      <c r="K312" s="77"/>
      <c r="L312" s="77"/>
      <c r="M312" s="77"/>
      <c r="N312" s="77"/>
      <c r="O312" s="77"/>
      <c r="P312" s="77"/>
      <c r="Q312" s="77"/>
      <c r="R312" s="77"/>
      <c r="S312" s="77"/>
      <c r="T312" s="77"/>
      <c r="U312" s="77"/>
      <c r="V312" s="77"/>
      <c r="W312" s="77"/>
      <c r="X312" s="77"/>
      <c r="Y312" s="77"/>
      <c r="Z312" s="77"/>
    </row>
    <row r="313" spans="1:26">
      <c r="A313" s="77"/>
      <c r="B313" s="44" t="s">
        <v>5876</v>
      </c>
      <c r="C313" s="619" t="s">
        <v>5877</v>
      </c>
      <c r="D313" s="15">
        <v>991.33</v>
      </c>
      <c r="E313" s="15">
        <f>ROUND(D313*1.2,2)</f>
        <v>1189.5999999999999</v>
      </c>
      <c r="F313" s="31"/>
      <c r="G313" s="77"/>
      <c r="H313" s="77"/>
      <c r="I313" s="77"/>
      <c r="J313" s="77"/>
      <c r="K313" s="77"/>
      <c r="L313" s="77"/>
      <c r="M313" s="77"/>
      <c r="N313" s="77"/>
      <c r="O313" s="77"/>
      <c r="P313" s="77"/>
      <c r="Q313" s="77"/>
      <c r="R313" s="77"/>
      <c r="S313" s="77"/>
      <c r="T313" s="77"/>
      <c r="U313" s="77"/>
      <c r="V313" s="77"/>
      <c r="W313" s="77"/>
      <c r="X313" s="77"/>
      <c r="Y313" s="77"/>
      <c r="Z313" s="77"/>
    </row>
    <row r="314" spans="1:26">
      <c r="A314" s="77"/>
      <c r="B314" s="44" t="s">
        <v>5878</v>
      </c>
      <c r="C314" s="618" t="s">
        <v>5879</v>
      </c>
      <c r="D314" s="15">
        <v>1031.7137600000001</v>
      </c>
      <c r="E314" s="15">
        <v>1238.0565120000001</v>
      </c>
      <c r="F314" s="31"/>
      <c r="G314" s="77"/>
      <c r="H314" s="77"/>
      <c r="I314" s="77"/>
      <c r="J314" s="77"/>
      <c r="K314" s="77"/>
      <c r="L314" s="77"/>
      <c r="M314" s="77"/>
      <c r="N314" s="77"/>
      <c r="O314" s="77"/>
      <c r="P314" s="77"/>
      <c r="Q314" s="77"/>
      <c r="R314" s="77"/>
      <c r="S314" s="77"/>
      <c r="T314" s="77"/>
      <c r="U314" s="77"/>
      <c r="V314" s="77"/>
      <c r="W314" s="77"/>
      <c r="X314" s="77"/>
      <c r="Y314" s="77"/>
      <c r="Z314" s="77"/>
    </row>
    <row r="315" spans="1:26">
      <c r="A315" s="77"/>
      <c r="B315" s="44" t="s">
        <v>5880</v>
      </c>
      <c r="C315" s="619" t="s">
        <v>5881</v>
      </c>
      <c r="D315" s="15">
        <v>1186.5</v>
      </c>
      <c r="E315" s="15">
        <f>ROUND(D315*1.2,2)</f>
        <v>1423.8</v>
      </c>
      <c r="F315" s="31"/>
      <c r="G315" s="77"/>
      <c r="H315" s="77"/>
      <c r="I315" s="77"/>
      <c r="J315" s="77"/>
      <c r="K315" s="77"/>
      <c r="L315" s="77"/>
      <c r="M315" s="77"/>
      <c r="N315" s="77"/>
      <c r="O315" s="77"/>
      <c r="P315" s="77"/>
      <c r="Q315" s="77"/>
      <c r="R315" s="77"/>
      <c r="S315" s="77"/>
      <c r="T315" s="77"/>
      <c r="U315" s="77"/>
      <c r="V315" s="77"/>
      <c r="W315" s="77"/>
      <c r="X315" s="77"/>
      <c r="Y315" s="77"/>
      <c r="Z315" s="77"/>
    </row>
    <row r="316" spans="1:26">
      <c r="A316" s="77"/>
      <c r="B316" s="44" t="s">
        <v>5882</v>
      </c>
      <c r="C316" s="618" t="s">
        <v>5883</v>
      </c>
      <c r="D316" s="15">
        <v>422.95274999999998</v>
      </c>
      <c r="E316" s="15">
        <v>507.54329999999993</v>
      </c>
      <c r="F316" s="31"/>
      <c r="G316" s="77"/>
      <c r="H316" s="77"/>
      <c r="I316" s="77"/>
      <c r="J316" s="77"/>
      <c r="K316" s="77"/>
      <c r="L316" s="77"/>
      <c r="M316" s="77"/>
      <c r="N316" s="77"/>
      <c r="O316" s="77"/>
      <c r="P316" s="77"/>
      <c r="Q316" s="77"/>
      <c r="R316" s="77"/>
      <c r="S316" s="77"/>
      <c r="T316" s="77"/>
      <c r="U316" s="77"/>
      <c r="V316" s="77"/>
      <c r="W316" s="77"/>
      <c r="X316" s="77"/>
      <c r="Y316" s="77"/>
      <c r="Z316" s="77"/>
    </row>
    <row r="317" spans="1:26">
      <c r="A317" s="77"/>
      <c r="B317" s="44" t="s">
        <v>5884</v>
      </c>
      <c r="C317" s="618" t="s">
        <v>5885</v>
      </c>
      <c r="D317" s="15">
        <v>468.59394999999995</v>
      </c>
      <c r="E317" s="15">
        <v>562.31273999999996</v>
      </c>
      <c r="F317" s="31"/>
      <c r="G317" s="77"/>
      <c r="H317" s="77"/>
      <c r="I317" s="77"/>
      <c r="J317" s="77"/>
      <c r="K317" s="77"/>
      <c r="L317" s="77"/>
      <c r="M317" s="77"/>
      <c r="N317" s="77"/>
      <c r="O317" s="77"/>
      <c r="P317" s="77"/>
      <c r="Q317" s="77"/>
      <c r="R317" s="77"/>
      <c r="S317" s="77"/>
      <c r="T317" s="77"/>
      <c r="U317" s="77"/>
      <c r="V317" s="77"/>
      <c r="W317" s="77"/>
      <c r="X317" s="77"/>
      <c r="Y317" s="77"/>
      <c r="Z317" s="77"/>
    </row>
    <row r="318" spans="1:26">
      <c r="A318" s="77"/>
      <c r="B318" s="44" t="s">
        <v>5886</v>
      </c>
      <c r="C318" s="618" t="s">
        <v>5887</v>
      </c>
      <c r="D318" s="15">
        <v>556.41910500000006</v>
      </c>
      <c r="E318" s="15">
        <v>667.70292600000005</v>
      </c>
      <c r="F318" s="31"/>
      <c r="G318" s="77"/>
      <c r="H318" s="77"/>
      <c r="I318" s="77"/>
      <c r="J318" s="77"/>
      <c r="K318" s="77"/>
      <c r="L318" s="77"/>
      <c r="M318" s="77"/>
      <c r="N318" s="77"/>
      <c r="O318" s="77"/>
      <c r="P318" s="77"/>
      <c r="Q318" s="77"/>
      <c r="R318" s="77"/>
      <c r="S318" s="77"/>
      <c r="T318" s="77"/>
      <c r="U318" s="77"/>
      <c r="V318" s="77"/>
      <c r="W318" s="77"/>
      <c r="X318" s="77"/>
      <c r="Y318" s="77"/>
      <c r="Z318" s="77"/>
    </row>
    <row r="319" spans="1:26">
      <c r="A319" s="77"/>
      <c r="B319" s="44" t="s">
        <v>5888</v>
      </c>
      <c r="C319" s="619" t="s">
        <v>5889</v>
      </c>
      <c r="D319" s="15">
        <v>639.91999999999996</v>
      </c>
      <c r="E319" s="15">
        <f>ROUND(D319*1.2,2)</f>
        <v>767.9</v>
      </c>
      <c r="F319" s="31"/>
      <c r="G319" s="77"/>
      <c r="H319" s="77"/>
      <c r="I319" s="77"/>
      <c r="J319" s="77"/>
      <c r="K319" s="77"/>
      <c r="L319" s="77"/>
      <c r="M319" s="77"/>
      <c r="N319" s="77"/>
      <c r="O319" s="77"/>
      <c r="P319" s="77"/>
      <c r="Q319" s="77"/>
      <c r="R319" s="77"/>
      <c r="S319" s="77"/>
      <c r="T319" s="77"/>
      <c r="U319" s="77"/>
      <c r="V319" s="77"/>
      <c r="W319" s="77"/>
      <c r="X319" s="77"/>
      <c r="Y319" s="77"/>
      <c r="Z319" s="77"/>
    </row>
    <row r="320" spans="1:26">
      <c r="A320" s="77"/>
      <c r="B320" s="44" t="s">
        <v>5890</v>
      </c>
      <c r="C320" s="618" t="s">
        <v>5891</v>
      </c>
      <c r="D320" s="15">
        <v>739.42918499999996</v>
      </c>
      <c r="E320" s="15">
        <v>887.31502199999989</v>
      </c>
      <c r="F320" s="31"/>
      <c r="G320" s="77"/>
      <c r="H320" s="77"/>
      <c r="I320" s="77"/>
      <c r="J320" s="77"/>
      <c r="K320" s="77"/>
      <c r="L320" s="77"/>
      <c r="M320" s="77"/>
      <c r="N320" s="77"/>
      <c r="O320" s="77"/>
      <c r="P320" s="77"/>
      <c r="Q320" s="77"/>
      <c r="R320" s="77"/>
      <c r="S320" s="77"/>
      <c r="T320" s="77"/>
      <c r="U320" s="77"/>
      <c r="V320" s="77"/>
      <c r="W320" s="77"/>
      <c r="X320" s="77"/>
      <c r="Y320" s="77"/>
      <c r="Z320" s="77"/>
    </row>
    <row r="321" spans="1:26">
      <c r="A321" s="77"/>
      <c r="B321" s="44" t="s">
        <v>5892</v>
      </c>
      <c r="C321" s="619" t="s">
        <v>5893</v>
      </c>
      <c r="D321" s="15">
        <v>850.33</v>
      </c>
      <c r="E321" s="15">
        <f>ROUND(D321*1.2,2)</f>
        <v>1020.4</v>
      </c>
      <c r="F321" s="31"/>
      <c r="G321" s="77"/>
      <c r="H321" s="77"/>
      <c r="I321" s="77"/>
      <c r="J321" s="77"/>
      <c r="K321" s="77"/>
      <c r="L321" s="77"/>
      <c r="M321" s="77"/>
      <c r="N321" s="77"/>
      <c r="O321" s="77"/>
      <c r="P321" s="77"/>
      <c r="Q321" s="77"/>
      <c r="R321" s="77"/>
      <c r="S321" s="77"/>
      <c r="T321" s="77"/>
      <c r="U321" s="77"/>
      <c r="V321" s="77"/>
      <c r="W321" s="77"/>
      <c r="X321" s="77"/>
      <c r="Y321" s="77"/>
      <c r="Z321" s="77"/>
    </row>
    <row r="322" spans="1:26">
      <c r="A322" s="77"/>
      <c r="B322" s="59" t="s">
        <v>5894</v>
      </c>
      <c r="C322" s="620" t="s">
        <v>5895</v>
      </c>
      <c r="D322" s="15">
        <v>928.74275999999998</v>
      </c>
      <c r="E322" s="15">
        <v>1114.4913119999999</v>
      </c>
      <c r="F322" s="31"/>
      <c r="G322" s="77"/>
      <c r="H322" s="77"/>
      <c r="I322" s="77"/>
      <c r="J322" s="77"/>
      <c r="K322" s="77"/>
      <c r="L322" s="77"/>
      <c r="M322" s="77"/>
      <c r="N322" s="77"/>
      <c r="O322" s="77"/>
      <c r="P322" s="77"/>
      <c r="Q322" s="77"/>
      <c r="R322" s="77"/>
      <c r="S322" s="77"/>
      <c r="T322" s="77"/>
      <c r="U322" s="77"/>
      <c r="V322" s="77"/>
      <c r="W322" s="77"/>
      <c r="X322" s="77"/>
      <c r="Y322" s="77"/>
      <c r="Z322" s="77"/>
    </row>
    <row r="323" spans="1:26">
      <c r="A323" s="77"/>
      <c r="B323" s="44" t="s">
        <v>5896</v>
      </c>
      <c r="C323" s="621" t="s">
        <v>5897</v>
      </c>
      <c r="D323" s="15">
        <v>1068</v>
      </c>
      <c r="E323" s="15">
        <f>ROUND(D323*1.2,2)</f>
        <v>1281.5999999999999</v>
      </c>
      <c r="F323" s="31"/>
      <c r="G323" s="77"/>
      <c r="H323" s="77"/>
      <c r="I323" s="77"/>
      <c r="J323" s="77"/>
      <c r="K323" s="77"/>
      <c r="L323" s="77"/>
      <c r="M323" s="77"/>
      <c r="N323" s="77"/>
      <c r="O323" s="77"/>
      <c r="P323" s="77"/>
      <c r="Q323" s="77"/>
      <c r="R323" s="77"/>
      <c r="S323" s="77"/>
      <c r="T323" s="77"/>
      <c r="U323" s="77"/>
      <c r="V323" s="77"/>
      <c r="W323" s="77"/>
      <c r="X323" s="77"/>
      <c r="Y323" s="77"/>
      <c r="Z323" s="77"/>
    </row>
    <row r="324" spans="1:26">
      <c r="A324" s="77"/>
      <c r="B324" s="59" t="s">
        <v>5898</v>
      </c>
      <c r="C324" s="620" t="s">
        <v>5899</v>
      </c>
      <c r="D324" s="15">
        <v>1054.4230400000001</v>
      </c>
      <c r="E324" s="15">
        <v>1265.3076480000002</v>
      </c>
      <c r="F324" s="31"/>
      <c r="G324" s="77"/>
      <c r="H324" s="77"/>
      <c r="I324" s="77"/>
      <c r="J324" s="77"/>
      <c r="K324" s="77"/>
      <c r="L324" s="77"/>
      <c r="M324" s="77"/>
      <c r="N324" s="77"/>
      <c r="O324" s="77"/>
      <c r="P324" s="77"/>
      <c r="Q324" s="77"/>
      <c r="R324" s="77"/>
      <c r="S324" s="77"/>
      <c r="T324" s="77"/>
      <c r="U324" s="77"/>
      <c r="V324" s="77"/>
      <c r="W324" s="77"/>
      <c r="X324" s="77"/>
      <c r="Y324" s="77"/>
      <c r="Z324" s="77"/>
    </row>
    <row r="325" spans="1:26">
      <c r="A325" s="77"/>
      <c r="B325" s="44" t="s">
        <v>5900</v>
      </c>
      <c r="C325" s="621" t="s">
        <v>5901</v>
      </c>
      <c r="D325" s="15">
        <v>1212.58</v>
      </c>
      <c r="E325" s="15">
        <f>ROUND(D325*1.2,2)</f>
        <v>1455.1</v>
      </c>
      <c r="F325" s="31"/>
      <c r="G325" s="77"/>
      <c r="H325" s="77"/>
      <c r="I325" s="77"/>
      <c r="J325" s="77"/>
      <c r="K325" s="77"/>
      <c r="L325" s="77"/>
      <c r="M325" s="77"/>
      <c r="N325" s="77"/>
      <c r="O325" s="77"/>
      <c r="P325" s="77"/>
      <c r="Q325" s="77"/>
      <c r="R325" s="77"/>
      <c r="S325" s="77"/>
      <c r="T325" s="77"/>
      <c r="U325" s="77"/>
      <c r="V325" s="77"/>
      <c r="W325" s="77"/>
      <c r="X325" s="77"/>
      <c r="Y325" s="77"/>
      <c r="Z325" s="77"/>
    </row>
    <row r="326" spans="1:26">
      <c r="A326" s="77"/>
      <c r="B326" s="59" t="s">
        <v>5902</v>
      </c>
      <c r="C326" s="620" t="s">
        <v>5903</v>
      </c>
      <c r="D326" s="15">
        <v>513.55205000000001</v>
      </c>
      <c r="E326" s="15">
        <v>616.26246000000003</v>
      </c>
      <c r="F326" s="31"/>
      <c r="G326" s="77"/>
      <c r="H326" s="77"/>
      <c r="I326" s="77"/>
      <c r="J326" s="77"/>
      <c r="K326" s="77"/>
      <c r="L326" s="77"/>
      <c r="M326" s="77"/>
      <c r="N326" s="77"/>
      <c r="O326" s="77"/>
      <c r="P326" s="77"/>
      <c r="Q326" s="77"/>
      <c r="R326" s="77"/>
      <c r="S326" s="77"/>
      <c r="T326" s="77"/>
      <c r="U326" s="77"/>
      <c r="V326" s="77"/>
      <c r="W326" s="77"/>
      <c r="X326" s="77"/>
      <c r="Y326" s="77"/>
      <c r="Z326" s="77"/>
    </row>
    <row r="327" spans="1:26">
      <c r="A327" s="77"/>
      <c r="B327" s="59" t="s">
        <v>5904</v>
      </c>
      <c r="C327" s="620" t="s">
        <v>5905</v>
      </c>
      <c r="D327" s="15">
        <v>566.92240000000004</v>
      </c>
      <c r="E327" s="15">
        <v>680.30687999999998</v>
      </c>
      <c r="F327" s="31"/>
      <c r="G327" s="77"/>
      <c r="H327" s="77"/>
      <c r="I327" s="77"/>
      <c r="J327" s="77"/>
      <c r="K327" s="77"/>
      <c r="L327" s="77"/>
      <c r="M327" s="77"/>
      <c r="N327" s="77"/>
      <c r="O327" s="77"/>
      <c r="P327" s="77"/>
      <c r="Q327" s="77"/>
      <c r="R327" s="77"/>
      <c r="S327" s="77"/>
      <c r="T327" s="77"/>
      <c r="U327" s="77"/>
      <c r="V327" s="77"/>
      <c r="W327" s="77"/>
      <c r="X327" s="77"/>
      <c r="Y327" s="77"/>
      <c r="Z327" s="77"/>
    </row>
    <row r="328" spans="1:26">
      <c r="A328" s="77"/>
      <c r="B328" s="59" t="s">
        <v>5906</v>
      </c>
      <c r="C328" s="620" t="s">
        <v>5907</v>
      </c>
      <c r="D328" s="15">
        <v>647.63193000000001</v>
      </c>
      <c r="E328" s="15">
        <v>777.15831600000001</v>
      </c>
      <c r="F328" s="31"/>
      <c r="G328" s="77"/>
      <c r="H328" s="77"/>
      <c r="I328" s="77"/>
      <c r="J328" s="77"/>
      <c r="K328" s="77"/>
      <c r="L328" s="77"/>
      <c r="M328" s="77"/>
      <c r="N328" s="77"/>
      <c r="O328" s="77"/>
      <c r="P328" s="77"/>
      <c r="Q328" s="77"/>
      <c r="R328" s="77"/>
      <c r="S328" s="77"/>
      <c r="T328" s="77"/>
      <c r="U328" s="77"/>
      <c r="V328" s="77"/>
      <c r="W328" s="77"/>
      <c r="X328" s="77"/>
      <c r="Y328" s="77"/>
      <c r="Z328" s="77"/>
    </row>
    <row r="329" spans="1:26">
      <c r="A329" s="77"/>
      <c r="B329" s="44" t="s">
        <v>5908</v>
      </c>
      <c r="C329" s="621" t="s">
        <v>5909</v>
      </c>
      <c r="D329" s="15">
        <v>744.83</v>
      </c>
      <c r="E329" s="15">
        <f>ROUND(D329*1.2,2)</f>
        <v>893.8</v>
      </c>
      <c r="F329" s="31"/>
      <c r="G329" s="77"/>
      <c r="H329" s="77"/>
      <c r="I329" s="77"/>
      <c r="J329" s="77"/>
      <c r="K329" s="77"/>
      <c r="L329" s="77"/>
      <c r="M329" s="77"/>
      <c r="N329" s="77"/>
      <c r="O329" s="77"/>
      <c r="P329" s="77"/>
      <c r="Q329" s="77"/>
      <c r="R329" s="77"/>
      <c r="S329" s="77"/>
      <c r="T329" s="77"/>
      <c r="U329" s="77"/>
      <c r="V329" s="77"/>
      <c r="W329" s="77"/>
      <c r="X329" s="77"/>
      <c r="Y329" s="77"/>
      <c r="Z329" s="77"/>
    </row>
    <row r="330" spans="1:26">
      <c r="A330" s="77"/>
      <c r="B330" s="59" t="s">
        <v>5910</v>
      </c>
      <c r="C330" s="620" t="s">
        <v>5911</v>
      </c>
      <c r="D330" s="15">
        <v>801.23961499999996</v>
      </c>
      <c r="E330" s="15">
        <v>961.48753799999986</v>
      </c>
      <c r="F330" s="31"/>
      <c r="G330" s="77"/>
      <c r="H330" s="77"/>
      <c r="I330" s="77"/>
      <c r="J330" s="77"/>
      <c r="K330" s="77"/>
      <c r="L330" s="77"/>
      <c r="M330" s="77"/>
      <c r="N330" s="77"/>
      <c r="O330" s="77"/>
      <c r="P330" s="77"/>
      <c r="Q330" s="77"/>
      <c r="R330" s="77"/>
      <c r="S330" s="77"/>
      <c r="T330" s="77"/>
      <c r="U330" s="77"/>
      <c r="V330" s="77"/>
      <c r="W330" s="77"/>
      <c r="X330" s="77"/>
      <c r="Y330" s="77"/>
      <c r="Z330" s="77"/>
    </row>
    <row r="331" spans="1:26">
      <c r="A331" s="77"/>
      <c r="B331" s="44" t="s">
        <v>5912</v>
      </c>
      <c r="C331" s="621" t="s">
        <v>5913</v>
      </c>
      <c r="D331" s="15">
        <v>921.42</v>
      </c>
      <c r="E331" s="15">
        <f>ROUND(D331*1.2,2)</f>
        <v>1105.7</v>
      </c>
      <c r="F331" s="31"/>
      <c r="G331" s="77"/>
      <c r="H331" s="77"/>
      <c r="I331" s="77"/>
      <c r="J331" s="77"/>
      <c r="K331" s="77"/>
      <c r="L331" s="77"/>
      <c r="M331" s="77"/>
      <c r="N331" s="77"/>
      <c r="O331" s="77"/>
      <c r="P331" s="77"/>
      <c r="Q331" s="77"/>
      <c r="R331" s="77"/>
      <c r="S331" s="77"/>
      <c r="T331" s="77"/>
      <c r="U331" s="77"/>
      <c r="V331" s="77"/>
      <c r="W331" s="77"/>
      <c r="X331" s="77"/>
      <c r="Y331" s="77"/>
      <c r="Z331" s="77"/>
    </row>
    <row r="332" spans="1:26">
      <c r="A332" s="77"/>
      <c r="B332" s="59" t="s">
        <v>5914</v>
      </c>
      <c r="C332" s="620" t="s">
        <v>5915</v>
      </c>
      <c r="D332" s="15">
        <v>995.47910000000002</v>
      </c>
      <c r="E332" s="15">
        <v>1194.57492</v>
      </c>
      <c r="F332" s="31"/>
      <c r="G332" s="77"/>
      <c r="H332" s="77"/>
      <c r="I332" s="77"/>
      <c r="J332" s="77"/>
      <c r="K332" s="77"/>
      <c r="L332" s="77"/>
      <c r="M332" s="77"/>
      <c r="N332" s="77"/>
      <c r="O332" s="77"/>
      <c r="P332" s="77"/>
      <c r="Q332" s="77"/>
      <c r="R332" s="77"/>
      <c r="S332" s="77"/>
      <c r="T332" s="77"/>
      <c r="U332" s="77"/>
      <c r="V332" s="77"/>
      <c r="W332" s="77"/>
      <c r="X332" s="77"/>
      <c r="Y332" s="77"/>
      <c r="Z332" s="77"/>
    </row>
    <row r="333" spans="1:26">
      <c r="A333" s="77"/>
      <c r="B333" s="44" t="s">
        <v>5916</v>
      </c>
      <c r="C333" s="621" t="s">
        <v>5917</v>
      </c>
      <c r="D333" s="15">
        <v>1144.83</v>
      </c>
      <c r="E333" s="15">
        <f>ROUND(D333*1.2,2)</f>
        <v>1373.8</v>
      </c>
      <c r="F333" s="31"/>
      <c r="G333" s="77"/>
      <c r="H333" s="77"/>
      <c r="I333" s="77"/>
      <c r="J333" s="77"/>
      <c r="K333" s="77"/>
      <c r="L333" s="77"/>
      <c r="M333" s="77"/>
      <c r="N333" s="77"/>
      <c r="O333" s="77"/>
      <c r="P333" s="77"/>
      <c r="Q333" s="77"/>
      <c r="R333" s="77"/>
      <c r="S333" s="77"/>
      <c r="T333" s="77"/>
      <c r="U333" s="77"/>
      <c r="V333" s="77"/>
      <c r="W333" s="77"/>
      <c r="X333" s="77"/>
      <c r="Y333" s="77"/>
      <c r="Z333" s="77"/>
    </row>
    <row r="334" spans="1:26">
      <c r="A334" s="77"/>
      <c r="B334" s="44" t="s">
        <v>5918</v>
      </c>
      <c r="C334" s="618" t="s">
        <v>5919</v>
      </c>
      <c r="D334" s="15">
        <v>1216.1292550000001</v>
      </c>
      <c r="E334" s="15">
        <v>1459.355106</v>
      </c>
      <c r="F334" s="31"/>
      <c r="G334" s="77"/>
      <c r="H334" s="77"/>
      <c r="I334" s="77"/>
      <c r="J334" s="77"/>
      <c r="K334" s="77"/>
      <c r="L334" s="77"/>
      <c r="M334" s="77"/>
      <c r="N334" s="77"/>
      <c r="O334" s="77"/>
      <c r="P334" s="77"/>
      <c r="Q334" s="77"/>
      <c r="R334" s="77"/>
      <c r="S334" s="77"/>
      <c r="T334" s="77"/>
      <c r="U334" s="77"/>
      <c r="V334" s="77"/>
      <c r="W334" s="77"/>
      <c r="X334" s="77"/>
      <c r="Y334" s="77"/>
      <c r="Z334" s="77"/>
    </row>
    <row r="335" spans="1:26">
      <c r="A335" s="77"/>
      <c r="B335" s="44" t="s">
        <v>5920</v>
      </c>
      <c r="C335" s="619" t="s">
        <v>5921</v>
      </c>
      <c r="D335" s="15">
        <v>1398.58</v>
      </c>
      <c r="E335" s="15">
        <f>ROUND(D335*1.2,2)</f>
        <v>1678.3</v>
      </c>
      <c r="F335" s="31"/>
      <c r="G335" s="77"/>
      <c r="H335" s="77"/>
      <c r="I335" s="77"/>
      <c r="J335" s="77"/>
      <c r="K335" s="77"/>
      <c r="L335" s="77"/>
      <c r="M335" s="77"/>
      <c r="N335" s="77"/>
      <c r="O335" s="77"/>
      <c r="P335" s="77"/>
      <c r="Q335" s="77"/>
      <c r="R335" s="77"/>
      <c r="S335" s="77"/>
      <c r="T335" s="77"/>
      <c r="U335" s="77"/>
      <c r="V335" s="77"/>
      <c r="W335" s="77"/>
      <c r="X335" s="77"/>
      <c r="Y335" s="77"/>
      <c r="Z335" s="77"/>
    </row>
    <row r="336" spans="1:26">
      <c r="A336" s="77"/>
      <c r="B336" s="44" t="s">
        <v>5922</v>
      </c>
      <c r="C336" s="618" t="s">
        <v>5923</v>
      </c>
      <c r="D336" s="15">
        <v>477.73989999999998</v>
      </c>
      <c r="E336" s="15">
        <v>573.28787999999997</v>
      </c>
      <c r="F336" s="31"/>
      <c r="G336" s="77"/>
      <c r="H336" s="77"/>
      <c r="I336" s="77"/>
      <c r="J336" s="77"/>
      <c r="K336" s="77"/>
      <c r="L336" s="77"/>
      <c r="M336" s="77"/>
      <c r="N336" s="77"/>
      <c r="O336" s="77"/>
      <c r="P336" s="77"/>
      <c r="Q336" s="77"/>
      <c r="R336" s="77"/>
      <c r="S336" s="77"/>
      <c r="T336" s="77"/>
      <c r="U336" s="77"/>
      <c r="V336" s="77"/>
      <c r="W336" s="77"/>
      <c r="X336" s="77"/>
      <c r="Y336" s="77"/>
      <c r="Z336" s="77"/>
    </row>
    <row r="337" spans="1:26">
      <c r="A337" s="77"/>
      <c r="B337" s="44" t="s">
        <v>5924</v>
      </c>
      <c r="C337" s="618" t="s">
        <v>5925</v>
      </c>
      <c r="D337" s="15">
        <v>508.75769999999994</v>
      </c>
      <c r="E337" s="15">
        <v>610.50923999999986</v>
      </c>
      <c r="F337" s="31"/>
      <c r="G337" s="77"/>
      <c r="H337" s="77"/>
      <c r="I337" s="77"/>
      <c r="J337" s="77"/>
      <c r="K337" s="77"/>
      <c r="L337" s="77"/>
      <c r="M337" s="77"/>
      <c r="N337" s="77"/>
      <c r="O337" s="77"/>
      <c r="P337" s="77"/>
      <c r="Q337" s="77"/>
      <c r="R337" s="77"/>
      <c r="S337" s="77"/>
      <c r="T337" s="77"/>
      <c r="U337" s="77"/>
      <c r="V337" s="77"/>
      <c r="W337" s="77"/>
      <c r="X337" s="77"/>
      <c r="Y337" s="77"/>
      <c r="Z337" s="77"/>
    </row>
    <row r="338" spans="1:26">
      <c r="A338" s="77"/>
      <c r="B338" s="44" t="s">
        <v>5926</v>
      </c>
      <c r="C338" s="618" t="s">
        <v>5927</v>
      </c>
      <c r="D338" s="15">
        <v>841.77400999999998</v>
      </c>
      <c r="E338" s="15">
        <v>1010.1288119999999</v>
      </c>
      <c r="F338" s="31"/>
      <c r="G338" s="77"/>
      <c r="H338" s="77"/>
      <c r="I338" s="77"/>
      <c r="J338" s="77"/>
      <c r="K338" s="77"/>
      <c r="L338" s="77"/>
      <c r="M338" s="77"/>
      <c r="N338" s="77"/>
      <c r="O338" s="77"/>
      <c r="P338" s="77"/>
      <c r="Q338" s="77"/>
      <c r="R338" s="77"/>
      <c r="S338" s="77"/>
      <c r="T338" s="77"/>
      <c r="U338" s="77"/>
      <c r="V338" s="77"/>
      <c r="W338" s="77"/>
      <c r="X338" s="77"/>
      <c r="Y338" s="77"/>
      <c r="Z338" s="77"/>
    </row>
    <row r="339" spans="1:26">
      <c r="A339" s="77"/>
      <c r="B339" s="44" t="s">
        <v>5928</v>
      </c>
      <c r="C339" s="618" t="s">
        <v>5929</v>
      </c>
      <c r="D339" s="15">
        <v>968</v>
      </c>
      <c r="E339" s="15">
        <f>ROUND(D339*1.2,2)</f>
        <v>1161.5999999999999</v>
      </c>
      <c r="F339" s="31"/>
      <c r="G339" s="77"/>
      <c r="H339" s="77"/>
      <c r="I339" s="77"/>
      <c r="J339" s="77"/>
      <c r="K339" s="77"/>
      <c r="L339" s="77"/>
      <c r="M339" s="77"/>
      <c r="N339" s="77"/>
      <c r="O339" s="77"/>
      <c r="P339" s="77"/>
      <c r="Q339" s="77"/>
      <c r="R339" s="77"/>
      <c r="S339" s="77"/>
      <c r="T339" s="77"/>
      <c r="U339" s="77"/>
      <c r="V339" s="77"/>
      <c r="W339" s="77"/>
      <c r="X339" s="77"/>
      <c r="Y339" s="77"/>
      <c r="Z339" s="77"/>
    </row>
    <row r="340" spans="1:26">
      <c r="A340" s="77"/>
      <c r="B340" s="44" t="s">
        <v>5930</v>
      </c>
      <c r="C340" s="618" t="s">
        <v>5931</v>
      </c>
      <c r="D340" s="15">
        <v>1075.0450700000001</v>
      </c>
      <c r="E340" s="15">
        <v>1290.0540840000001</v>
      </c>
      <c r="F340" s="31"/>
      <c r="G340" s="77"/>
      <c r="H340" s="77"/>
      <c r="I340" s="77"/>
      <c r="J340" s="77"/>
      <c r="K340" s="77"/>
      <c r="L340" s="77"/>
      <c r="M340" s="77"/>
      <c r="N340" s="77"/>
      <c r="O340" s="77"/>
      <c r="P340" s="77"/>
      <c r="Q340" s="77"/>
      <c r="R340" s="77"/>
      <c r="S340" s="77"/>
      <c r="T340" s="77"/>
      <c r="U340" s="77"/>
      <c r="V340" s="77"/>
      <c r="W340" s="77"/>
      <c r="X340" s="77"/>
      <c r="Y340" s="77"/>
      <c r="Z340" s="77"/>
    </row>
    <row r="341" spans="1:26">
      <c r="A341" s="77"/>
      <c r="B341" s="44" t="s">
        <v>5932</v>
      </c>
      <c r="C341" s="618" t="s">
        <v>5933</v>
      </c>
      <c r="D341" s="15">
        <v>1236.33</v>
      </c>
      <c r="E341" s="15">
        <f>ROUND(D341*1.2,2)</f>
        <v>1483.6</v>
      </c>
      <c r="F341" s="31"/>
      <c r="G341" s="77"/>
      <c r="H341" s="77"/>
      <c r="I341" s="77"/>
      <c r="J341" s="77"/>
      <c r="K341" s="77"/>
      <c r="L341" s="77"/>
      <c r="M341" s="77"/>
      <c r="N341" s="77"/>
      <c r="O341" s="77"/>
      <c r="P341" s="77"/>
      <c r="Q341" s="77"/>
      <c r="R341" s="77"/>
      <c r="S341" s="77"/>
      <c r="T341" s="77"/>
      <c r="U341" s="77"/>
      <c r="V341" s="77"/>
      <c r="W341" s="77"/>
      <c r="X341" s="77"/>
      <c r="Y341" s="77"/>
      <c r="Z341" s="77"/>
    </row>
    <row r="342" spans="1:26">
      <c r="A342" s="77"/>
      <c r="B342" s="44" t="s">
        <v>5934</v>
      </c>
      <c r="C342" s="618" t="s">
        <v>5935</v>
      </c>
      <c r="D342" s="15">
        <v>1289.1551750000001</v>
      </c>
      <c r="E342" s="15">
        <v>1546.98621</v>
      </c>
      <c r="F342" s="31"/>
      <c r="G342" s="77"/>
      <c r="H342" s="77"/>
      <c r="I342" s="77"/>
      <c r="J342" s="77"/>
      <c r="K342" s="77"/>
      <c r="L342" s="77"/>
      <c r="M342" s="77"/>
      <c r="N342" s="77"/>
      <c r="O342" s="77"/>
      <c r="P342" s="77"/>
      <c r="Q342" s="77"/>
      <c r="R342" s="77"/>
      <c r="S342" s="77"/>
      <c r="T342" s="77"/>
      <c r="U342" s="77"/>
      <c r="V342" s="77"/>
      <c r="W342" s="77"/>
      <c r="X342" s="77"/>
      <c r="Y342" s="77"/>
      <c r="Z342" s="77"/>
    </row>
    <row r="343" spans="1:26">
      <c r="A343" s="77"/>
      <c r="B343" s="44" t="s">
        <v>5936</v>
      </c>
      <c r="C343" s="618" t="s">
        <v>5937</v>
      </c>
      <c r="D343" s="15">
        <v>1482.5</v>
      </c>
      <c r="E343" s="15">
        <f>ROUND(D343*1.2,2)</f>
        <v>1779</v>
      </c>
      <c r="F343" s="31"/>
      <c r="G343" s="77"/>
      <c r="H343" s="77"/>
      <c r="I343" s="77"/>
      <c r="J343" s="77"/>
      <c r="K343" s="77"/>
      <c r="L343" s="77"/>
      <c r="M343" s="77"/>
      <c r="N343" s="77"/>
      <c r="O343" s="77"/>
      <c r="P343" s="77"/>
      <c r="Q343" s="77"/>
      <c r="R343" s="77"/>
      <c r="S343" s="77"/>
      <c r="T343" s="77"/>
      <c r="U343" s="77"/>
      <c r="V343" s="77"/>
      <c r="W343" s="77"/>
      <c r="X343" s="77"/>
      <c r="Y343" s="77"/>
      <c r="Z343" s="77"/>
    </row>
    <row r="344" spans="1:26">
      <c r="A344" s="77"/>
      <c r="B344" s="44" t="s">
        <v>5938</v>
      </c>
      <c r="C344" s="618" t="s">
        <v>5939</v>
      </c>
      <c r="D344" s="15">
        <v>1431.2551549999998</v>
      </c>
      <c r="E344" s="15">
        <v>1717.5061859999998</v>
      </c>
      <c r="F344" s="31"/>
      <c r="G344" s="77"/>
      <c r="H344" s="77"/>
      <c r="I344" s="77"/>
      <c r="J344" s="77"/>
      <c r="K344" s="77"/>
      <c r="L344" s="77"/>
      <c r="M344" s="77"/>
      <c r="N344" s="77"/>
      <c r="O344" s="77"/>
      <c r="P344" s="77"/>
      <c r="Q344" s="77"/>
      <c r="R344" s="77"/>
      <c r="S344" s="77"/>
      <c r="T344" s="77"/>
      <c r="U344" s="77"/>
      <c r="V344" s="77"/>
      <c r="W344" s="77"/>
      <c r="X344" s="77"/>
      <c r="Y344" s="77"/>
      <c r="Z344" s="77"/>
    </row>
    <row r="345" spans="1:26">
      <c r="A345" s="77"/>
      <c r="B345" s="44" t="s">
        <v>5940</v>
      </c>
      <c r="C345" s="618" t="s">
        <v>5941</v>
      </c>
      <c r="D345" s="15">
        <v>1645.92</v>
      </c>
      <c r="E345" s="15">
        <f>ROUND(D345*1.2,2)</f>
        <v>1975.1</v>
      </c>
      <c r="F345" s="31"/>
      <c r="G345" s="77"/>
      <c r="H345" s="77"/>
      <c r="I345" s="77"/>
      <c r="J345" s="77"/>
      <c r="K345" s="77"/>
      <c r="L345" s="77"/>
      <c r="M345" s="77"/>
      <c r="N345" s="77"/>
      <c r="O345" s="77"/>
      <c r="P345" s="77"/>
      <c r="Q345" s="77"/>
      <c r="R345" s="77"/>
      <c r="S345" s="77"/>
      <c r="T345" s="77"/>
      <c r="U345" s="77"/>
      <c r="V345" s="77"/>
      <c r="W345" s="77"/>
      <c r="X345" s="77"/>
      <c r="Y345" s="77"/>
      <c r="Z345" s="77"/>
    </row>
    <row r="346" spans="1:26">
      <c r="A346" s="77"/>
      <c r="B346" s="44" t="s">
        <v>5942</v>
      </c>
      <c r="C346" s="618" t="s">
        <v>5943</v>
      </c>
      <c r="D346" s="15">
        <v>959.80104000000006</v>
      </c>
      <c r="E346" s="15">
        <v>1151.761248</v>
      </c>
      <c r="F346" s="31"/>
      <c r="G346" s="77"/>
      <c r="H346" s="77"/>
      <c r="I346" s="77"/>
      <c r="J346" s="77"/>
      <c r="K346" s="77"/>
      <c r="L346" s="77"/>
      <c r="M346" s="77"/>
      <c r="N346" s="77"/>
      <c r="O346" s="77"/>
      <c r="P346" s="77"/>
      <c r="Q346" s="77"/>
      <c r="R346" s="77"/>
      <c r="S346" s="77"/>
      <c r="T346" s="77"/>
      <c r="U346" s="77"/>
      <c r="V346" s="77"/>
      <c r="W346" s="77"/>
      <c r="X346" s="77"/>
      <c r="Y346" s="77"/>
      <c r="Z346" s="77"/>
    </row>
    <row r="347" spans="1:26">
      <c r="A347" s="77"/>
      <c r="B347" s="44" t="s">
        <v>5944</v>
      </c>
      <c r="C347" s="618" t="s">
        <v>5945</v>
      </c>
      <c r="D347" s="15">
        <v>1103.83</v>
      </c>
      <c r="E347" s="15">
        <f>ROUND(D347*1.2,2)</f>
        <v>1324.6</v>
      </c>
      <c r="F347" s="31"/>
      <c r="G347" s="77"/>
      <c r="H347" s="77"/>
      <c r="I347" s="77"/>
      <c r="J347" s="77"/>
      <c r="K347" s="77"/>
      <c r="L347" s="77"/>
      <c r="M347" s="77"/>
      <c r="N347" s="77"/>
      <c r="O347" s="77"/>
      <c r="P347" s="77"/>
      <c r="Q347" s="77"/>
      <c r="R347" s="77"/>
      <c r="S347" s="77"/>
      <c r="T347" s="77"/>
      <c r="U347" s="77"/>
      <c r="V347" s="77"/>
      <c r="W347" s="77"/>
      <c r="X347" s="77"/>
      <c r="Y347" s="77"/>
      <c r="Z347" s="77"/>
    </row>
    <row r="348" spans="1:26">
      <c r="A348" s="77"/>
      <c r="B348" s="44" t="s">
        <v>5946</v>
      </c>
      <c r="C348" s="618" t="s">
        <v>5947</v>
      </c>
      <c r="D348" s="15">
        <v>1281.2792850000001</v>
      </c>
      <c r="E348" s="15">
        <v>1537.535142</v>
      </c>
      <c r="F348" s="31"/>
      <c r="G348" s="77"/>
      <c r="H348" s="77"/>
      <c r="I348" s="77"/>
      <c r="J348" s="77"/>
      <c r="K348" s="77"/>
      <c r="L348" s="77"/>
      <c r="M348" s="77"/>
      <c r="N348" s="77"/>
      <c r="O348" s="77"/>
      <c r="P348" s="77"/>
      <c r="Q348" s="77"/>
      <c r="R348" s="77"/>
      <c r="S348" s="77"/>
      <c r="T348" s="77"/>
      <c r="U348" s="77"/>
      <c r="V348" s="77"/>
      <c r="W348" s="77"/>
      <c r="X348" s="77"/>
      <c r="Y348" s="77"/>
      <c r="Z348" s="77"/>
    </row>
    <row r="349" spans="1:26">
      <c r="A349" s="77"/>
      <c r="B349" s="44" t="s">
        <v>5948</v>
      </c>
      <c r="C349" s="618" t="s">
        <v>5949</v>
      </c>
      <c r="D349" s="15">
        <v>1473.5</v>
      </c>
      <c r="E349" s="15">
        <f>ROUND(D349*1.2,2)</f>
        <v>1768.2</v>
      </c>
      <c r="F349" s="31"/>
      <c r="G349" s="77"/>
      <c r="H349" s="77"/>
      <c r="I349" s="77"/>
      <c r="J349" s="77"/>
      <c r="K349" s="77"/>
      <c r="L349" s="77"/>
      <c r="M349" s="77"/>
      <c r="N349" s="77"/>
      <c r="O349" s="77"/>
      <c r="P349" s="77"/>
      <c r="Q349" s="77"/>
      <c r="R349" s="77"/>
      <c r="S349" s="77"/>
      <c r="T349" s="77"/>
      <c r="U349" s="77"/>
      <c r="V349" s="77"/>
      <c r="W349" s="77"/>
      <c r="X349" s="77"/>
      <c r="Y349" s="77"/>
      <c r="Z349" s="77"/>
    </row>
    <row r="350" spans="1:26">
      <c r="A350" s="77"/>
      <c r="B350" s="44" t="s">
        <v>5950</v>
      </c>
      <c r="C350" s="618" t="s">
        <v>5951</v>
      </c>
      <c r="D350" s="15">
        <v>1599.8492950000002</v>
      </c>
      <c r="E350" s="15">
        <v>1919.8191540000003</v>
      </c>
      <c r="F350" s="31"/>
      <c r="G350" s="77"/>
      <c r="H350" s="77"/>
      <c r="I350" s="77"/>
      <c r="J350" s="77"/>
      <c r="K350" s="77"/>
      <c r="L350" s="77"/>
      <c r="M350" s="77"/>
      <c r="N350" s="77"/>
      <c r="O350" s="77"/>
      <c r="P350" s="77"/>
      <c r="Q350" s="77"/>
      <c r="R350" s="77"/>
      <c r="S350" s="77"/>
      <c r="T350" s="77"/>
      <c r="U350" s="77"/>
      <c r="V350" s="77"/>
      <c r="W350" s="77"/>
      <c r="X350" s="77"/>
      <c r="Y350" s="77"/>
      <c r="Z350" s="77"/>
    </row>
    <row r="351" spans="1:26">
      <c r="A351" s="77"/>
      <c r="B351" s="44" t="s">
        <v>5952</v>
      </c>
      <c r="C351" s="619" t="s">
        <v>5953</v>
      </c>
      <c r="D351" s="15">
        <v>1840</v>
      </c>
      <c r="E351" s="15">
        <f>ROUND(D351*1.2,2)</f>
        <v>2208</v>
      </c>
      <c r="F351" s="31"/>
      <c r="G351" s="77"/>
      <c r="H351" s="77"/>
      <c r="I351" s="77"/>
      <c r="J351" s="77"/>
      <c r="K351" s="77"/>
      <c r="L351" s="77"/>
      <c r="M351" s="77"/>
      <c r="N351" s="77"/>
      <c r="O351" s="77"/>
      <c r="P351" s="77"/>
      <c r="Q351" s="77"/>
      <c r="R351" s="77"/>
      <c r="S351" s="77"/>
      <c r="T351" s="77"/>
      <c r="U351" s="77"/>
      <c r="V351" s="77"/>
      <c r="W351" s="77"/>
      <c r="X351" s="77"/>
      <c r="Y351" s="77"/>
      <c r="Z351" s="77"/>
    </row>
    <row r="352" spans="1:26">
      <c r="A352" s="77"/>
      <c r="B352" s="44" t="s">
        <v>5954</v>
      </c>
      <c r="C352" s="618" t="s">
        <v>5955</v>
      </c>
      <c r="D352" s="15"/>
      <c r="E352" s="15">
        <v>2133.0359160000003</v>
      </c>
      <c r="F352" s="31"/>
      <c r="G352" s="77"/>
      <c r="H352" s="77"/>
      <c r="I352" s="77"/>
      <c r="J352" s="77"/>
      <c r="K352" s="77"/>
      <c r="L352" s="77"/>
      <c r="M352" s="77"/>
      <c r="N352" s="77"/>
      <c r="O352" s="77"/>
      <c r="P352" s="77"/>
      <c r="Q352" s="77"/>
      <c r="R352" s="77"/>
      <c r="S352" s="77"/>
      <c r="T352" s="77"/>
      <c r="U352" s="77"/>
      <c r="V352" s="77"/>
      <c r="W352" s="77"/>
      <c r="X352" s="77"/>
      <c r="Y352" s="77"/>
      <c r="Z352" s="77"/>
    </row>
    <row r="353" spans="1:26">
      <c r="A353" s="77"/>
      <c r="B353" s="44" t="s">
        <v>5956</v>
      </c>
      <c r="C353" s="619" t="s">
        <v>5957</v>
      </c>
      <c r="D353" s="15"/>
      <c r="E353" s="15">
        <f>ROUND(D353*1.2,2)</f>
        <v>0</v>
      </c>
      <c r="F353" s="31"/>
      <c r="G353" s="77"/>
      <c r="H353" s="77"/>
      <c r="I353" s="77"/>
      <c r="J353" s="77"/>
      <c r="K353" s="77"/>
      <c r="L353" s="77"/>
      <c r="M353" s="77"/>
      <c r="N353" s="77"/>
      <c r="O353" s="77"/>
      <c r="P353" s="77"/>
      <c r="Q353" s="77"/>
      <c r="R353" s="77"/>
      <c r="S353" s="77"/>
      <c r="T353" s="77"/>
      <c r="U353" s="77"/>
      <c r="V353" s="77"/>
      <c r="W353" s="77"/>
      <c r="X353" s="77"/>
      <c r="Y353" s="77"/>
      <c r="Z353" s="77"/>
    </row>
    <row r="354" spans="1:26">
      <c r="A354" s="77"/>
      <c r="B354" s="44" t="s">
        <v>5958</v>
      </c>
      <c r="C354" s="618" t="s">
        <v>5959</v>
      </c>
      <c r="D354" s="15"/>
      <c r="E354" s="15">
        <v>553.82256600000005</v>
      </c>
      <c r="F354" s="31"/>
      <c r="G354" s="77"/>
      <c r="H354" s="77"/>
      <c r="I354" s="77"/>
      <c r="J354" s="77"/>
      <c r="K354" s="77"/>
      <c r="L354" s="77"/>
      <c r="M354" s="77"/>
      <c r="N354" s="77"/>
      <c r="O354" s="77"/>
      <c r="P354" s="77"/>
      <c r="Q354" s="77"/>
      <c r="R354" s="77"/>
      <c r="S354" s="77"/>
      <c r="T354" s="77"/>
      <c r="U354" s="77"/>
      <c r="V354" s="77"/>
      <c r="W354" s="77"/>
      <c r="X354" s="77"/>
      <c r="Y354" s="77"/>
      <c r="Z354" s="77"/>
    </row>
    <row r="355" spans="1:26">
      <c r="A355" s="77"/>
      <c r="B355" s="44" t="s">
        <v>5960</v>
      </c>
      <c r="C355" s="618" t="s">
        <v>5961</v>
      </c>
      <c r="D355" s="15"/>
      <c r="E355" s="15">
        <v>648.43343399999992</v>
      </c>
      <c r="F355" s="31"/>
      <c r="G355" s="77"/>
      <c r="H355" s="77"/>
      <c r="I355" s="77"/>
      <c r="J355" s="77"/>
      <c r="K355" s="77"/>
      <c r="L355" s="77"/>
      <c r="M355" s="77"/>
      <c r="N355" s="77"/>
      <c r="O355" s="77"/>
      <c r="P355" s="77"/>
      <c r="Q355" s="77"/>
      <c r="R355" s="77"/>
      <c r="S355" s="77"/>
      <c r="T355" s="77"/>
      <c r="U355" s="77"/>
      <c r="V355" s="77"/>
      <c r="W355" s="77"/>
      <c r="X355" s="77"/>
      <c r="Y355" s="77"/>
      <c r="Z355" s="77"/>
    </row>
    <row r="356" spans="1:26">
      <c r="A356" s="77"/>
      <c r="B356" s="44" t="s">
        <v>5962</v>
      </c>
      <c r="C356" s="618" t="s">
        <v>5963</v>
      </c>
      <c r="D356" s="15"/>
      <c r="E356" s="15">
        <v>371.74301999999994</v>
      </c>
      <c r="F356" s="31"/>
      <c r="G356" s="77"/>
      <c r="H356" s="77"/>
      <c r="I356" s="77"/>
      <c r="J356" s="77"/>
      <c r="K356" s="77"/>
      <c r="L356" s="77"/>
      <c r="M356" s="77"/>
      <c r="N356" s="77"/>
      <c r="O356" s="77"/>
      <c r="P356" s="77"/>
      <c r="Q356" s="77"/>
      <c r="R356" s="77"/>
      <c r="S356" s="77"/>
      <c r="T356" s="77"/>
      <c r="U356" s="77"/>
      <c r="V356" s="77"/>
      <c r="W356" s="77"/>
      <c r="X356" s="77"/>
      <c r="Y356" s="77"/>
      <c r="Z356" s="77"/>
    </row>
    <row r="357" spans="1:26">
      <c r="A357" s="77"/>
      <c r="B357" s="44" t="s">
        <v>5964</v>
      </c>
      <c r="C357" s="618" t="s">
        <v>5965</v>
      </c>
      <c r="D357" s="15"/>
      <c r="E357" s="15">
        <v>410.46719999999988</v>
      </c>
      <c r="F357" s="31"/>
      <c r="G357" s="77"/>
      <c r="H357" s="77"/>
      <c r="I357" s="77"/>
      <c r="J357" s="77"/>
      <c r="K357" s="77"/>
      <c r="L357" s="77"/>
      <c r="M357" s="77"/>
      <c r="N357" s="77"/>
      <c r="O357" s="77"/>
      <c r="P357" s="77"/>
      <c r="Q357" s="77"/>
      <c r="R357" s="77"/>
      <c r="S357" s="77"/>
      <c r="T357" s="77"/>
      <c r="U357" s="77"/>
      <c r="V357" s="77"/>
      <c r="W357" s="77"/>
      <c r="X357" s="77"/>
      <c r="Y357" s="77"/>
      <c r="Z357" s="77"/>
    </row>
    <row r="358" spans="1:26">
      <c r="A358" s="77"/>
      <c r="B358" s="44" t="s">
        <v>5966</v>
      </c>
      <c r="C358" s="618" t="s">
        <v>5967</v>
      </c>
      <c r="D358" s="15"/>
      <c r="E358" s="15">
        <v>516.0349920000001</v>
      </c>
      <c r="F358" s="31"/>
      <c r="G358" s="77"/>
      <c r="H358" s="77"/>
      <c r="I358" s="77"/>
      <c r="J358" s="77"/>
      <c r="K358" s="77"/>
      <c r="L358" s="77"/>
      <c r="M358" s="77"/>
      <c r="N358" s="77"/>
      <c r="O358" s="77"/>
      <c r="P358" s="77"/>
      <c r="Q358" s="77"/>
      <c r="R358" s="77"/>
      <c r="S358" s="77"/>
      <c r="T358" s="77"/>
      <c r="U358" s="77"/>
      <c r="V358" s="77"/>
      <c r="W358" s="77"/>
      <c r="X358" s="77"/>
      <c r="Y358" s="77"/>
      <c r="Z358" s="77"/>
    </row>
    <row r="359" spans="1:26">
      <c r="A359" s="77"/>
      <c r="B359" s="44" t="s">
        <v>5968</v>
      </c>
      <c r="C359" s="618" t="s">
        <v>5969</v>
      </c>
      <c r="D359" s="15"/>
      <c r="E359" s="15">
        <v>653.76009599999998</v>
      </c>
      <c r="F359" s="31"/>
      <c r="G359" s="77"/>
      <c r="H359" s="77"/>
      <c r="I359" s="77"/>
      <c r="J359" s="77"/>
      <c r="K359" s="77"/>
      <c r="L359" s="77"/>
      <c r="M359" s="77"/>
      <c r="N359" s="77"/>
      <c r="O359" s="77"/>
      <c r="P359" s="77"/>
      <c r="Q359" s="77"/>
      <c r="R359" s="77"/>
      <c r="S359" s="77"/>
      <c r="T359" s="77"/>
      <c r="U359" s="77"/>
      <c r="V359" s="77"/>
      <c r="W359" s="77"/>
      <c r="X359" s="77"/>
      <c r="Y359" s="77"/>
      <c r="Z359" s="77"/>
    </row>
    <row r="360" spans="1:26">
      <c r="A360" s="77"/>
      <c r="B360" s="44" t="s">
        <v>5970</v>
      </c>
      <c r="C360" s="618" t="s">
        <v>5971</v>
      </c>
      <c r="D360" s="15"/>
      <c r="E360" s="15">
        <v>825.06487800000002</v>
      </c>
      <c r="F360" s="31"/>
      <c r="G360" s="77"/>
      <c r="H360" s="77"/>
      <c r="I360" s="77"/>
      <c r="J360" s="77"/>
      <c r="K360" s="77"/>
      <c r="L360" s="77"/>
      <c r="M360" s="77"/>
      <c r="N360" s="77"/>
      <c r="O360" s="77"/>
      <c r="P360" s="77"/>
      <c r="Q360" s="77"/>
      <c r="R360" s="77"/>
      <c r="S360" s="77"/>
      <c r="T360" s="77"/>
      <c r="U360" s="77"/>
      <c r="V360" s="77"/>
      <c r="W360" s="77"/>
      <c r="X360" s="77"/>
      <c r="Y360" s="77"/>
      <c r="Z360" s="77"/>
    </row>
    <row r="361" spans="1:26">
      <c r="A361" s="77"/>
      <c r="B361" s="44" t="s">
        <v>5972</v>
      </c>
      <c r="C361" s="618" t="s">
        <v>5973</v>
      </c>
      <c r="D361" s="15"/>
      <c r="E361" s="15">
        <v>620.4</v>
      </c>
      <c r="F361" s="31"/>
      <c r="G361" s="77"/>
      <c r="H361" s="77"/>
      <c r="I361" s="77"/>
      <c r="J361" s="77"/>
      <c r="K361" s="77"/>
      <c r="L361" s="77"/>
      <c r="M361" s="77"/>
      <c r="N361" s="77"/>
      <c r="O361" s="77"/>
      <c r="P361" s="77"/>
      <c r="Q361" s="77"/>
      <c r="R361" s="77"/>
      <c r="S361" s="77"/>
      <c r="T361" s="77"/>
      <c r="U361" s="77"/>
      <c r="V361" s="77"/>
      <c r="W361" s="77"/>
      <c r="X361" s="77"/>
      <c r="Y361" s="77"/>
      <c r="Z361" s="77"/>
    </row>
    <row r="362" spans="1:26">
      <c r="A362" s="77"/>
      <c r="B362" s="44" t="s">
        <v>5974</v>
      </c>
      <c r="C362" s="618" t="s">
        <v>5975</v>
      </c>
      <c r="D362" s="15"/>
      <c r="E362" s="15">
        <v>1147.1025060000002</v>
      </c>
      <c r="F362" s="31"/>
      <c r="G362" s="77"/>
      <c r="H362" s="77"/>
      <c r="I362" s="77"/>
      <c r="J362" s="77"/>
      <c r="K362" s="77"/>
      <c r="L362" s="77"/>
      <c r="M362" s="77"/>
      <c r="N362" s="77"/>
      <c r="O362" s="77"/>
      <c r="P362" s="77"/>
      <c r="Q362" s="77"/>
      <c r="R362" s="77"/>
      <c r="S362" s="77"/>
      <c r="T362" s="77"/>
      <c r="U362" s="77"/>
      <c r="V362" s="77"/>
      <c r="W362" s="77"/>
      <c r="X362" s="77"/>
      <c r="Y362" s="77"/>
      <c r="Z362" s="77"/>
    </row>
    <row r="363" spans="1:26">
      <c r="A363" s="77"/>
      <c r="B363" s="44" t="s">
        <v>5976</v>
      </c>
      <c r="C363" s="618" t="s">
        <v>5977</v>
      </c>
      <c r="D363" s="15"/>
      <c r="E363" s="15">
        <v>492.09005999999999</v>
      </c>
      <c r="F363" s="31"/>
      <c r="G363" s="77"/>
      <c r="H363" s="77"/>
      <c r="I363" s="77"/>
      <c r="J363" s="77"/>
      <c r="K363" s="77"/>
      <c r="L363" s="77"/>
      <c r="M363" s="77"/>
      <c r="N363" s="77"/>
      <c r="O363" s="77"/>
      <c r="P363" s="77"/>
      <c r="Q363" s="77"/>
      <c r="R363" s="77"/>
      <c r="S363" s="77"/>
      <c r="T363" s="77"/>
      <c r="U363" s="77"/>
      <c r="V363" s="77"/>
      <c r="W363" s="77"/>
      <c r="X363" s="77"/>
      <c r="Y363" s="77"/>
      <c r="Z363" s="77"/>
    </row>
    <row r="364" spans="1:26">
      <c r="A364" s="77"/>
      <c r="B364" s="44" t="s">
        <v>5978</v>
      </c>
      <c r="C364" s="618" t="s">
        <v>5979</v>
      </c>
      <c r="D364" s="15"/>
      <c r="E364" s="15">
        <v>499.75595999999996</v>
      </c>
      <c r="F364" s="31"/>
      <c r="G364" s="77"/>
      <c r="H364" s="77"/>
      <c r="I364" s="77"/>
      <c r="J364" s="77"/>
      <c r="K364" s="77"/>
      <c r="L364" s="77"/>
      <c r="M364" s="77"/>
      <c r="N364" s="77"/>
      <c r="O364" s="77"/>
      <c r="P364" s="77"/>
      <c r="Q364" s="77"/>
      <c r="R364" s="77"/>
      <c r="S364" s="77"/>
      <c r="T364" s="77"/>
      <c r="U364" s="77"/>
      <c r="V364" s="77"/>
      <c r="W364" s="77"/>
      <c r="X364" s="77"/>
      <c r="Y364" s="77"/>
      <c r="Z364" s="77"/>
    </row>
    <row r="365" spans="1:26">
      <c r="A365" s="77"/>
      <c r="B365" s="44" t="s">
        <v>5980</v>
      </c>
      <c r="C365" s="618" t="s">
        <v>5981</v>
      </c>
      <c r="D365" s="15"/>
      <c r="E365" s="15">
        <v>716.62806599999988</v>
      </c>
      <c r="F365" s="31"/>
      <c r="G365" s="77"/>
      <c r="H365" s="77"/>
      <c r="I365" s="77"/>
      <c r="J365" s="77"/>
      <c r="K365" s="77"/>
      <c r="L365" s="77"/>
      <c r="M365" s="77"/>
      <c r="N365" s="77"/>
      <c r="O365" s="77"/>
      <c r="P365" s="77"/>
      <c r="Q365" s="77"/>
      <c r="R365" s="77"/>
      <c r="S365" s="77"/>
      <c r="T365" s="77"/>
      <c r="U365" s="77"/>
      <c r="V365" s="77"/>
      <c r="W365" s="77"/>
      <c r="X365" s="77"/>
      <c r="Y365" s="77"/>
      <c r="Z365" s="77"/>
    </row>
    <row r="366" spans="1:26">
      <c r="A366" s="77"/>
      <c r="B366" s="44" t="s">
        <v>5982</v>
      </c>
      <c r="C366" s="618" t="s">
        <v>5983</v>
      </c>
      <c r="D366" s="15"/>
      <c r="E366" s="15">
        <v>713.76</v>
      </c>
      <c r="F366" s="31"/>
      <c r="G366" s="77"/>
      <c r="H366" s="77"/>
      <c r="I366" s="77"/>
      <c r="J366" s="77"/>
      <c r="K366" s="77"/>
      <c r="L366" s="77"/>
      <c r="M366" s="77"/>
      <c r="N366" s="77"/>
      <c r="O366" s="77"/>
      <c r="P366" s="77"/>
      <c r="Q366" s="77"/>
      <c r="R366" s="77"/>
      <c r="S366" s="77"/>
      <c r="T366" s="77"/>
      <c r="U366" s="77"/>
      <c r="V366" s="77"/>
      <c r="W366" s="77"/>
      <c r="X366" s="77"/>
      <c r="Y366" s="77"/>
      <c r="Z366" s="77"/>
    </row>
    <row r="367" spans="1:26">
      <c r="A367" s="77"/>
      <c r="B367" s="44" t="s">
        <v>5984</v>
      </c>
      <c r="C367" s="618" t="s">
        <v>5985</v>
      </c>
      <c r="D367" s="15"/>
      <c r="E367" s="15">
        <v>846.53850599999998</v>
      </c>
      <c r="F367" s="31"/>
      <c r="G367" s="77"/>
      <c r="H367" s="77"/>
      <c r="I367" s="77"/>
      <c r="J367" s="77"/>
      <c r="K367" s="77"/>
      <c r="L367" s="77"/>
      <c r="M367" s="77"/>
      <c r="N367" s="77"/>
      <c r="O367" s="77"/>
      <c r="P367" s="77"/>
      <c r="Q367" s="77"/>
      <c r="R367" s="77"/>
      <c r="S367" s="77"/>
      <c r="T367" s="77"/>
      <c r="U367" s="77"/>
      <c r="V367" s="77"/>
      <c r="W367" s="77"/>
      <c r="X367" s="77"/>
      <c r="Y367" s="77"/>
      <c r="Z367" s="77"/>
    </row>
    <row r="368" spans="1:26">
      <c r="A368" s="77"/>
      <c r="B368" s="44" t="s">
        <v>5986</v>
      </c>
      <c r="C368" s="618" t="s">
        <v>5987</v>
      </c>
      <c r="D368" s="15"/>
      <c r="E368" s="15">
        <v>973.44</v>
      </c>
      <c r="F368" s="31"/>
      <c r="G368" s="77"/>
      <c r="H368" s="77"/>
      <c r="I368" s="77"/>
      <c r="J368" s="77"/>
      <c r="K368" s="77"/>
      <c r="L368" s="77"/>
      <c r="M368" s="77"/>
      <c r="N368" s="77"/>
      <c r="O368" s="77"/>
      <c r="P368" s="77"/>
      <c r="Q368" s="77"/>
      <c r="R368" s="77"/>
      <c r="S368" s="77"/>
      <c r="T368" s="77"/>
      <c r="U368" s="77"/>
      <c r="V368" s="77"/>
      <c r="W368" s="77"/>
      <c r="X368" s="77"/>
      <c r="Y368" s="77"/>
      <c r="Z368" s="77"/>
    </row>
    <row r="369" spans="1:26">
      <c r="A369" s="77"/>
      <c r="B369" s="44" t="s">
        <v>5988</v>
      </c>
      <c r="C369" s="618" t="s">
        <v>5989</v>
      </c>
      <c r="D369" s="15"/>
      <c r="E369" s="15">
        <v>1202.2893959999999</v>
      </c>
      <c r="F369" s="31"/>
      <c r="G369" s="77"/>
      <c r="H369" s="77"/>
      <c r="I369" s="77"/>
      <c r="J369" s="77"/>
      <c r="K369" s="77"/>
      <c r="L369" s="77"/>
      <c r="M369" s="77"/>
      <c r="N369" s="77"/>
      <c r="O369" s="77"/>
      <c r="P369" s="77"/>
      <c r="Q369" s="77"/>
      <c r="R369" s="77"/>
      <c r="S369" s="77"/>
      <c r="T369" s="77"/>
      <c r="U369" s="77"/>
      <c r="V369" s="77"/>
      <c r="W369" s="77"/>
      <c r="X369" s="77"/>
      <c r="Y369" s="77"/>
      <c r="Z369" s="77"/>
    </row>
    <row r="370" spans="1:26">
      <c r="A370" s="77"/>
      <c r="B370" s="44" t="s">
        <v>5990</v>
      </c>
      <c r="C370" s="618" t="s">
        <v>5991</v>
      </c>
      <c r="D370" s="15"/>
      <c r="E370" s="15">
        <v>1427.52</v>
      </c>
      <c r="F370" s="31"/>
      <c r="G370" s="77"/>
      <c r="H370" s="77"/>
      <c r="I370" s="77"/>
      <c r="J370" s="77"/>
      <c r="K370" s="77"/>
      <c r="L370" s="77"/>
      <c r="M370" s="77"/>
      <c r="N370" s="77"/>
      <c r="O370" s="77"/>
      <c r="P370" s="77"/>
      <c r="Q370" s="77"/>
      <c r="R370" s="77"/>
      <c r="S370" s="77"/>
      <c r="T370" s="77"/>
      <c r="U370" s="77"/>
      <c r="V370" s="77"/>
      <c r="W370" s="77"/>
      <c r="X370" s="77"/>
      <c r="Y370" s="77"/>
      <c r="Z370" s="77"/>
    </row>
    <row r="371" spans="1:26">
      <c r="A371" s="77"/>
      <c r="B371" s="44" t="s">
        <v>5992</v>
      </c>
      <c r="C371" s="618" t="s">
        <v>5993</v>
      </c>
      <c r="D371" s="15"/>
      <c r="E371" s="15">
        <v>1485.687852</v>
      </c>
      <c r="F371" s="31"/>
      <c r="G371" s="77"/>
      <c r="H371" s="77"/>
      <c r="I371" s="77"/>
      <c r="J371" s="77"/>
      <c r="K371" s="77"/>
      <c r="L371" s="77"/>
      <c r="M371" s="77"/>
      <c r="N371" s="77"/>
      <c r="O371" s="77"/>
      <c r="P371" s="77"/>
      <c r="Q371" s="77"/>
      <c r="R371" s="77"/>
      <c r="S371" s="77"/>
      <c r="T371" s="77"/>
      <c r="U371" s="77"/>
      <c r="V371" s="77"/>
      <c r="W371" s="77"/>
      <c r="X371" s="77"/>
      <c r="Y371" s="77"/>
      <c r="Z371" s="77"/>
    </row>
    <row r="372" spans="1:26">
      <c r="A372" s="77"/>
      <c r="B372" s="44" t="s">
        <v>5994</v>
      </c>
      <c r="C372" s="618" t="s">
        <v>5995</v>
      </c>
      <c r="D372" s="15"/>
      <c r="E372" s="15">
        <v>1708.56</v>
      </c>
      <c r="F372" s="31"/>
      <c r="G372" s="77"/>
      <c r="H372" s="77"/>
      <c r="I372" s="77"/>
      <c r="J372" s="77"/>
      <c r="K372" s="77"/>
      <c r="L372" s="77"/>
      <c r="M372" s="77"/>
      <c r="N372" s="77"/>
      <c r="O372" s="77"/>
      <c r="P372" s="77"/>
      <c r="Q372" s="77"/>
      <c r="R372" s="77"/>
      <c r="S372" s="77"/>
      <c r="T372" s="77"/>
      <c r="U372" s="77"/>
      <c r="V372" s="77"/>
      <c r="W372" s="77"/>
      <c r="X372" s="77"/>
      <c r="Y372" s="77"/>
      <c r="Z372" s="77"/>
    </row>
    <row r="373" spans="1:26">
      <c r="A373" s="77"/>
      <c r="B373" s="44" t="s">
        <v>5996</v>
      </c>
      <c r="C373" s="618" t="s">
        <v>5997</v>
      </c>
      <c r="D373" s="15"/>
      <c r="E373" s="15">
        <v>609.03677999999991</v>
      </c>
      <c r="F373" s="31"/>
      <c r="G373" s="77"/>
      <c r="H373" s="77"/>
      <c r="I373" s="77"/>
      <c r="J373" s="77"/>
      <c r="K373" s="77"/>
      <c r="L373" s="77"/>
      <c r="M373" s="77"/>
      <c r="N373" s="77"/>
      <c r="O373" s="77"/>
      <c r="P373" s="77"/>
      <c r="Q373" s="77"/>
      <c r="R373" s="77"/>
      <c r="S373" s="77"/>
      <c r="T373" s="77"/>
      <c r="U373" s="77"/>
      <c r="V373" s="77"/>
      <c r="W373" s="77"/>
      <c r="X373" s="77"/>
      <c r="Y373" s="77"/>
      <c r="Z373" s="77"/>
    </row>
    <row r="374" spans="1:26">
      <c r="A374" s="77"/>
      <c r="B374" s="44" t="s">
        <v>5998</v>
      </c>
      <c r="C374" s="618" t="s">
        <v>5999</v>
      </c>
      <c r="D374" s="15"/>
      <c r="E374" s="15">
        <v>674.76617999999985</v>
      </c>
      <c r="F374" s="31"/>
      <c r="G374" s="77"/>
      <c r="H374" s="77"/>
      <c r="I374" s="77"/>
      <c r="J374" s="77"/>
      <c r="K374" s="77"/>
      <c r="L374" s="77"/>
      <c r="M374" s="77"/>
      <c r="N374" s="77"/>
      <c r="O374" s="77"/>
      <c r="P374" s="77"/>
      <c r="Q374" s="77"/>
      <c r="R374" s="77"/>
      <c r="S374" s="77"/>
      <c r="T374" s="77"/>
      <c r="U374" s="77"/>
      <c r="V374" s="77"/>
      <c r="W374" s="77"/>
      <c r="X374" s="77"/>
      <c r="Y374" s="77"/>
      <c r="Z374" s="77"/>
    </row>
    <row r="375" spans="1:26">
      <c r="A375" s="77"/>
      <c r="B375" s="44" t="s">
        <v>6000</v>
      </c>
      <c r="C375" s="618" t="s">
        <v>6001</v>
      </c>
      <c r="D375" s="15"/>
      <c r="E375" s="15">
        <v>801.23683199999994</v>
      </c>
      <c r="F375" s="31"/>
      <c r="G375" s="77"/>
      <c r="H375" s="77"/>
      <c r="I375" s="77"/>
      <c r="J375" s="77"/>
      <c r="K375" s="77"/>
      <c r="L375" s="77"/>
      <c r="M375" s="77"/>
      <c r="N375" s="77"/>
      <c r="O375" s="77"/>
      <c r="P375" s="77"/>
      <c r="Q375" s="77"/>
      <c r="R375" s="77"/>
      <c r="S375" s="77"/>
      <c r="T375" s="77"/>
      <c r="U375" s="77"/>
      <c r="V375" s="77"/>
      <c r="W375" s="77"/>
      <c r="X375" s="77"/>
      <c r="Y375" s="77"/>
      <c r="Z375" s="77"/>
    </row>
    <row r="376" spans="1:26">
      <c r="A376" s="77"/>
      <c r="B376" s="44" t="s">
        <v>6002</v>
      </c>
      <c r="C376" s="618" t="s">
        <v>6003</v>
      </c>
      <c r="D376" s="15"/>
      <c r="E376" s="15">
        <v>601.91999999999996</v>
      </c>
      <c r="F376" s="31"/>
      <c r="G376" s="77"/>
      <c r="H376" s="77"/>
      <c r="I376" s="77"/>
      <c r="J376" s="77"/>
      <c r="K376" s="77"/>
      <c r="L376" s="77"/>
      <c r="M376" s="77"/>
      <c r="N376" s="77"/>
      <c r="O376" s="77"/>
      <c r="P376" s="77"/>
      <c r="Q376" s="77"/>
      <c r="R376" s="77"/>
      <c r="S376" s="77"/>
      <c r="T376" s="77"/>
      <c r="U376" s="77"/>
      <c r="V376" s="77"/>
      <c r="W376" s="77"/>
      <c r="X376" s="77"/>
      <c r="Y376" s="77"/>
      <c r="Z376" s="77"/>
    </row>
    <row r="377" spans="1:26">
      <c r="A377" s="77"/>
      <c r="B377" s="44" t="s">
        <v>6004</v>
      </c>
      <c r="C377" s="618" t="s">
        <v>6005</v>
      </c>
      <c r="D377" s="15"/>
      <c r="E377" s="15">
        <v>921.48</v>
      </c>
      <c r="F377" s="31"/>
      <c r="G377" s="77"/>
      <c r="H377" s="77"/>
      <c r="I377" s="77"/>
      <c r="J377" s="77"/>
      <c r="K377" s="77"/>
      <c r="L377" s="77"/>
      <c r="M377" s="77"/>
      <c r="N377" s="77"/>
      <c r="O377" s="77"/>
      <c r="P377" s="77"/>
      <c r="Q377" s="77"/>
      <c r="R377" s="77"/>
      <c r="S377" s="77"/>
      <c r="T377" s="77"/>
      <c r="U377" s="77"/>
      <c r="V377" s="77"/>
      <c r="W377" s="77"/>
      <c r="X377" s="77"/>
      <c r="Y377" s="77"/>
      <c r="Z377" s="77"/>
    </row>
    <row r="378" spans="1:26">
      <c r="A378" s="77"/>
      <c r="B378" s="44" t="s">
        <v>6006</v>
      </c>
      <c r="C378" s="618" t="s">
        <v>6007</v>
      </c>
      <c r="D378" s="15"/>
      <c r="E378" s="15">
        <v>1064.7813659999999</v>
      </c>
      <c r="F378" s="31"/>
      <c r="G378" s="77"/>
      <c r="H378" s="77"/>
      <c r="I378" s="77"/>
      <c r="J378" s="77"/>
      <c r="K378" s="77"/>
      <c r="L378" s="77"/>
      <c r="M378" s="77"/>
      <c r="N378" s="77"/>
      <c r="O378" s="77"/>
      <c r="P378" s="77"/>
      <c r="Q378" s="77"/>
      <c r="R378" s="77"/>
      <c r="S378" s="77"/>
      <c r="T378" s="77"/>
      <c r="U378" s="77"/>
      <c r="V378" s="77"/>
      <c r="W378" s="77"/>
      <c r="X378" s="77"/>
      <c r="Y378" s="77"/>
      <c r="Z378" s="77"/>
    </row>
    <row r="379" spans="1:26">
      <c r="A379" s="77"/>
      <c r="B379" s="44" t="s">
        <v>6008</v>
      </c>
      <c r="C379" s="618" t="s">
        <v>6009</v>
      </c>
      <c r="D379" s="15"/>
      <c r="E379" s="15">
        <v>798.6</v>
      </c>
      <c r="F379" s="31"/>
      <c r="G379" s="77"/>
      <c r="H379" s="77"/>
      <c r="I379" s="77"/>
      <c r="J379" s="77"/>
      <c r="K379" s="77"/>
      <c r="L379" s="77"/>
      <c r="M379" s="77"/>
      <c r="N379" s="77"/>
      <c r="O379" s="77"/>
      <c r="P379" s="77"/>
      <c r="Q379" s="77"/>
      <c r="R379" s="77"/>
      <c r="S379" s="77"/>
      <c r="T379" s="77"/>
      <c r="U379" s="77"/>
      <c r="V379" s="77"/>
      <c r="W379" s="77"/>
      <c r="X379" s="77"/>
      <c r="Y379" s="77"/>
      <c r="Z379" s="77"/>
    </row>
    <row r="380" spans="1:26">
      <c r="A380" s="77"/>
      <c r="B380" s="44" t="s">
        <v>6010</v>
      </c>
      <c r="C380" s="618" t="s">
        <v>6011</v>
      </c>
      <c r="D380" s="15"/>
      <c r="E380" s="15">
        <v>1224.48</v>
      </c>
      <c r="F380" s="31"/>
      <c r="G380" s="77"/>
      <c r="H380" s="77"/>
      <c r="I380" s="77"/>
      <c r="J380" s="77"/>
      <c r="K380" s="77"/>
      <c r="L380" s="77"/>
      <c r="M380" s="77"/>
      <c r="N380" s="77"/>
      <c r="O380" s="77"/>
      <c r="P380" s="77"/>
      <c r="Q380" s="77"/>
      <c r="R380" s="77"/>
      <c r="S380" s="77"/>
      <c r="T380" s="77"/>
      <c r="U380" s="77"/>
      <c r="V380" s="77"/>
      <c r="W380" s="77"/>
      <c r="X380" s="77"/>
      <c r="Y380" s="77"/>
      <c r="Z380" s="77"/>
    </row>
    <row r="381" spans="1:26">
      <c r="A381" s="77"/>
      <c r="B381" s="59" t="s">
        <v>6012</v>
      </c>
      <c r="C381" s="620" t="s">
        <v>6013</v>
      </c>
      <c r="D381" s="15"/>
      <c r="E381" s="15">
        <v>1233.2975819999999</v>
      </c>
      <c r="F381" s="31"/>
      <c r="G381" s="77"/>
      <c r="H381" s="77"/>
      <c r="I381" s="77"/>
      <c r="J381" s="77"/>
      <c r="K381" s="77"/>
      <c r="L381" s="77"/>
      <c r="M381" s="77"/>
      <c r="N381" s="77"/>
      <c r="O381" s="77"/>
      <c r="P381" s="77"/>
      <c r="Q381" s="77"/>
      <c r="R381" s="77"/>
      <c r="S381" s="77"/>
      <c r="T381" s="77"/>
      <c r="U381" s="77"/>
      <c r="V381" s="77"/>
      <c r="W381" s="77"/>
      <c r="X381" s="77"/>
      <c r="Y381" s="77"/>
      <c r="Z381" s="77"/>
    </row>
    <row r="382" spans="1:26">
      <c r="A382" s="77"/>
      <c r="B382" s="59" t="s">
        <v>6014</v>
      </c>
      <c r="C382" s="620" t="s">
        <v>6015</v>
      </c>
      <c r="D382" s="15"/>
      <c r="E382" s="15">
        <v>1003.2</v>
      </c>
      <c r="F382" s="31"/>
      <c r="G382" s="77"/>
      <c r="H382" s="77"/>
      <c r="I382" s="77"/>
      <c r="J382" s="77"/>
      <c r="K382" s="77"/>
      <c r="L382" s="77"/>
      <c r="M382" s="77"/>
      <c r="N382" s="77"/>
      <c r="O382" s="77"/>
      <c r="P382" s="77"/>
      <c r="Q382" s="77"/>
      <c r="R382" s="77"/>
      <c r="S382" s="77"/>
      <c r="T382" s="77"/>
      <c r="U382" s="77"/>
      <c r="V382" s="77"/>
      <c r="W382" s="77"/>
      <c r="X382" s="77"/>
      <c r="Y382" s="77"/>
      <c r="Z382" s="77"/>
    </row>
    <row r="383" spans="1:26">
      <c r="A383" s="77"/>
      <c r="B383" s="59" t="s">
        <v>6016</v>
      </c>
      <c r="C383" s="620" t="s">
        <v>6017</v>
      </c>
      <c r="D383" s="15"/>
      <c r="E383" s="15">
        <v>1537.92</v>
      </c>
      <c r="F383" s="31"/>
      <c r="G383" s="77"/>
      <c r="H383" s="77"/>
      <c r="I383" s="77"/>
      <c r="J383" s="77"/>
      <c r="K383" s="77"/>
      <c r="L383" s="77"/>
      <c r="M383" s="77"/>
      <c r="N383" s="77"/>
      <c r="O383" s="77"/>
      <c r="P383" s="77"/>
      <c r="Q383" s="77"/>
      <c r="R383" s="77"/>
      <c r="S383" s="77"/>
      <c r="T383" s="77"/>
      <c r="U383" s="77"/>
      <c r="V383" s="77"/>
      <c r="W383" s="77"/>
      <c r="X383" s="77"/>
      <c r="Y383" s="77"/>
      <c r="Z383" s="77"/>
    </row>
    <row r="384" spans="1:26">
      <c r="A384" s="77"/>
      <c r="B384" s="59" t="s">
        <v>6018</v>
      </c>
      <c r="C384" s="620" t="s">
        <v>6019</v>
      </c>
      <c r="D384" s="15"/>
      <c r="E384" s="15">
        <v>1518.399234</v>
      </c>
      <c r="F384" s="31"/>
      <c r="G384" s="77"/>
      <c r="H384" s="77"/>
      <c r="I384" s="77"/>
      <c r="J384" s="77"/>
      <c r="K384" s="77"/>
      <c r="L384" s="77"/>
      <c r="M384" s="77"/>
      <c r="N384" s="77"/>
      <c r="O384" s="77"/>
      <c r="P384" s="77"/>
      <c r="Q384" s="77"/>
      <c r="R384" s="77"/>
      <c r="S384" s="77"/>
      <c r="T384" s="77"/>
      <c r="U384" s="77"/>
      <c r="V384" s="77"/>
      <c r="W384" s="77"/>
      <c r="X384" s="77"/>
      <c r="Y384" s="77"/>
      <c r="Z384" s="77"/>
    </row>
    <row r="385" spans="1:26">
      <c r="A385" s="77"/>
      <c r="B385" s="59" t="s">
        <v>6020</v>
      </c>
      <c r="C385" s="620" t="s">
        <v>6021</v>
      </c>
      <c r="D385" s="15"/>
      <c r="E385" s="15">
        <v>1746.12</v>
      </c>
      <c r="F385" s="31"/>
      <c r="G385" s="77"/>
      <c r="H385" s="77"/>
      <c r="I385" s="77"/>
      <c r="J385" s="77"/>
      <c r="K385" s="77"/>
      <c r="L385" s="77"/>
      <c r="M385" s="77"/>
      <c r="N385" s="77"/>
      <c r="O385" s="77"/>
      <c r="P385" s="77"/>
      <c r="Q385" s="77"/>
      <c r="R385" s="77"/>
      <c r="S385" s="77"/>
      <c r="T385" s="77"/>
      <c r="U385" s="77"/>
      <c r="V385" s="77"/>
      <c r="W385" s="77"/>
      <c r="X385" s="77"/>
      <c r="Y385" s="77"/>
      <c r="Z385" s="77"/>
    </row>
    <row r="386" spans="1:26">
      <c r="A386" s="77"/>
      <c r="B386" s="59" t="s">
        <v>6022</v>
      </c>
      <c r="C386" s="620" t="s">
        <v>6023</v>
      </c>
      <c r="D386" s="15"/>
      <c r="E386" s="15">
        <v>739.52405999999996</v>
      </c>
      <c r="F386" s="31"/>
      <c r="G386" s="77"/>
      <c r="H386" s="77"/>
      <c r="I386" s="77"/>
      <c r="J386" s="77"/>
      <c r="K386" s="77"/>
      <c r="L386" s="77"/>
      <c r="M386" s="77"/>
      <c r="N386" s="77"/>
      <c r="O386" s="77"/>
      <c r="P386" s="77"/>
      <c r="Q386" s="77"/>
      <c r="R386" s="77"/>
      <c r="S386" s="77"/>
      <c r="T386" s="77"/>
      <c r="U386" s="77"/>
      <c r="V386" s="77"/>
      <c r="W386" s="77"/>
      <c r="X386" s="77"/>
      <c r="Y386" s="77"/>
      <c r="Z386" s="77"/>
    </row>
    <row r="387" spans="1:26">
      <c r="A387" s="77"/>
      <c r="B387" s="59" t="s">
        <v>6024</v>
      </c>
      <c r="C387" s="620" t="s">
        <v>6025</v>
      </c>
      <c r="D387" s="15"/>
      <c r="E387" s="15">
        <v>707.14511999999979</v>
      </c>
      <c r="F387" s="31"/>
      <c r="G387" s="77"/>
      <c r="H387" s="77"/>
      <c r="I387" s="77"/>
      <c r="J387" s="77"/>
      <c r="K387" s="77"/>
      <c r="L387" s="77"/>
      <c r="M387" s="77"/>
      <c r="N387" s="77"/>
      <c r="O387" s="77"/>
      <c r="P387" s="77"/>
      <c r="Q387" s="77"/>
      <c r="R387" s="77"/>
      <c r="S387" s="77"/>
      <c r="T387" s="77"/>
      <c r="U387" s="77"/>
      <c r="V387" s="77"/>
      <c r="W387" s="77"/>
      <c r="X387" s="77"/>
      <c r="Y387" s="77"/>
      <c r="Z387" s="77"/>
    </row>
    <row r="388" spans="1:26">
      <c r="A388" s="77"/>
      <c r="B388" s="59" t="s">
        <v>6026</v>
      </c>
      <c r="C388" s="620" t="s">
        <v>6027</v>
      </c>
      <c r="D388" s="15"/>
      <c r="E388" s="15">
        <v>932.58329999999989</v>
      </c>
      <c r="F388" s="31"/>
      <c r="G388" s="77"/>
      <c r="H388" s="77"/>
      <c r="I388" s="77"/>
      <c r="J388" s="77"/>
      <c r="K388" s="77"/>
      <c r="L388" s="77"/>
      <c r="M388" s="77"/>
      <c r="N388" s="77"/>
      <c r="O388" s="77"/>
      <c r="P388" s="77"/>
      <c r="Q388" s="77"/>
      <c r="R388" s="77"/>
      <c r="S388" s="77"/>
      <c r="T388" s="77"/>
      <c r="U388" s="77"/>
      <c r="V388" s="77"/>
      <c r="W388" s="77"/>
      <c r="X388" s="77"/>
      <c r="Y388" s="77"/>
      <c r="Z388" s="77"/>
    </row>
    <row r="389" spans="1:26">
      <c r="A389" s="77"/>
      <c r="B389" s="59" t="s">
        <v>6028</v>
      </c>
      <c r="C389" s="620" t="s">
        <v>6029</v>
      </c>
      <c r="D389" s="15"/>
      <c r="E389" s="15">
        <v>1072.56</v>
      </c>
      <c r="F389" s="31"/>
      <c r="G389" s="77"/>
      <c r="H389" s="77"/>
      <c r="I389" s="77"/>
      <c r="J389" s="77"/>
      <c r="K389" s="77"/>
      <c r="L389" s="77"/>
      <c r="M389" s="77"/>
      <c r="N389" s="77"/>
      <c r="O389" s="77"/>
      <c r="P389" s="77"/>
      <c r="Q389" s="77"/>
      <c r="R389" s="77"/>
      <c r="S389" s="77"/>
      <c r="T389" s="77"/>
      <c r="U389" s="77"/>
      <c r="V389" s="77"/>
      <c r="W389" s="77"/>
      <c r="X389" s="77"/>
      <c r="Y389" s="77"/>
      <c r="Z389" s="77"/>
    </row>
    <row r="390" spans="1:26">
      <c r="A390" s="77"/>
      <c r="B390" s="59" t="s">
        <v>6030</v>
      </c>
      <c r="C390" s="620" t="s">
        <v>6031</v>
      </c>
      <c r="D390" s="15"/>
      <c r="E390" s="15">
        <v>1153.7650080000001</v>
      </c>
      <c r="F390" s="31"/>
      <c r="G390" s="77"/>
      <c r="H390" s="77"/>
      <c r="I390" s="77"/>
      <c r="J390" s="77"/>
      <c r="K390" s="77"/>
      <c r="L390" s="77"/>
      <c r="M390" s="77"/>
      <c r="N390" s="77"/>
      <c r="O390" s="77"/>
      <c r="P390" s="77"/>
      <c r="Q390" s="77"/>
      <c r="R390" s="77"/>
      <c r="S390" s="77"/>
      <c r="T390" s="77"/>
      <c r="U390" s="77"/>
      <c r="V390" s="77"/>
      <c r="W390" s="77"/>
      <c r="X390" s="77"/>
      <c r="Y390" s="77"/>
      <c r="Z390" s="77"/>
    </row>
    <row r="391" spans="1:26">
      <c r="A391" s="77"/>
      <c r="B391" s="59" t="s">
        <v>6032</v>
      </c>
      <c r="C391" s="620" t="s">
        <v>6033</v>
      </c>
      <c r="D391" s="15"/>
      <c r="E391" s="15">
        <v>1326.84</v>
      </c>
      <c r="F391" s="31"/>
      <c r="G391" s="77"/>
      <c r="H391" s="77"/>
      <c r="I391" s="77"/>
      <c r="J391" s="77"/>
      <c r="K391" s="77"/>
      <c r="L391" s="77"/>
      <c r="M391" s="77"/>
      <c r="N391" s="77"/>
      <c r="O391" s="77"/>
      <c r="P391" s="77"/>
      <c r="Q391" s="77"/>
      <c r="R391" s="77"/>
      <c r="S391" s="77"/>
      <c r="T391" s="77"/>
      <c r="U391" s="77"/>
      <c r="V391" s="77"/>
      <c r="W391" s="77"/>
      <c r="X391" s="77"/>
      <c r="Y391" s="77"/>
      <c r="Z391" s="77"/>
    </row>
    <row r="392" spans="1:26">
      <c r="A392" s="77"/>
      <c r="B392" s="59" t="s">
        <v>6034</v>
      </c>
      <c r="C392" s="620" t="s">
        <v>6035</v>
      </c>
      <c r="D392" s="15"/>
      <c r="E392" s="15">
        <v>1433.456508</v>
      </c>
      <c r="F392" s="31"/>
      <c r="G392" s="77"/>
      <c r="H392" s="77"/>
      <c r="I392" s="77"/>
      <c r="J392" s="77"/>
      <c r="K392" s="77"/>
      <c r="L392" s="77"/>
      <c r="M392" s="77"/>
      <c r="N392" s="77"/>
      <c r="O392" s="77"/>
      <c r="P392" s="77"/>
      <c r="Q392" s="77"/>
      <c r="R392" s="77"/>
      <c r="S392" s="77"/>
      <c r="T392" s="77"/>
      <c r="U392" s="77"/>
      <c r="V392" s="77"/>
      <c r="W392" s="77"/>
      <c r="X392" s="77"/>
      <c r="Y392" s="77"/>
      <c r="Z392" s="77"/>
    </row>
    <row r="393" spans="1:26">
      <c r="A393" s="77"/>
      <c r="B393" s="59" t="s">
        <v>6036</v>
      </c>
      <c r="C393" s="620" t="s">
        <v>6037</v>
      </c>
      <c r="D393" s="15"/>
      <c r="E393" s="15">
        <v>1648.56</v>
      </c>
      <c r="F393" s="31"/>
      <c r="G393" s="77"/>
      <c r="H393" s="77"/>
      <c r="I393" s="77"/>
      <c r="J393" s="77"/>
      <c r="K393" s="77"/>
      <c r="L393" s="77"/>
      <c r="M393" s="77"/>
      <c r="N393" s="77"/>
      <c r="O393" s="77"/>
      <c r="P393" s="77"/>
      <c r="Q393" s="77"/>
      <c r="R393" s="77"/>
      <c r="S393" s="77"/>
      <c r="T393" s="77"/>
      <c r="U393" s="77"/>
      <c r="V393" s="77"/>
      <c r="W393" s="77"/>
      <c r="X393" s="77"/>
      <c r="Y393" s="77"/>
      <c r="Z393" s="77"/>
    </row>
    <row r="394" spans="1:26">
      <c r="A394" s="77"/>
      <c r="B394" s="44" t="s">
        <v>6038</v>
      </c>
      <c r="C394" s="618" t="s">
        <v>6039</v>
      </c>
      <c r="D394" s="15"/>
      <c r="E394" s="15">
        <v>1751.2361460000002</v>
      </c>
      <c r="F394" s="31"/>
      <c r="G394" s="77"/>
      <c r="H394" s="77"/>
      <c r="I394" s="77"/>
      <c r="J394" s="77"/>
      <c r="K394" s="77"/>
      <c r="L394" s="77"/>
      <c r="M394" s="77"/>
      <c r="N394" s="77"/>
      <c r="O394" s="77"/>
      <c r="P394" s="77"/>
      <c r="Q394" s="77"/>
      <c r="R394" s="77"/>
      <c r="S394" s="77"/>
      <c r="T394" s="77"/>
      <c r="U394" s="77"/>
      <c r="V394" s="77"/>
      <c r="W394" s="77"/>
      <c r="X394" s="77"/>
      <c r="Y394" s="77"/>
      <c r="Z394" s="77"/>
    </row>
    <row r="395" spans="1:26">
      <c r="A395" s="77"/>
      <c r="B395" s="44" t="s">
        <v>6040</v>
      </c>
      <c r="C395" s="620" t="s">
        <v>6041</v>
      </c>
      <c r="D395" s="15"/>
      <c r="E395" s="15">
        <v>2013.96</v>
      </c>
      <c r="F395" s="31"/>
      <c r="G395" s="77"/>
      <c r="H395" s="77"/>
      <c r="I395" s="77"/>
      <c r="J395" s="77"/>
      <c r="K395" s="77"/>
      <c r="L395" s="77"/>
      <c r="M395" s="77"/>
      <c r="N395" s="77"/>
      <c r="O395" s="77"/>
      <c r="P395" s="77"/>
      <c r="Q395" s="77"/>
      <c r="R395" s="77"/>
      <c r="S395" s="77"/>
      <c r="T395" s="77"/>
      <c r="U395" s="77"/>
      <c r="V395" s="77"/>
      <c r="W395" s="77"/>
      <c r="X395" s="77"/>
      <c r="Y395" s="77"/>
      <c r="Z395" s="77"/>
    </row>
    <row r="396" spans="1:26">
      <c r="A396" s="77"/>
      <c r="B396" s="44" t="s">
        <v>6042</v>
      </c>
      <c r="C396" s="618" t="s">
        <v>6043</v>
      </c>
      <c r="D396" s="15"/>
      <c r="E396" s="15">
        <v>687.95759999999996</v>
      </c>
      <c r="F396" s="31"/>
      <c r="G396" s="77"/>
      <c r="H396" s="77"/>
      <c r="I396" s="77"/>
      <c r="J396" s="77"/>
      <c r="K396" s="77"/>
      <c r="L396" s="77"/>
      <c r="M396" s="77"/>
      <c r="N396" s="77"/>
      <c r="O396" s="77"/>
      <c r="P396" s="77"/>
      <c r="Q396" s="77"/>
      <c r="R396" s="77"/>
      <c r="S396" s="77"/>
      <c r="T396" s="77"/>
      <c r="U396" s="77"/>
      <c r="V396" s="77"/>
      <c r="W396" s="77"/>
      <c r="X396" s="77"/>
      <c r="Y396" s="77"/>
      <c r="Z396" s="77"/>
    </row>
    <row r="397" spans="1:26">
      <c r="A397" s="77"/>
      <c r="B397" s="44" t="s">
        <v>6044</v>
      </c>
      <c r="C397" s="618" t="s">
        <v>6045</v>
      </c>
      <c r="D397" s="15"/>
      <c r="E397" s="15">
        <v>732.60197999999991</v>
      </c>
      <c r="F397" s="31"/>
      <c r="G397" s="77"/>
      <c r="H397" s="77"/>
      <c r="I397" s="77"/>
      <c r="J397" s="77"/>
      <c r="K397" s="77"/>
      <c r="L397" s="77"/>
      <c r="M397" s="77"/>
      <c r="N397" s="77"/>
      <c r="O397" s="77"/>
      <c r="P397" s="77"/>
      <c r="Q397" s="77"/>
      <c r="R397" s="77"/>
      <c r="S397" s="77"/>
      <c r="T397" s="77"/>
      <c r="U397" s="77"/>
      <c r="V397" s="77"/>
      <c r="W397" s="77"/>
      <c r="X397" s="77"/>
      <c r="Y397" s="77"/>
      <c r="Z397" s="77"/>
    </row>
    <row r="398" spans="1:26">
      <c r="A398" s="77"/>
      <c r="B398" s="44" t="s">
        <v>6046</v>
      </c>
      <c r="C398" s="618" t="s">
        <v>6047</v>
      </c>
      <c r="D398" s="15"/>
      <c r="E398" s="15">
        <v>1212.1579139999999</v>
      </c>
      <c r="F398" s="31"/>
      <c r="G398" s="77"/>
      <c r="H398" s="77"/>
      <c r="I398" s="77"/>
      <c r="J398" s="77"/>
      <c r="K398" s="77"/>
      <c r="L398" s="77"/>
      <c r="M398" s="77"/>
      <c r="N398" s="77"/>
      <c r="O398" s="77"/>
      <c r="P398" s="77"/>
      <c r="Q398" s="77"/>
      <c r="R398" s="77"/>
      <c r="S398" s="77"/>
      <c r="T398" s="77"/>
      <c r="U398" s="77"/>
      <c r="V398" s="77"/>
      <c r="W398" s="77"/>
      <c r="X398" s="77"/>
      <c r="Y398" s="77"/>
      <c r="Z398" s="77"/>
    </row>
    <row r="399" spans="1:26">
      <c r="A399" s="77"/>
      <c r="B399" s="44" t="s">
        <v>6048</v>
      </c>
      <c r="C399" s="620" t="s">
        <v>6049</v>
      </c>
      <c r="D399" s="15"/>
      <c r="E399" s="15">
        <v>1393.92</v>
      </c>
      <c r="F399" s="31"/>
      <c r="G399" s="77"/>
      <c r="H399" s="77"/>
      <c r="I399" s="77"/>
      <c r="J399" s="77"/>
      <c r="K399" s="77"/>
      <c r="L399" s="77"/>
      <c r="M399" s="77"/>
      <c r="N399" s="77"/>
      <c r="O399" s="77"/>
      <c r="P399" s="77"/>
      <c r="Q399" s="77"/>
      <c r="R399" s="77"/>
      <c r="S399" s="77"/>
      <c r="T399" s="77"/>
      <c r="U399" s="77"/>
      <c r="V399" s="77"/>
      <c r="W399" s="77"/>
      <c r="X399" s="77"/>
      <c r="Y399" s="77"/>
      <c r="Z399" s="77"/>
    </row>
    <row r="400" spans="1:26">
      <c r="A400" s="77"/>
      <c r="B400" s="44" t="s">
        <v>6050</v>
      </c>
      <c r="C400" s="618" t="s">
        <v>6051</v>
      </c>
      <c r="D400" s="15"/>
      <c r="E400" s="15">
        <v>1821.7351020000001</v>
      </c>
      <c r="F400" s="31"/>
      <c r="G400" s="77"/>
      <c r="H400" s="77"/>
      <c r="I400" s="77"/>
      <c r="J400" s="77"/>
      <c r="K400" s="77"/>
      <c r="L400" s="77"/>
      <c r="M400" s="77"/>
      <c r="N400" s="77"/>
      <c r="O400" s="77"/>
      <c r="P400" s="77"/>
      <c r="Q400" s="77"/>
      <c r="R400" s="77"/>
      <c r="S400" s="77"/>
      <c r="T400" s="77"/>
      <c r="U400" s="77"/>
      <c r="V400" s="77"/>
      <c r="W400" s="77"/>
      <c r="X400" s="77"/>
      <c r="Y400" s="77"/>
      <c r="Z400" s="77"/>
    </row>
    <row r="401" spans="1:26">
      <c r="A401" s="77"/>
      <c r="B401" s="44" t="s">
        <v>6052</v>
      </c>
      <c r="C401" s="620" t="s">
        <v>6053</v>
      </c>
      <c r="D401" s="15"/>
      <c r="E401" s="15">
        <v>1780.32</v>
      </c>
      <c r="F401" s="31"/>
      <c r="G401" s="77"/>
      <c r="H401" s="77"/>
      <c r="I401" s="77"/>
      <c r="J401" s="77"/>
      <c r="K401" s="77"/>
      <c r="L401" s="77"/>
      <c r="M401" s="77"/>
      <c r="N401" s="77"/>
      <c r="O401" s="77"/>
      <c r="P401" s="77"/>
      <c r="Q401" s="77"/>
      <c r="R401" s="77"/>
      <c r="S401" s="77"/>
      <c r="T401" s="77"/>
      <c r="U401" s="77"/>
      <c r="V401" s="77"/>
      <c r="W401" s="77"/>
      <c r="X401" s="77"/>
      <c r="Y401" s="77"/>
      <c r="Z401" s="77"/>
    </row>
    <row r="402" spans="1:26">
      <c r="A402" s="77"/>
      <c r="B402" s="44" t="s">
        <v>6054</v>
      </c>
      <c r="C402" s="618" t="s">
        <v>6055</v>
      </c>
      <c r="D402" s="15"/>
      <c r="E402" s="15">
        <v>1856.3667539999999</v>
      </c>
      <c r="F402" s="31"/>
      <c r="G402" s="77"/>
      <c r="H402" s="77"/>
      <c r="I402" s="77"/>
      <c r="J402" s="77"/>
      <c r="K402" s="77"/>
      <c r="L402" s="77"/>
      <c r="M402" s="77"/>
      <c r="N402" s="77"/>
      <c r="O402" s="77"/>
      <c r="P402" s="77"/>
      <c r="Q402" s="77"/>
      <c r="R402" s="77"/>
      <c r="S402" s="77"/>
      <c r="T402" s="77"/>
      <c r="U402" s="77"/>
      <c r="V402" s="77"/>
      <c r="W402" s="77"/>
      <c r="X402" s="77"/>
      <c r="Y402" s="77"/>
      <c r="Z402" s="77"/>
    </row>
    <row r="403" spans="1:26">
      <c r="A403" s="77"/>
      <c r="B403" s="44" t="s">
        <v>6056</v>
      </c>
      <c r="C403" s="620" t="s">
        <v>6057</v>
      </c>
      <c r="D403" s="15"/>
      <c r="E403" s="15">
        <v>2134.8000000000002</v>
      </c>
      <c r="F403" s="31"/>
      <c r="G403" s="77"/>
      <c r="H403" s="77"/>
      <c r="I403" s="77"/>
      <c r="J403" s="77"/>
      <c r="K403" s="77"/>
      <c r="L403" s="77"/>
      <c r="M403" s="77"/>
      <c r="N403" s="77"/>
      <c r="O403" s="77"/>
      <c r="P403" s="77"/>
      <c r="Q403" s="77"/>
      <c r="R403" s="77"/>
      <c r="S403" s="77"/>
      <c r="T403" s="77"/>
      <c r="U403" s="77"/>
      <c r="V403" s="77"/>
      <c r="W403" s="77"/>
      <c r="X403" s="77"/>
      <c r="Y403" s="77"/>
      <c r="Z403" s="77"/>
    </row>
    <row r="404" spans="1:26">
      <c r="A404" s="77"/>
      <c r="B404" s="44" t="s">
        <v>6058</v>
      </c>
      <c r="C404" s="618" t="s">
        <v>6059</v>
      </c>
      <c r="D404" s="15"/>
      <c r="E404" s="15">
        <v>2060.9506499999998</v>
      </c>
      <c r="F404" s="31"/>
      <c r="G404" s="77"/>
      <c r="H404" s="77"/>
      <c r="I404" s="77"/>
      <c r="J404" s="77"/>
      <c r="K404" s="77"/>
      <c r="L404" s="77"/>
      <c r="M404" s="77"/>
      <c r="N404" s="77"/>
      <c r="O404" s="77"/>
      <c r="P404" s="77"/>
      <c r="Q404" s="77"/>
      <c r="R404" s="77"/>
      <c r="S404" s="77"/>
      <c r="T404" s="77"/>
      <c r="U404" s="77"/>
      <c r="V404" s="77"/>
      <c r="W404" s="77"/>
      <c r="X404" s="77"/>
      <c r="Y404" s="77"/>
      <c r="Z404" s="77"/>
    </row>
    <row r="405" spans="1:26">
      <c r="A405" s="77"/>
      <c r="B405" s="44" t="s">
        <v>6060</v>
      </c>
      <c r="C405" s="620" t="s">
        <v>6061</v>
      </c>
      <c r="D405" s="15"/>
      <c r="E405" s="15">
        <v>2370.12</v>
      </c>
      <c r="F405" s="31"/>
      <c r="G405" s="77"/>
      <c r="H405" s="77"/>
      <c r="I405" s="77"/>
      <c r="J405" s="77"/>
      <c r="K405" s="77"/>
      <c r="L405" s="77"/>
      <c r="M405" s="77"/>
      <c r="N405" s="77"/>
      <c r="O405" s="77"/>
      <c r="P405" s="77"/>
      <c r="Q405" s="77"/>
      <c r="R405" s="77"/>
      <c r="S405" s="77"/>
      <c r="T405" s="77"/>
      <c r="U405" s="77"/>
      <c r="V405" s="77"/>
      <c r="W405" s="77"/>
      <c r="X405" s="77"/>
      <c r="Y405" s="77"/>
      <c r="Z405" s="77"/>
    </row>
    <row r="406" spans="1:26">
      <c r="A406" s="77"/>
      <c r="B406" s="44" t="s">
        <v>6062</v>
      </c>
      <c r="C406" s="618" t="s">
        <v>6063</v>
      </c>
      <c r="D406" s="15"/>
      <c r="E406" s="15">
        <v>1382.1101579999997</v>
      </c>
      <c r="F406" s="31"/>
      <c r="G406" s="77"/>
      <c r="H406" s="77"/>
      <c r="I406" s="77"/>
      <c r="J406" s="77"/>
      <c r="K406" s="77"/>
      <c r="L406" s="77"/>
      <c r="M406" s="77"/>
      <c r="N406" s="77"/>
      <c r="O406" s="77"/>
      <c r="P406" s="77"/>
      <c r="Q406" s="77"/>
      <c r="R406" s="77"/>
      <c r="S406" s="77"/>
      <c r="T406" s="77"/>
      <c r="U406" s="77"/>
      <c r="V406" s="77"/>
      <c r="W406" s="77"/>
      <c r="X406" s="77"/>
      <c r="Y406" s="77"/>
      <c r="Z406" s="77"/>
    </row>
    <row r="407" spans="1:26">
      <c r="A407" s="77"/>
      <c r="B407" s="44" t="s">
        <v>6064</v>
      </c>
      <c r="C407" s="620" t="s">
        <v>6065</v>
      </c>
      <c r="D407" s="15"/>
      <c r="E407" s="15">
        <v>1589.52</v>
      </c>
      <c r="F407" s="31"/>
      <c r="G407" s="77"/>
      <c r="H407" s="77"/>
      <c r="I407" s="77"/>
      <c r="J407" s="77"/>
      <c r="K407" s="77"/>
      <c r="L407" s="77"/>
      <c r="M407" s="77"/>
      <c r="N407" s="77"/>
      <c r="O407" s="77"/>
      <c r="P407" s="77"/>
      <c r="Q407" s="77"/>
      <c r="R407" s="77"/>
      <c r="S407" s="77"/>
      <c r="T407" s="77"/>
      <c r="U407" s="77"/>
      <c r="V407" s="77"/>
      <c r="W407" s="77"/>
      <c r="X407" s="77"/>
      <c r="Y407" s="77"/>
      <c r="Z407" s="77"/>
    </row>
    <row r="408" spans="1:26">
      <c r="A408" s="77"/>
      <c r="B408" s="44" t="s">
        <v>6066</v>
      </c>
      <c r="C408" s="618" t="s">
        <v>6067</v>
      </c>
      <c r="D408" s="15"/>
      <c r="E408" s="15">
        <v>1845.0455099999999</v>
      </c>
      <c r="F408" s="31"/>
      <c r="G408" s="77"/>
      <c r="H408" s="77"/>
      <c r="I408" s="77"/>
      <c r="J408" s="77"/>
      <c r="K408" s="77"/>
      <c r="L408" s="77"/>
      <c r="M408" s="77"/>
      <c r="N408" s="77"/>
      <c r="O408" s="77"/>
      <c r="P408" s="77"/>
      <c r="Q408" s="77"/>
      <c r="R408" s="77"/>
      <c r="S408" s="77"/>
      <c r="T408" s="77"/>
      <c r="U408" s="77"/>
      <c r="V408" s="77"/>
      <c r="W408" s="77"/>
      <c r="X408" s="77"/>
      <c r="Y408" s="77"/>
      <c r="Z408" s="77"/>
    </row>
    <row r="409" spans="1:26">
      <c r="A409" s="77"/>
      <c r="B409" s="44" t="s">
        <v>6068</v>
      </c>
      <c r="C409" s="620" t="s">
        <v>6069</v>
      </c>
      <c r="D409" s="15"/>
      <c r="E409" s="15">
        <v>2121.84</v>
      </c>
      <c r="F409" s="31"/>
      <c r="G409" s="77"/>
      <c r="H409" s="77"/>
      <c r="I409" s="77"/>
      <c r="J409" s="77"/>
      <c r="K409" s="77"/>
      <c r="L409" s="77"/>
      <c r="M409" s="77"/>
      <c r="N409" s="77"/>
      <c r="O409" s="77"/>
      <c r="P409" s="77"/>
      <c r="Q409" s="77"/>
      <c r="R409" s="77"/>
      <c r="S409" s="77"/>
      <c r="T409" s="77"/>
      <c r="U409" s="77"/>
      <c r="V409" s="77"/>
      <c r="W409" s="77"/>
      <c r="X409" s="77"/>
      <c r="Y409" s="77"/>
      <c r="Z409" s="77"/>
    </row>
    <row r="410" spans="1:26">
      <c r="A410" s="77"/>
      <c r="B410" s="44" t="s">
        <v>6070</v>
      </c>
      <c r="C410" s="618" t="s">
        <v>6071</v>
      </c>
      <c r="D410" s="15"/>
      <c r="E410" s="15">
        <v>2303.7896639999999</v>
      </c>
      <c r="F410" s="31"/>
      <c r="G410" s="77"/>
      <c r="H410" s="77"/>
      <c r="I410" s="77"/>
      <c r="J410" s="77"/>
      <c r="K410" s="77"/>
      <c r="L410" s="77"/>
      <c r="M410" s="77"/>
      <c r="N410" s="77"/>
      <c r="O410" s="77"/>
      <c r="P410" s="77"/>
      <c r="Q410" s="77"/>
      <c r="R410" s="77"/>
      <c r="S410" s="77"/>
      <c r="T410" s="77"/>
      <c r="U410" s="77"/>
      <c r="V410" s="77"/>
      <c r="W410" s="77"/>
      <c r="X410" s="77"/>
      <c r="Y410" s="77"/>
      <c r="Z410" s="77"/>
    </row>
    <row r="411" spans="1:26">
      <c r="A411" s="77"/>
      <c r="B411" s="44" t="s">
        <v>6072</v>
      </c>
      <c r="C411" s="620" t="s">
        <v>6073</v>
      </c>
      <c r="D411" s="15"/>
      <c r="E411" s="15">
        <v>2649.6</v>
      </c>
      <c r="F411" s="31"/>
      <c r="G411" s="77"/>
      <c r="H411" s="77"/>
      <c r="I411" s="77"/>
      <c r="J411" s="77"/>
      <c r="K411" s="77"/>
      <c r="L411" s="77"/>
      <c r="M411" s="77"/>
      <c r="N411" s="77"/>
      <c r="O411" s="77"/>
      <c r="P411" s="77"/>
      <c r="Q411" s="77"/>
      <c r="R411" s="77"/>
      <c r="S411" s="77"/>
      <c r="T411" s="77"/>
      <c r="U411" s="77"/>
      <c r="V411" s="77"/>
      <c r="W411" s="77"/>
      <c r="X411" s="77"/>
      <c r="Y411" s="77"/>
      <c r="Z411" s="77"/>
    </row>
    <row r="412" spans="1:26">
      <c r="A412" s="77"/>
      <c r="B412" s="44" t="s">
        <v>6074</v>
      </c>
      <c r="C412" s="618" t="s">
        <v>6075</v>
      </c>
      <c r="D412" s="15"/>
      <c r="E412" s="15">
        <v>2559.6364200000003</v>
      </c>
      <c r="F412" s="31"/>
      <c r="G412" s="77"/>
      <c r="H412" s="77"/>
      <c r="I412" s="77"/>
      <c r="J412" s="77"/>
      <c r="K412" s="77"/>
      <c r="L412" s="77"/>
      <c r="M412" s="77"/>
      <c r="N412" s="77"/>
      <c r="O412" s="77"/>
      <c r="P412" s="77"/>
      <c r="Q412" s="77"/>
      <c r="R412" s="77"/>
      <c r="S412" s="77"/>
      <c r="T412" s="77"/>
      <c r="U412" s="77"/>
      <c r="V412" s="77"/>
      <c r="W412" s="77"/>
      <c r="X412" s="77"/>
      <c r="Y412" s="77"/>
      <c r="Z412" s="77"/>
    </row>
    <row r="413" spans="1:26">
      <c r="A413" s="77"/>
      <c r="B413" s="44" t="s">
        <v>6076</v>
      </c>
      <c r="C413" s="620" t="s">
        <v>6077</v>
      </c>
      <c r="D413" s="15"/>
      <c r="E413" s="15">
        <v>2943.6</v>
      </c>
      <c r="F413" s="31"/>
      <c r="G413" s="77"/>
      <c r="H413" s="77"/>
      <c r="I413" s="77"/>
      <c r="J413" s="77"/>
      <c r="K413" s="77"/>
      <c r="L413" s="77"/>
      <c r="M413" s="77"/>
      <c r="N413" s="77"/>
      <c r="O413" s="77"/>
      <c r="P413" s="77"/>
      <c r="Q413" s="77"/>
      <c r="R413" s="77"/>
      <c r="S413" s="77"/>
      <c r="T413" s="77"/>
      <c r="U413" s="77"/>
      <c r="V413" s="77"/>
      <c r="W413" s="77"/>
      <c r="X413" s="77"/>
      <c r="Y413" s="77"/>
      <c r="Z413" s="77"/>
    </row>
    <row r="414" spans="1:26">
      <c r="A414" s="77"/>
      <c r="B414" s="44" t="s">
        <v>6078</v>
      </c>
      <c r="C414" s="618" t="s">
        <v>6079</v>
      </c>
      <c r="D414" s="15"/>
      <c r="E414" s="15">
        <v>664.58039999999994</v>
      </c>
      <c r="F414" s="31"/>
      <c r="G414" s="77"/>
      <c r="H414" s="77"/>
      <c r="I414" s="77"/>
      <c r="J414" s="77"/>
      <c r="K414" s="77"/>
      <c r="L414" s="77"/>
      <c r="M414" s="77"/>
      <c r="N414" s="77"/>
      <c r="O414" s="77"/>
      <c r="P414" s="77"/>
      <c r="Q414" s="77"/>
      <c r="R414" s="77"/>
      <c r="S414" s="77"/>
      <c r="T414" s="77"/>
      <c r="U414" s="77"/>
      <c r="V414" s="77"/>
      <c r="W414" s="77"/>
      <c r="X414" s="77"/>
      <c r="Y414" s="77"/>
      <c r="Z414" s="77"/>
    </row>
    <row r="415" spans="1:26">
      <c r="A415" s="77"/>
      <c r="B415" s="44" t="s">
        <v>6080</v>
      </c>
      <c r="C415" s="618" t="s">
        <v>6081</v>
      </c>
      <c r="D415" s="15"/>
      <c r="E415" s="15">
        <v>778.12679999999989</v>
      </c>
      <c r="F415" s="31"/>
      <c r="G415" s="77"/>
      <c r="H415" s="77"/>
      <c r="I415" s="77"/>
      <c r="J415" s="77"/>
      <c r="K415" s="77"/>
      <c r="L415" s="77"/>
      <c r="M415" s="77"/>
      <c r="N415" s="77"/>
      <c r="O415" s="77"/>
      <c r="P415" s="77"/>
      <c r="Q415" s="77"/>
      <c r="R415" s="77"/>
      <c r="S415" s="77"/>
      <c r="T415" s="77"/>
      <c r="U415" s="77"/>
      <c r="V415" s="77"/>
      <c r="W415" s="77"/>
      <c r="X415" s="77"/>
      <c r="Y415" s="77"/>
      <c r="Z415" s="77"/>
    </row>
    <row r="416" spans="1:26">
      <c r="A416" s="77"/>
      <c r="B416" s="44" t="s">
        <v>6082</v>
      </c>
      <c r="C416" s="618" t="s">
        <v>6083</v>
      </c>
      <c r="D416" s="15"/>
      <c r="E416" s="15">
        <v>454.01861999999994</v>
      </c>
      <c r="F416" s="31"/>
      <c r="G416" s="77"/>
      <c r="H416" s="77"/>
      <c r="I416" s="77"/>
      <c r="J416" s="77"/>
      <c r="K416" s="77"/>
      <c r="L416" s="77"/>
      <c r="M416" s="77"/>
      <c r="N416" s="77"/>
      <c r="O416" s="77"/>
      <c r="P416" s="77"/>
      <c r="Q416" s="77"/>
      <c r="R416" s="77"/>
      <c r="S416" s="77"/>
      <c r="T416" s="77"/>
      <c r="U416" s="77"/>
      <c r="V416" s="77"/>
      <c r="W416" s="77"/>
      <c r="X416" s="77"/>
      <c r="Y416" s="77"/>
      <c r="Z416" s="77"/>
    </row>
    <row r="417" spans="1:26">
      <c r="A417" s="77"/>
      <c r="B417" s="44" t="s">
        <v>6084</v>
      </c>
      <c r="C417" s="618" t="s">
        <v>6085</v>
      </c>
      <c r="D417" s="15"/>
      <c r="E417" s="15">
        <v>488.14325999999988</v>
      </c>
      <c r="F417" s="31"/>
      <c r="G417" s="77"/>
      <c r="H417" s="77"/>
      <c r="I417" s="77"/>
      <c r="J417" s="77"/>
      <c r="K417" s="77"/>
      <c r="L417" s="77"/>
      <c r="M417" s="77"/>
      <c r="N417" s="77"/>
      <c r="O417" s="77"/>
      <c r="P417" s="77"/>
      <c r="Q417" s="77"/>
      <c r="R417" s="77"/>
      <c r="S417" s="77"/>
      <c r="T417" s="77"/>
      <c r="U417" s="77"/>
      <c r="V417" s="77"/>
      <c r="W417" s="77"/>
      <c r="X417" s="77"/>
      <c r="Y417" s="77"/>
      <c r="Z417" s="77"/>
    </row>
    <row r="418" spans="1:26" ht="15">
      <c r="A418" s="77"/>
      <c r="B418" s="622" t="s">
        <v>6086</v>
      </c>
      <c r="C418" s="623" t="s">
        <v>6087</v>
      </c>
      <c r="D418" s="15"/>
      <c r="E418" s="15">
        <v>429.73972800000007</v>
      </c>
      <c r="F418" s="31"/>
      <c r="G418" s="77"/>
      <c r="H418" s="77"/>
      <c r="I418" s="77"/>
      <c r="J418" s="77"/>
      <c r="K418" s="77"/>
      <c r="L418" s="77"/>
      <c r="M418" s="77"/>
      <c r="N418" s="77"/>
      <c r="O418" s="77"/>
      <c r="P418" s="77"/>
      <c r="Q418" s="77"/>
      <c r="R418" s="77"/>
      <c r="S418" s="77"/>
      <c r="T418" s="77"/>
      <c r="U418" s="77"/>
      <c r="V418" s="77"/>
      <c r="W418" s="77"/>
      <c r="X418" s="77"/>
      <c r="Y418" s="77"/>
      <c r="Z418" s="77"/>
    </row>
    <row r="419" spans="1:26" ht="15">
      <c r="A419" s="77"/>
      <c r="B419" s="622" t="s">
        <v>6088</v>
      </c>
      <c r="C419" s="623" t="s">
        <v>6089</v>
      </c>
      <c r="D419" s="15"/>
      <c r="E419" s="15">
        <v>386.76</v>
      </c>
      <c r="F419" s="31"/>
      <c r="G419" s="77"/>
      <c r="H419" s="77"/>
      <c r="I419" s="77"/>
      <c r="J419" s="77"/>
      <c r="K419" s="77"/>
      <c r="L419" s="77"/>
      <c r="M419" s="77"/>
      <c r="N419" s="77"/>
      <c r="O419" s="77"/>
      <c r="P419" s="77"/>
      <c r="Q419" s="77"/>
      <c r="R419" s="77"/>
      <c r="S419" s="77"/>
      <c r="T419" s="77"/>
      <c r="U419" s="77"/>
      <c r="V419" s="77"/>
      <c r="W419" s="77"/>
      <c r="X419" s="77"/>
      <c r="Y419" s="77"/>
      <c r="Z419" s="77"/>
    </row>
    <row r="420" spans="1:26" ht="15">
      <c r="A420" s="77"/>
      <c r="B420" s="624" t="s">
        <v>6090</v>
      </c>
      <c r="C420" s="623" t="s">
        <v>6091</v>
      </c>
      <c r="D420" s="15"/>
      <c r="E420" s="15">
        <v>435.63412199999993</v>
      </c>
      <c r="F420" s="31"/>
      <c r="G420" s="77"/>
      <c r="H420" s="77"/>
      <c r="I420" s="77"/>
      <c r="J420" s="77"/>
      <c r="K420" s="77"/>
      <c r="L420" s="77"/>
      <c r="M420" s="77"/>
      <c r="N420" s="77"/>
      <c r="O420" s="77"/>
      <c r="P420" s="77"/>
      <c r="Q420" s="77"/>
      <c r="R420" s="77"/>
      <c r="S420" s="77"/>
      <c r="T420" s="77"/>
      <c r="U420" s="77"/>
      <c r="V420" s="77"/>
      <c r="W420" s="77"/>
      <c r="X420" s="77"/>
      <c r="Y420" s="77"/>
      <c r="Z420" s="77"/>
    </row>
    <row r="421" spans="1:26" ht="15">
      <c r="A421" s="77"/>
      <c r="B421" s="624" t="s">
        <v>6092</v>
      </c>
      <c r="C421" s="623" t="s">
        <v>6093</v>
      </c>
      <c r="D421" s="15"/>
      <c r="E421" s="15">
        <v>392.16</v>
      </c>
      <c r="F421" s="31"/>
      <c r="G421" s="77"/>
      <c r="H421" s="77"/>
      <c r="I421" s="77"/>
      <c r="J421" s="77"/>
      <c r="K421" s="77"/>
      <c r="L421" s="77"/>
      <c r="M421" s="77"/>
      <c r="N421" s="77"/>
      <c r="O421" s="77"/>
      <c r="P421" s="77"/>
      <c r="Q421" s="77"/>
      <c r="R421" s="77"/>
      <c r="S421" s="77"/>
      <c r="T421" s="77"/>
      <c r="U421" s="77"/>
      <c r="V421" s="77"/>
      <c r="W421" s="77"/>
      <c r="X421" s="77"/>
      <c r="Y421" s="77"/>
      <c r="Z421" s="77"/>
    </row>
    <row r="422" spans="1:26" ht="15">
      <c r="A422" s="77"/>
      <c r="B422" s="622" t="s">
        <v>6094</v>
      </c>
      <c r="C422" s="623" t="s">
        <v>6095</v>
      </c>
      <c r="D422" s="15"/>
      <c r="E422" s="15">
        <v>519.02393399999994</v>
      </c>
      <c r="F422" s="31"/>
      <c r="G422" s="77"/>
      <c r="H422" s="77"/>
      <c r="I422" s="77"/>
      <c r="J422" s="77"/>
      <c r="K422" s="77"/>
      <c r="L422" s="77"/>
      <c r="M422" s="77"/>
      <c r="N422" s="77"/>
      <c r="O422" s="77"/>
      <c r="P422" s="77"/>
      <c r="Q422" s="77"/>
      <c r="R422" s="77"/>
      <c r="S422" s="77"/>
      <c r="T422" s="77"/>
      <c r="U422" s="77"/>
      <c r="V422" s="77"/>
      <c r="W422" s="77"/>
      <c r="X422" s="77"/>
      <c r="Y422" s="77"/>
      <c r="Z422" s="77"/>
    </row>
    <row r="423" spans="1:26" ht="15">
      <c r="A423" s="77"/>
      <c r="B423" s="622" t="s">
        <v>6096</v>
      </c>
      <c r="C423" s="623" t="s">
        <v>6097</v>
      </c>
      <c r="D423" s="15"/>
      <c r="E423" s="15">
        <v>467.16</v>
      </c>
      <c r="F423" s="31"/>
      <c r="G423" s="77"/>
      <c r="H423" s="77"/>
      <c r="I423" s="77"/>
      <c r="J423" s="77"/>
      <c r="K423" s="77"/>
      <c r="L423" s="77"/>
      <c r="M423" s="77"/>
      <c r="N423" s="77"/>
      <c r="O423" s="77"/>
      <c r="P423" s="77"/>
      <c r="Q423" s="77"/>
      <c r="R423" s="77"/>
      <c r="S423" s="77"/>
      <c r="T423" s="77"/>
      <c r="U423" s="77"/>
      <c r="V423" s="77"/>
      <c r="W423" s="77"/>
      <c r="X423" s="77"/>
      <c r="Y423" s="77"/>
      <c r="Z423" s="77"/>
    </row>
    <row r="424" spans="1:26" ht="15">
      <c r="A424" s="77"/>
      <c r="B424" s="619" t="s">
        <v>6098</v>
      </c>
      <c r="C424" s="623" t="s">
        <v>6099</v>
      </c>
      <c r="D424" s="15"/>
      <c r="E424" s="15">
        <v>674.66599200000007</v>
      </c>
      <c r="F424" s="31"/>
      <c r="G424" s="77"/>
      <c r="H424" s="77"/>
      <c r="I424" s="77"/>
      <c r="J424" s="77"/>
      <c r="K424" s="77"/>
      <c r="L424" s="77"/>
      <c r="M424" s="77"/>
      <c r="N424" s="77"/>
      <c r="O424" s="77"/>
      <c r="P424" s="77"/>
      <c r="Q424" s="77"/>
      <c r="R424" s="77"/>
      <c r="S424" s="77"/>
      <c r="T424" s="77"/>
      <c r="U424" s="77"/>
      <c r="V424" s="77"/>
      <c r="W424" s="77"/>
      <c r="X424" s="77"/>
      <c r="Y424" s="77"/>
      <c r="Z424" s="77"/>
    </row>
    <row r="425" spans="1:26" ht="15">
      <c r="A425" s="77"/>
      <c r="B425" s="619" t="s">
        <v>6100</v>
      </c>
      <c r="C425" s="623" t="s">
        <v>6101</v>
      </c>
      <c r="D425" s="15"/>
      <c r="E425" s="15">
        <v>607.20000000000005</v>
      </c>
      <c r="F425" s="31"/>
      <c r="G425" s="77"/>
      <c r="H425" s="77"/>
      <c r="I425" s="77"/>
      <c r="J425" s="77"/>
      <c r="K425" s="77"/>
      <c r="L425" s="77"/>
      <c r="M425" s="77"/>
      <c r="N425" s="77"/>
      <c r="O425" s="77"/>
      <c r="P425" s="77"/>
      <c r="Q425" s="77"/>
      <c r="R425" s="77"/>
      <c r="S425" s="77"/>
      <c r="T425" s="77"/>
      <c r="U425" s="77"/>
      <c r="V425" s="77"/>
      <c r="W425" s="77"/>
      <c r="X425" s="77"/>
      <c r="Y425" s="77"/>
      <c r="Z425" s="77"/>
    </row>
    <row r="426" spans="1:26" ht="15">
      <c r="A426" s="77"/>
      <c r="B426" s="619" t="s">
        <v>6102</v>
      </c>
      <c r="C426" s="623" t="s">
        <v>6103</v>
      </c>
      <c r="D426" s="15"/>
      <c r="E426" s="15">
        <v>392.26637999999997</v>
      </c>
      <c r="F426" s="31"/>
      <c r="G426" s="77"/>
      <c r="H426" s="77"/>
      <c r="I426" s="77"/>
      <c r="J426" s="77"/>
      <c r="K426" s="77"/>
      <c r="L426" s="77"/>
      <c r="M426" s="77"/>
      <c r="N426" s="77"/>
      <c r="O426" s="77"/>
      <c r="P426" s="77"/>
      <c r="Q426" s="77"/>
      <c r="R426" s="77"/>
      <c r="S426" s="77"/>
      <c r="T426" s="77"/>
      <c r="U426" s="77"/>
      <c r="V426" s="77"/>
      <c r="W426" s="77"/>
      <c r="X426" s="77"/>
      <c r="Y426" s="77"/>
      <c r="Z426" s="77"/>
    </row>
    <row r="427" spans="1:26" ht="15">
      <c r="A427" s="77"/>
      <c r="B427" s="619" t="s">
        <v>6104</v>
      </c>
      <c r="C427" s="623" t="s">
        <v>6105</v>
      </c>
      <c r="D427" s="15"/>
      <c r="E427" s="15">
        <v>442.61843999999991</v>
      </c>
      <c r="F427" s="31"/>
      <c r="G427" s="77"/>
      <c r="H427" s="77"/>
      <c r="I427" s="77"/>
      <c r="J427" s="77"/>
      <c r="K427" s="77"/>
      <c r="L427" s="77"/>
      <c r="M427" s="77"/>
      <c r="N427" s="77"/>
      <c r="O427" s="77"/>
      <c r="P427" s="77"/>
      <c r="Q427" s="77"/>
      <c r="R427" s="77"/>
      <c r="S427" s="77"/>
      <c r="T427" s="77"/>
      <c r="U427" s="77"/>
      <c r="V427" s="77"/>
      <c r="W427" s="77"/>
      <c r="X427" s="77"/>
      <c r="Y427" s="77"/>
      <c r="Z427" s="77"/>
    </row>
    <row r="428" spans="1:26" ht="15">
      <c r="A428" s="77"/>
      <c r="B428" s="622" t="s">
        <v>6106</v>
      </c>
      <c r="C428" s="623" t="s">
        <v>6107</v>
      </c>
      <c r="D428" s="15"/>
      <c r="E428" s="15">
        <v>420.18847200000005</v>
      </c>
      <c r="F428" s="31"/>
      <c r="G428" s="77"/>
      <c r="H428" s="77"/>
      <c r="I428" s="77"/>
      <c r="J428" s="77"/>
      <c r="K428" s="77"/>
      <c r="L428" s="77"/>
      <c r="M428" s="77"/>
      <c r="N428" s="77"/>
      <c r="O428" s="77"/>
      <c r="P428" s="77"/>
      <c r="Q428" s="77"/>
      <c r="R428" s="77"/>
      <c r="S428" s="77"/>
      <c r="T428" s="77"/>
      <c r="U428" s="77"/>
      <c r="V428" s="77"/>
      <c r="W428" s="77"/>
      <c r="X428" s="77"/>
      <c r="Y428" s="77"/>
      <c r="Z428" s="77"/>
    </row>
    <row r="429" spans="1:26" ht="15">
      <c r="A429" s="77"/>
      <c r="B429" s="624" t="s">
        <v>6108</v>
      </c>
      <c r="C429" s="623" t="s">
        <v>6109</v>
      </c>
      <c r="D429" s="15"/>
      <c r="E429" s="15">
        <v>429.73972800000007</v>
      </c>
      <c r="F429" s="31"/>
      <c r="G429" s="77"/>
      <c r="H429" s="77"/>
      <c r="I429" s="77"/>
      <c r="J429" s="77"/>
      <c r="K429" s="77"/>
      <c r="L429" s="77"/>
      <c r="M429" s="77"/>
      <c r="N429" s="77"/>
      <c r="O429" s="77"/>
      <c r="P429" s="77"/>
      <c r="Q429" s="77"/>
      <c r="R429" s="77"/>
      <c r="S429" s="77"/>
      <c r="T429" s="77"/>
      <c r="U429" s="77"/>
      <c r="V429" s="77"/>
      <c r="W429" s="77"/>
      <c r="X429" s="77"/>
      <c r="Y429" s="77"/>
      <c r="Z429" s="77"/>
    </row>
    <row r="430" spans="1:26" ht="15">
      <c r="A430" s="77"/>
      <c r="B430" s="622" t="s">
        <v>6110</v>
      </c>
      <c r="C430" s="623" t="s">
        <v>6111</v>
      </c>
      <c r="D430" s="15"/>
      <c r="E430" s="15">
        <v>527.9573640000001</v>
      </c>
      <c r="F430" s="31"/>
      <c r="G430" s="77"/>
      <c r="H430" s="77"/>
      <c r="I430" s="77"/>
      <c r="J430" s="77"/>
      <c r="K430" s="77"/>
      <c r="L430" s="77"/>
      <c r="M430" s="77"/>
      <c r="N430" s="77"/>
      <c r="O430" s="77"/>
      <c r="P430" s="77"/>
      <c r="Q430" s="77"/>
      <c r="R430" s="77"/>
      <c r="S430" s="77"/>
      <c r="T430" s="77"/>
      <c r="U430" s="77"/>
      <c r="V430" s="77"/>
      <c r="W430" s="77"/>
      <c r="X430" s="77"/>
      <c r="Y430" s="77"/>
      <c r="Z430" s="77"/>
    </row>
    <row r="431" spans="1:26" ht="15">
      <c r="A431" s="77"/>
      <c r="B431" s="619" t="s">
        <v>6112</v>
      </c>
      <c r="C431" s="623" t="s">
        <v>6113</v>
      </c>
      <c r="D431" s="15"/>
      <c r="E431" s="15">
        <v>742.25949600000001</v>
      </c>
      <c r="F431" s="31"/>
      <c r="G431" s="77"/>
      <c r="H431" s="77"/>
      <c r="I431" s="77"/>
      <c r="J431" s="77"/>
      <c r="K431" s="77"/>
      <c r="L431" s="77"/>
      <c r="M431" s="77"/>
      <c r="N431" s="77"/>
      <c r="O431" s="77"/>
      <c r="P431" s="77"/>
      <c r="Q431" s="77"/>
      <c r="R431" s="77"/>
      <c r="S431" s="77"/>
      <c r="T431" s="77"/>
      <c r="U431" s="77"/>
      <c r="V431" s="77"/>
      <c r="W431" s="77"/>
      <c r="X431" s="77"/>
      <c r="Y431" s="77"/>
      <c r="Z431" s="77"/>
    </row>
    <row r="432" spans="1:26" ht="15">
      <c r="A432" s="77"/>
      <c r="B432" s="619" t="s">
        <v>6114</v>
      </c>
      <c r="C432" s="623" t="s">
        <v>6115</v>
      </c>
      <c r="D432" s="15"/>
      <c r="E432" s="15">
        <v>544.82538</v>
      </c>
      <c r="F432" s="31"/>
      <c r="G432" s="77"/>
      <c r="H432" s="77"/>
      <c r="I432" s="77"/>
      <c r="J432" s="77"/>
      <c r="K432" s="77"/>
      <c r="L432" s="77"/>
      <c r="M432" s="77"/>
      <c r="N432" s="77"/>
      <c r="O432" s="77"/>
      <c r="P432" s="77"/>
      <c r="Q432" s="77"/>
      <c r="R432" s="77"/>
      <c r="S432" s="77"/>
      <c r="T432" s="77"/>
      <c r="U432" s="77"/>
      <c r="V432" s="77"/>
      <c r="W432" s="77"/>
      <c r="X432" s="77"/>
      <c r="Y432" s="77"/>
      <c r="Z432" s="77"/>
    </row>
    <row r="433" spans="1:26" ht="15">
      <c r="A433" s="77"/>
      <c r="B433" s="619" t="s">
        <v>6116</v>
      </c>
      <c r="C433" s="623" t="s">
        <v>6117</v>
      </c>
      <c r="D433" s="15"/>
      <c r="E433" s="15">
        <v>585.97835999999984</v>
      </c>
      <c r="F433" s="31"/>
      <c r="G433" s="77"/>
      <c r="H433" s="77"/>
      <c r="I433" s="77"/>
      <c r="J433" s="77"/>
      <c r="K433" s="77"/>
      <c r="L433" s="77"/>
      <c r="M433" s="77"/>
      <c r="N433" s="77"/>
      <c r="O433" s="77"/>
      <c r="P433" s="77"/>
      <c r="Q433" s="77"/>
      <c r="R433" s="77"/>
      <c r="S433" s="77"/>
      <c r="T433" s="77"/>
      <c r="U433" s="77"/>
      <c r="V433" s="77"/>
      <c r="W433" s="77"/>
      <c r="X433" s="77"/>
      <c r="Y433" s="77"/>
      <c r="Z433" s="77"/>
    </row>
    <row r="434" spans="1:26" ht="15">
      <c r="A434" s="77"/>
      <c r="B434" s="622" t="s">
        <v>6118</v>
      </c>
      <c r="C434" s="623" t="s">
        <v>6119</v>
      </c>
      <c r="D434" s="15"/>
      <c r="E434" s="15">
        <v>515.68433399999992</v>
      </c>
      <c r="F434" s="31"/>
      <c r="G434" s="77"/>
      <c r="H434" s="77"/>
      <c r="I434" s="77"/>
      <c r="J434" s="77"/>
      <c r="K434" s="77"/>
      <c r="L434" s="77"/>
      <c r="M434" s="77"/>
      <c r="N434" s="77"/>
      <c r="O434" s="77"/>
      <c r="P434" s="77"/>
      <c r="Q434" s="77"/>
      <c r="R434" s="77"/>
      <c r="S434" s="77"/>
      <c r="T434" s="77"/>
      <c r="U434" s="77"/>
      <c r="V434" s="77"/>
      <c r="W434" s="77"/>
      <c r="X434" s="77"/>
      <c r="Y434" s="77"/>
      <c r="Z434" s="77"/>
    </row>
    <row r="435" spans="1:26" ht="15">
      <c r="A435" s="77"/>
      <c r="B435" s="624" t="s">
        <v>6120</v>
      </c>
      <c r="C435" s="623" t="s">
        <v>6121</v>
      </c>
      <c r="D435" s="15"/>
      <c r="E435" s="15">
        <v>522.76428599999997</v>
      </c>
      <c r="F435" s="31"/>
      <c r="G435" s="77"/>
      <c r="H435" s="77"/>
      <c r="I435" s="77"/>
      <c r="J435" s="77"/>
      <c r="K435" s="77"/>
      <c r="L435" s="77"/>
      <c r="M435" s="77"/>
      <c r="N435" s="77"/>
      <c r="O435" s="77"/>
      <c r="P435" s="77"/>
      <c r="Q435" s="77"/>
      <c r="R435" s="77"/>
      <c r="S435" s="77"/>
      <c r="T435" s="77"/>
      <c r="U435" s="77"/>
      <c r="V435" s="77"/>
      <c r="W435" s="77"/>
      <c r="X435" s="77"/>
      <c r="Y435" s="77"/>
      <c r="Z435" s="77"/>
    </row>
    <row r="436" spans="1:26" ht="15">
      <c r="A436" s="77"/>
      <c r="B436" s="622" t="s">
        <v>6122</v>
      </c>
      <c r="C436" s="623" t="s">
        <v>6123</v>
      </c>
      <c r="D436" s="15"/>
      <c r="E436" s="15">
        <v>622.83539999999994</v>
      </c>
      <c r="F436" s="31"/>
      <c r="G436" s="77"/>
      <c r="H436" s="77"/>
      <c r="I436" s="77"/>
      <c r="J436" s="77"/>
      <c r="K436" s="77"/>
      <c r="L436" s="77"/>
      <c r="M436" s="77"/>
      <c r="N436" s="77"/>
      <c r="O436" s="77"/>
      <c r="P436" s="77"/>
      <c r="Q436" s="77"/>
      <c r="R436" s="77"/>
      <c r="S436" s="77"/>
      <c r="T436" s="77"/>
      <c r="U436" s="77"/>
      <c r="V436" s="77"/>
      <c r="W436" s="77"/>
      <c r="X436" s="77"/>
      <c r="Y436" s="77"/>
      <c r="Z436" s="77"/>
    </row>
    <row r="437" spans="1:26" ht="15">
      <c r="A437" s="77"/>
      <c r="B437" s="619" t="s">
        <v>6124</v>
      </c>
      <c r="C437" s="623" t="s">
        <v>6125</v>
      </c>
      <c r="D437" s="15"/>
      <c r="E437" s="15">
        <v>809.60253</v>
      </c>
      <c r="F437" s="31"/>
      <c r="G437" s="77"/>
      <c r="H437" s="77"/>
      <c r="I437" s="77"/>
      <c r="J437" s="77"/>
      <c r="K437" s="77"/>
      <c r="L437" s="77"/>
      <c r="M437" s="77"/>
      <c r="N437" s="77"/>
      <c r="O437" s="77"/>
      <c r="P437" s="77"/>
      <c r="Q437" s="77"/>
      <c r="R437" s="77"/>
      <c r="S437" s="77"/>
      <c r="T437" s="77"/>
      <c r="U437" s="77"/>
      <c r="V437" s="77"/>
      <c r="W437" s="77"/>
      <c r="X437" s="77"/>
      <c r="Y437" s="77"/>
      <c r="Z437" s="77"/>
    </row>
    <row r="438" spans="1:26" ht="15">
      <c r="A438" s="77"/>
      <c r="B438" s="619" t="s">
        <v>6126</v>
      </c>
      <c r="C438" s="623" t="s">
        <v>6127</v>
      </c>
      <c r="D438" s="15"/>
      <c r="E438" s="15">
        <v>470.73179999999996</v>
      </c>
      <c r="F438" s="31"/>
      <c r="G438" s="77"/>
      <c r="H438" s="77"/>
      <c r="I438" s="77"/>
      <c r="J438" s="77"/>
      <c r="K438" s="77"/>
      <c r="L438" s="77"/>
      <c r="M438" s="77"/>
      <c r="N438" s="77"/>
      <c r="O438" s="77"/>
      <c r="P438" s="77"/>
      <c r="Q438" s="77"/>
      <c r="R438" s="77"/>
      <c r="S438" s="77"/>
      <c r="T438" s="77"/>
      <c r="U438" s="77"/>
      <c r="V438" s="77"/>
      <c r="W438" s="77"/>
      <c r="X438" s="77"/>
      <c r="Y438" s="77"/>
      <c r="Z438" s="77"/>
    </row>
    <row r="439" spans="1:26" ht="15">
      <c r="A439" s="77"/>
      <c r="B439" s="619" t="s">
        <v>6128</v>
      </c>
      <c r="C439" s="623" t="s">
        <v>6129</v>
      </c>
      <c r="D439" s="15"/>
      <c r="E439" s="15">
        <v>531.14819999999986</v>
      </c>
      <c r="F439" s="31"/>
      <c r="G439" s="77"/>
      <c r="H439" s="77"/>
      <c r="I439" s="77"/>
      <c r="J439" s="77"/>
      <c r="K439" s="77"/>
      <c r="L439" s="77"/>
      <c r="M439" s="77"/>
      <c r="N439" s="77"/>
      <c r="O439" s="77"/>
      <c r="P439" s="77"/>
      <c r="Q439" s="77"/>
      <c r="R439" s="77"/>
      <c r="S439" s="77"/>
      <c r="T439" s="77"/>
      <c r="U439" s="77"/>
      <c r="V439" s="77"/>
      <c r="W439" s="77"/>
      <c r="X439" s="77"/>
      <c r="Y439" s="77"/>
      <c r="Z439" s="77"/>
    </row>
    <row r="440" spans="1:26" ht="15">
      <c r="A440" s="77"/>
      <c r="B440" s="622" t="s">
        <v>6130</v>
      </c>
      <c r="C440" s="623" t="s">
        <v>6131</v>
      </c>
      <c r="D440" s="15"/>
      <c r="E440" s="15">
        <v>504.22950600000001</v>
      </c>
      <c r="F440" s="31"/>
      <c r="G440" s="77"/>
      <c r="H440" s="77"/>
      <c r="I440" s="77"/>
      <c r="J440" s="77"/>
      <c r="K440" s="77"/>
      <c r="L440" s="77"/>
      <c r="M440" s="77"/>
      <c r="N440" s="77"/>
      <c r="O440" s="77"/>
      <c r="P440" s="77"/>
      <c r="Q440" s="77"/>
      <c r="R440" s="77"/>
      <c r="S440" s="77"/>
      <c r="T440" s="77"/>
      <c r="U440" s="77"/>
      <c r="V440" s="77"/>
      <c r="W440" s="77"/>
      <c r="X440" s="77"/>
      <c r="Y440" s="77"/>
      <c r="Z440" s="77"/>
    </row>
    <row r="441" spans="1:26" ht="15">
      <c r="A441" s="77"/>
      <c r="B441" s="624" t="s">
        <v>6132</v>
      </c>
      <c r="C441" s="623" t="s">
        <v>6133</v>
      </c>
      <c r="D441" s="15"/>
      <c r="E441" s="15">
        <v>515.68433399999992</v>
      </c>
      <c r="F441" s="31"/>
      <c r="G441" s="77"/>
      <c r="H441" s="77"/>
      <c r="I441" s="77"/>
      <c r="J441" s="77"/>
      <c r="K441" s="77"/>
      <c r="L441" s="77"/>
      <c r="M441" s="77"/>
      <c r="N441" s="77"/>
      <c r="O441" s="77"/>
      <c r="P441" s="77"/>
      <c r="Q441" s="77"/>
      <c r="R441" s="77"/>
      <c r="S441" s="77"/>
      <c r="T441" s="77"/>
      <c r="U441" s="77"/>
      <c r="V441" s="77"/>
      <c r="W441" s="77"/>
      <c r="X441" s="77"/>
      <c r="Y441" s="77"/>
      <c r="Z441" s="77"/>
    </row>
    <row r="442" spans="1:26" ht="15">
      <c r="A442" s="77"/>
      <c r="B442" s="622" t="s">
        <v>6134</v>
      </c>
      <c r="C442" s="623" t="s">
        <v>6135</v>
      </c>
      <c r="D442" s="15"/>
      <c r="E442" s="15">
        <v>633.55551600000001</v>
      </c>
      <c r="F442" s="31"/>
      <c r="G442" s="77"/>
      <c r="H442" s="77"/>
      <c r="I442" s="77"/>
      <c r="J442" s="77"/>
      <c r="K442" s="77"/>
      <c r="L442" s="77"/>
      <c r="M442" s="77"/>
      <c r="N442" s="77"/>
      <c r="O442" s="77"/>
      <c r="P442" s="77"/>
      <c r="Q442" s="77"/>
      <c r="R442" s="77"/>
      <c r="S442" s="77"/>
      <c r="T442" s="77"/>
      <c r="U442" s="77"/>
      <c r="V442" s="77"/>
      <c r="W442" s="77"/>
      <c r="X442" s="77"/>
      <c r="Y442" s="77"/>
      <c r="Z442" s="77"/>
    </row>
    <row r="443" spans="1:26" ht="15">
      <c r="A443" s="77"/>
      <c r="B443" s="619" t="s">
        <v>6136</v>
      </c>
      <c r="C443" s="623" t="s">
        <v>6137</v>
      </c>
      <c r="D443" s="15"/>
      <c r="E443" s="15">
        <v>890.70471599999996</v>
      </c>
      <c r="F443" s="31"/>
      <c r="G443" s="77"/>
      <c r="H443" s="77"/>
      <c r="I443" s="77"/>
      <c r="J443" s="77"/>
      <c r="K443" s="77"/>
      <c r="L443" s="77"/>
      <c r="M443" s="77"/>
      <c r="N443" s="77"/>
      <c r="O443" s="77"/>
      <c r="P443" s="77"/>
      <c r="Q443" s="77"/>
      <c r="R443" s="77"/>
      <c r="S443" s="77"/>
      <c r="T443" s="77"/>
      <c r="U443" s="77"/>
      <c r="V443" s="77"/>
      <c r="W443" s="77"/>
      <c r="X443" s="77"/>
      <c r="Y443" s="77"/>
      <c r="Z443" s="77"/>
    </row>
    <row r="444" spans="1:26" ht="15">
      <c r="A444" s="77"/>
      <c r="B444" s="2"/>
      <c r="C444" s="625"/>
      <c r="D444" s="626"/>
      <c r="E444" s="626"/>
      <c r="F444" s="77"/>
      <c r="G444" s="77"/>
      <c r="H444" s="77"/>
      <c r="I444" s="77"/>
      <c r="J444" s="77"/>
      <c r="K444" s="77"/>
      <c r="L444" s="77"/>
      <c r="M444" s="77"/>
      <c r="N444" s="77"/>
      <c r="O444" s="77"/>
      <c r="P444" s="77"/>
      <c r="Q444" s="77"/>
      <c r="R444" s="77"/>
      <c r="S444" s="77"/>
      <c r="T444" s="77"/>
      <c r="U444" s="77"/>
      <c r="V444" s="77"/>
      <c r="W444" s="77"/>
      <c r="X444" s="77"/>
      <c r="Y444" s="77"/>
      <c r="Z444" s="77"/>
    </row>
    <row r="445" spans="1:26" ht="13.5">
      <c r="A445" s="77"/>
      <c r="B445" s="1087" t="s">
        <v>6138</v>
      </c>
      <c r="C445" s="878"/>
      <c r="D445" s="627"/>
      <c r="E445" s="627"/>
      <c r="F445" s="77"/>
      <c r="G445" s="77"/>
      <c r="H445" s="77"/>
      <c r="I445" s="77"/>
      <c r="J445" s="77"/>
      <c r="K445" s="77"/>
      <c r="L445" s="77"/>
      <c r="M445" s="77"/>
      <c r="N445" s="77"/>
      <c r="O445" s="77"/>
      <c r="P445" s="77"/>
      <c r="Q445" s="77"/>
      <c r="R445" s="77"/>
      <c r="S445" s="77"/>
      <c r="T445" s="77"/>
      <c r="U445" s="77"/>
      <c r="V445" s="77"/>
      <c r="W445" s="77"/>
      <c r="X445" s="77"/>
      <c r="Y445" s="77"/>
      <c r="Z445" s="77"/>
    </row>
    <row r="446" spans="1:26" ht="15">
      <c r="A446" s="77"/>
      <c r="B446" s="1083" t="s">
        <v>5312</v>
      </c>
      <c r="C446" s="1083" t="s">
        <v>5313</v>
      </c>
      <c r="D446" s="1081" t="s">
        <v>2255</v>
      </c>
      <c r="E446" s="889"/>
      <c r="F446" s="77"/>
      <c r="G446" s="77"/>
      <c r="H446" s="77"/>
      <c r="I446" s="77"/>
      <c r="J446" s="77"/>
      <c r="K446" s="77"/>
      <c r="L446" s="77"/>
      <c r="M446" s="77"/>
      <c r="N446" s="77"/>
      <c r="O446" s="77"/>
      <c r="P446" s="77"/>
      <c r="Q446" s="77"/>
      <c r="R446" s="77"/>
      <c r="S446" s="77"/>
      <c r="T446" s="77"/>
      <c r="U446" s="77"/>
      <c r="V446" s="77"/>
      <c r="W446" s="77"/>
      <c r="X446" s="77"/>
      <c r="Y446" s="77"/>
      <c r="Z446" s="77"/>
    </row>
    <row r="447" spans="1:26">
      <c r="A447" s="77"/>
      <c r="B447" s="884"/>
      <c r="C447" s="884"/>
      <c r="D447" s="615"/>
      <c r="E447" s="592" t="s">
        <v>5314</v>
      </c>
      <c r="F447" s="77"/>
      <c r="G447" s="77"/>
      <c r="H447" s="77"/>
      <c r="I447" s="77"/>
      <c r="J447" s="77"/>
      <c r="K447" s="77"/>
      <c r="L447" s="77"/>
      <c r="M447" s="77"/>
      <c r="N447" s="77"/>
      <c r="O447" s="77"/>
      <c r="P447" s="77"/>
      <c r="Q447" s="77"/>
      <c r="R447" s="77"/>
      <c r="S447" s="77"/>
      <c r="T447" s="77"/>
      <c r="U447" s="77"/>
      <c r="V447" s="77"/>
      <c r="W447" s="77"/>
      <c r="X447" s="77"/>
      <c r="Y447" s="77"/>
      <c r="Z447" s="77"/>
    </row>
    <row r="448" spans="1:26" ht="15.75">
      <c r="A448" s="77"/>
      <c r="B448" s="1082" t="s">
        <v>6139</v>
      </c>
      <c r="C448" s="888"/>
      <c r="D448" s="888"/>
      <c r="E448" s="889"/>
      <c r="F448" s="77"/>
      <c r="G448" s="77"/>
      <c r="H448" s="77"/>
      <c r="I448" s="77"/>
      <c r="J448" s="77"/>
      <c r="K448" s="77"/>
      <c r="L448" s="77"/>
      <c r="M448" s="77"/>
      <c r="N448" s="77"/>
      <c r="O448" s="77"/>
      <c r="P448" s="77"/>
      <c r="Q448" s="77"/>
      <c r="R448" s="77"/>
      <c r="S448" s="77"/>
      <c r="T448" s="77"/>
      <c r="U448" s="77"/>
      <c r="V448" s="77"/>
      <c r="W448" s="77"/>
      <c r="X448" s="77"/>
      <c r="Y448" s="77"/>
      <c r="Z448" s="77"/>
    </row>
    <row r="449" spans="1:26">
      <c r="A449" s="77"/>
      <c r="B449" s="44" t="s">
        <v>6140</v>
      </c>
      <c r="C449" s="628" t="s">
        <v>6141</v>
      </c>
      <c r="D449" s="15"/>
      <c r="E449" s="15">
        <v>773.60164199999997</v>
      </c>
      <c r="F449" s="31"/>
      <c r="G449" s="77"/>
      <c r="H449" s="77"/>
      <c r="I449" s="77"/>
      <c r="J449" s="77"/>
      <c r="K449" s="77"/>
      <c r="L449" s="77"/>
      <c r="M449" s="77"/>
      <c r="N449" s="77"/>
      <c r="O449" s="77"/>
      <c r="P449" s="77"/>
      <c r="Q449" s="77"/>
      <c r="R449" s="77"/>
      <c r="S449" s="77"/>
      <c r="T449" s="77"/>
      <c r="U449" s="77"/>
      <c r="V449" s="77"/>
      <c r="W449" s="77"/>
      <c r="X449" s="77"/>
      <c r="Y449" s="77"/>
      <c r="Z449" s="77"/>
    </row>
    <row r="450" spans="1:26">
      <c r="A450" s="77"/>
      <c r="B450" s="44" t="s">
        <v>6142</v>
      </c>
      <c r="C450" s="628" t="s">
        <v>6143</v>
      </c>
      <c r="D450" s="15"/>
      <c r="E450" s="15">
        <v>835.26735599999995</v>
      </c>
      <c r="F450" s="31"/>
      <c r="G450" s="77"/>
      <c r="H450" s="77"/>
      <c r="I450" s="77"/>
      <c r="J450" s="77"/>
      <c r="K450" s="77"/>
      <c r="L450" s="77"/>
      <c r="M450" s="77"/>
      <c r="N450" s="77"/>
      <c r="O450" s="77"/>
      <c r="P450" s="77"/>
      <c r="Q450" s="77"/>
      <c r="R450" s="77"/>
      <c r="S450" s="77"/>
      <c r="T450" s="77"/>
      <c r="U450" s="77"/>
      <c r="V450" s="77"/>
      <c r="W450" s="77"/>
      <c r="X450" s="77"/>
      <c r="Y450" s="77"/>
      <c r="Z450" s="77"/>
    </row>
    <row r="451" spans="1:26">
      <c r="A451" s="77"/>
      <c r="B451" s="44" t="s">
        <v>6144</v>
      </c>
      <c r="C451" s="628" t="s">
        <v>6145</v>
      </c>
      <c r="D451" s="15"/>
      <c r="E451" s="15">
        <v>1002.4435575</v>
      </c>
      <c r="F451" s="31"/>
      <c r="G451" s="77"/>
      <c r="H451" s="77"/>
      <c r="I451" s="77"/>
      <c r="J451" s="77"/>
      <c r="K451" s="77"/>
      <c r="L451" s="77"/>
      <c r="M451" s="77"/>
      <c r="N451" s="77"/>
      <c r="O451" s="77"/>
      <c r="P451" s="77"/>
      <c r="Q451" s="77"/>
      <c r="R451" s="77"/>
      <c r="S451" s="77"/>
      <c r="T451" s="77"/>
      <c r="U451" s="77"/>
      <c r="V451" s="77"/>
      <c r="W451" s="77"/>
      <c r="X451" s="77"/>
      <c r="Y451" s="77"/>
      <c r="Z451" s="77"/>
    </row>
    <row r="452" spans="1:26">
      <c r="A452" s="77"/>
      <c r="B452" s="44" t="s">
        <v>6146</v>
      </c>
      <c r="C452" s="628" t="s">
        <v>6147</v>
      </c>
      <c r="D452" s="15"/>
      <c r="E452" s="15">
        <v>946.32575399999996</v>
      </c>
      <c r="F452" s="31"/>
      <c r="G452" s="77"/>
      <c r="H452" s="77"/>
      <c r="I452" s="77"/>
      <c r="J452" s="77"/>
      <c r="K452" s="77"/>
      <c r="L452" s="77"/>
      <c r="M452" s="77"/>
      <c r="N452" s="77"/>
      <c r="O452" s="77"/>
      <c r="P452" s="77"/>
      <c r="Q452" s="77"/>
      <c r="R452" s="77"/>
      <c r="S452" s="77"/>
      <c r="T452" s="77"/>
      <c r="U452" s="77"/>
      <c r="V452" s="77"/>
      <c r="W452" s="77"/>
      <c r="X452" s="77"/>
      <c r="Y452" s="77"/>
      <c r="Z452" s="77"/>
    </row>
    <row r="453" spans="1:26">
      <c r="A453" s="77"/>
      <c r="B453" s="44" t="s">
        <v>6148</v>
      </c>
      <c r="C453" s="628" t="s">
        <v>6149</v>
      </c>
      <c r="D453" s="15"/>
      <c r="E453" s="15">
        <v>1135.255275</v>
      </c>
      <c r="F453" s="31"/>
      <c r="G453" s="77"/>
      <c r="H453" s="77"/>
      <c r="I453" s="77"/>
      <c r="J453" s="77"/>
      <c r="K453" s="77"/>
      <c r="L453" s="77"/>
      <c r="M453" s="77"/>
      <c r="N453" s="77"/>
      <c r="O453" s="77"/>
      <c r="P453" s="77"/>
      <c r="Q453" s="77"/>
      <c r="R453" s="77"/>
      <c r="S453" s="77"/>
      <c r="T453" s="77"/>
      <c r="U453" s="77"/>
      <c r="V453" s="77"/>
      <c r="W453" s="77"/>
      <c r="X453" s="77"/>
      <c r="Y453" s="77"/>
      <c r="Z453" s="77"/>
    </row>
    <row r="454" spans="1:26">
      <c r="A454" s="77"/>
      <c r="B454" s="44" t="s">
        <v>6150</v>
      </c>
      <c r="C454" s="628" t="s">
        <v>6151</v>
      </c>
      <c r="D454" s="15"/>
      <c r="E454" s="15">
        <v>1054.6214679000002</v>
      </c>
      <c r="F454" s="31"/>
      <c r="G454" s="77"/>
      <c r="H454" s="77"/>
      <c r="I454" s="77"/>
      <c r="J454" s="77"/>
      <c r="K454" s="77"/>
      <c r="L454" s="77"/>
      <c r="M454" s="77"/>
      <c r="N454" s="77"/>
      <c r="O454" s="77"/>
      <c r="P454" s="77"/>
      <c r="Q454" s="77"/>
      <c r="R454" s="77"/>
      <c r="S454" s="77"/>
      <c r="T454" s="77"/>
      <c r="U454" s="77"/>
      <c r="V454" s="77"/>
      <c r="W454" s="77"/>
      <c r="X454" s="77"/>
      <c r="Y454" s="77"/>
      <c r="Z454" s="77"/>
    </row>
    <row r="455" spans="1:26">
      <c r="A455" s="77"/>
      <c r="B455" s="44" t="s">
        <v>6152</v>
      </c>
      <c r="C455" s="628" t="s">
        <v>6153</v>
      </c>
      <c r="D455" s="15"/>
      <c r="E455" s="15">
        <v>1265.57</v>
      </c>
      <c r="F455" s="31"/>
      <c r="G455" s="77"/>
      <c r="H455" s="77"/>
      <c r="I455" s="77"/>
      <c r="J455" s="77"/>
      <c r="K455" s="77"/>
      <c r="L455" s="77"/>
      <c r="M455" s="77"/>
      <c r="N455" s="77"/>
      <c r="O455" s="77"/>
      <c r="P455" s="77"/>
      <c r="Q455" s="77"/>
      <c r="R455" s="77"/>
      <c r="S455" s="77"/>
      <c r="T455" s="77"/>
      <c r="U455" s="77"/>
      <c r="V455" s="77"/>
      <c r="W455" s="77"/>
      <c r="X455" s="77"/>
      <c r="Y455" s="77"/>
      <c r="Z455" s="77"/>
    </row>
    <row r="456" spans="1:26">
      <c r="A456" s="77"/>
      <c r="B456" s="44" t="s">
        <v>6154</v>
      </c>
      <c r="C456" s="628" t="s">
        <v>6155</v>
      </c>
      <c r="D456" s="15"/>
      <c r="E456" s="15">
        <v>837.07324470000003</v>
      </c>
      <c r="F456" s="31"/>
      <c r="G456" s="77"/>
      <c r="H456" s="77"/>
      <c r="I456" s="77"/>
      <c r="J456" s="77"/>
      <c r="K456" s="77"/>
      <c r="L456" s="77"/>
      <c r="M456" s="77"/>
      <c r="N456" s="77"/>
      <c r="O456" s="77"/>
      <c r="P456" s="77"/>
      <c r="Q456" s="77"/>
      <c r="R456" s="77"/>
      <c r="S456" s="77"/>
      <c r="T456" s="77"/>
      <c r="U456" s="77"/>
      <c r="V456" s="77"/>
      <c r="W456" s="77"/>
      <c r="X456" s="77"/>
      <c r="Y456" s="77"/>
      <c r="Z456" s="77"/>
    </row>
    <row r="457" spans="1:26">
      <c r="A457" s="77"/>
      <c r="B457" s="44" t="s">
        <v>6156</v>
      </c>
      <c r="C457" s="628" t="s">
        <v>6157</v>
      </c>
      <c r="D457" s="15"/>
      <c r="E457" s="15">
        <v>1034.6514947999999</v>
      </c>
      <c r="F457" s="31"/>
      <c r="G457" s="77"/>
      <c r="H457" s="77"/>
      <c r="I457" s="77"/>
      <c r="J457" s="77"/>
      <c r="K457" s="77"/>
      <c r="L457" s="77"/>
      <c r="M457" s="77"/>
      <c r="N457" s="77"/>
      <c r="O457" s="77"/>
      <c r="P457" s="77"/>
      <c r="Q457" s="77"/>
      <c r="R457" s="77"/>
      <c r="S457" s="77"/>
      <c r="T457" s="77"/>
      <c r="U457" s="77"/>
      <c r="V457" s="77"/>
      <c r="W457" s="77"/>
      <c r="X457" s="77"/>
      <c r="Y457" s="77"/>
      <c r="Z457" s="77"/>
    </row>
    <row r="458" spans="1:26">
      <c r="A458" s="77"/>
      <c r="B458" s="44" t="s">
        <v>6158</v>
      </c>
      <c r="C458" s="628" t="s">
        <v>6159</v>
      </c>
      <c r="D458" s="15"/>
      <c r="E458" s="15">
        <v>928.2092588999999</v>
      </c>
      <c r="F458" s="31"/>
      <c r="G458" s="77"/>
      <c r="H458" s="77"/>
      <c r="I458" s="77"/>
      <c r="J458" s="77"/>
      <c r="K458" s="77"/>
      <c r="L458" s="77"/>
      <c r="M458" s="77"/>
      <c r="N458" s="77"/>
      <c r="O458" s="77"/>
      <c r="P458" s="77"/>
      <c r="Q458" s="77"/>
      <c r="R458" s="77"/>
      <c r="S458" s="77"/>
      <c r="T458" s="77"/>
      <c r="U458" s="77"/>
      <c r="V458" s="77"/>
      <c r="W458" s="77"/>
      <c r="X458" s="77"/>
      <c r="Y458" s="77"/>
      <c r="Z458" s="77"/>
    </row>
    <row r="459" spans="1:26">
      <c r="A459" s="77"/>
      <c r="B459" s="44" t="s">
        <v>6160</v>
      </c>
      <c r="C459" s="628" t="s">
        <v>6161</v>
      </c>
      <c r="D459" s="15"/>
      <c r="E459" s="15">
        <v>1114.0054001999999</v>
      </c>
      <c r="F459" s="31"/>
      <c r="G459" s="77"/>
      <c r="H459" s="77"/>
      <c r="I459" s="77"/>
      <c r="J459" s="77"/>
      <c r="K459" s="77"/>
      <c r="L459" s="77"/>
      <c r="M459" s="77"/>
      <c r="N459" s="77"/>
      <c r="O459" s="77"/>
      <c r="P459" s="77"/>
      <c r="Q459" s="77"/>
      <c r="R459" s="77"/>
      <c r="S459" s="77"/>
      <c r="T459" s="77"/>
      <c r="U459" s="77"/>
      <c r="V459" s="77"/>
      <c r="W459" s="77"/>
      <c r="X459" s="77"/>
      <c r="Y459" s="77"/>
      <c r="Z459" s="77"/>
    </row>
    <row r="460" spans="1:26">
      <c r="A460" s="77"/>
      <c r="B460" s="44" t="s">
        <v>6162</v>
      </c>
      <c r="C460" s="628" t="s">
        <v>6163</v>
      </c>
      <c r="D460" s="15"/>
      <c r="E460" s="15">
        <v>1025.624556</v>
      </c>
      <c r="F460" s="31"/>
      <c r="G460" s="77"/>
      <c r="H460" s="77"/>
      <c r="I460" s="77"/>
      <c r="J460" s="77"/>
      <c r="K460" s="77"/>
      <c r="L460" s="77"/>
      <c r="M460" s="77"/>
      <c r="N460" s="77"/>
      <c r="O460" s="77"/>
      <c r="P460" s="77"/>
      <c r="Q460" s="77"/>
      <c r="R460" s="77"/>
      <c r="S460" s="77"/>
      <c r="T460" s="77"/>
      <c r="U460" s="77"/>
      <c r="V460" s="77"/>
      <c r="W460" s="77"/>
      <c r="X460" s="77"/>
      <c r="Y460" s="77"/>
      <c r="Z460" s="77"/>
    </row>
    <row r="461" spans="1:26">
      <c r="A461" s="77"/>
      <c r="B461" s="44" t="s">
        <v>6164</v>
      </c>
      <c r="C461" s="628" t="s">
        <v>6165</v>
      </c>
      <c r="D461" s="15"/>
      <c r="E461" s="15">
        <v>1230.7219155000003</v>
      </c>
      <c r="F461" s="31"/>
      <c r="G461" s="77"/>
      <c r="H461" s="77"/>
      <c r="I461" s="77"/>
      <c r="J461" s="77"/>
      <c r="K461" s="77"/>
      <c r="L461" s="77"/>
      <c r="M461" s="77"/>
      <c r="N461" s="77"/>
      <c r="O461" s="77"/>
      <c r="P461" s="77"/>
      <c r="Q461" s="77"/>
      <c r="R461" s="77"/>
      <c r="S461" s="77"/>
      <c r="T461" s="77"/>
      <c r="U461" s="77"/>
      <c r="V461" s="77"/>
      <c r="W461" s="77"/>
      <c r="X461" s="77"/>
      <c r="Y461" s="77"/>
      <c r="Z461" s="77"/>
    </row>
    <row r="462" spans="1:26">
      <c r="A462" s="77"/>
      <c r="B462" s="44" t="s">
        <v>6166</v>
      </c>
      <c r="C462" s="628" t="s">
        <v>6167</v>
      </c>
      <c r="D462" s="15"/>
      <c r="E462" s="15">
        <v>1229.0896860000003</v>
      </c>
      <c r="F462" s="31"/>
      <c r="G462" s="77"/>
      <c r="H462" s="77"/>
      <c r="I462" s="77"/>
      <c r="J462" s="77"/>
      <c r="K462" s="77"/>
      <c r="L462" s="77"/>
      <c r="M462" s="77"/>
      <c r="N462" s="77"/>
      <c r="O462" s="77"/>
      <c r="P462" s="77"/>
      <c r="Q462" s="77"/>
      <c r="R462" s="77"/>
      <c r="S462" s="77"/>
      <c r="T462" s="77"/>
      <c r="U462" s="77"/>
      <c r="V462" s="77"/>
      <c r="W462" s="77"/>
      <c r="X462" s="77"/>
      <c r="Y462" s="77"/>
      <c r="Z462" s="77"/>
    </row>
    <row r="463" spans="1:26">
      <c r="A463" s="77"/>
      <c r="B463" s="44" t="s">
        <v>6168</v>
      </c>
      <c r="C463" s="628" t="s">
        <v>6169</v>
      </c>
      <c r="D463" s="15"/>
      <c r="E463" s="15">
        <v>1474.9201467</v>
      </c>
      <c r="F463" s="31"/>
      <c r="G463" s="77"/>
      <c r="H463" s="77"/>
      <c r="I463" s="77"/>
      <c r="J463" s="77"/>
      <c r="K463" s="77"/>
      <c r="L463" s="77"/>
      <c r="M463" s="77"/>
      <c r="N463" s="77"/>
      <c r="O463" s="77"/>
      <c r="P463" s="77"/>
      <c r="Q463" s="77"/>
      <c r="R463" s="77"/>
      <c r="S463" s="77"/>
      <c r="T463" s="77"/>
      <c r="U463" s="77"/>
      <c r="V463" s="77"/>
      <c r="W463" s="77"/>
      <c r="X463" s="77"/>
      <c r="Y463" s="77"/>
      <c r="Z463" s="77"/>
    </row>
    <row r="464" spans="1:26">
      <c r="A464" s="77"/>
      <c r="B464" s="44" t="s">
        <v>6170</v>
      </c>
      <c r="C464" s="628" t="s">
        <v>6171</v>
      </c>
      <c r="D464" s="15"/>
      <c r="E464" s="15">
        <v>1338</v>
      </c>
      <c r="F464" s="31"/>
      <c r="G464" s="77"/>
      <c r="H464" s="77"/>
      <c r="I464" s="77"/>
      <c r="J464" s="77"/>
      <c r="K464" s="77"/>
      <c r="L464" s="77"/>
      <c r="M464" s="77"/>
      <c r="N464" s="77"/>
      <c r="O464" s="77"/>
      <c r="P464" s="77"/>
      <c r="Q464" s="77"/>
      <c r="R464" s="77"/>
      <c r="S464" s="77"/>
      <c r="T464" s="77"/>
      <c r="U464" s="77"/>
      <c r="V464" s="77"/>
      <c r="W464" s="77"/>
      <c r="X464" s="77"/>
      <c r="Y464" s="77"/>
      <c r="Z464" s="77"/>
    </row>
    <row r="465" spans="1:26">
      <c r="A465" s="77"/>
      <c r="B465" s="44" t="s">
        <v>6172</v>
      </c>
      <c r="C465" s="628" t="s">
        <v>6173</v>
      </c>
      <c r="D465" s="15"/>
      <c r="E465" s="15">
        <v>1021.7648133</v>
      </c>
      <c r="F465" s="31"/>
      <c r="G465" s="77"/>
      <c r="H465" s="77"/>
      <c r="I465" s="77"/>
      <c r="J465" s="77"/>
      <c r="K465" s="77"/>
      <c r="L465" s="77"/>
      <c r="M465" s="77"/>
      <c r="N465" s="77"/>
      <c r="O465" s="77"/>
      <c r="P465" s="77"/>
      <c r="Q465" s="77"/>
      <c r="R465" s="77"/>
      <c r="S465" s="77"/>
      <c r="T465" s="77"/>
      <c r="U465" s="77"/>
      <c r="V465" s="77"/>
      <c r="W465" s="77"/>
      <c r="X465" s="77"/>
      <c r="Y465" s="77"/>
      <c r="Z465" s="77"/>
    </row>
    <row r="466" spans="1:26">
      <c r="A466" s="77"/>
      <c r="B466" s="44" t="s">
        <v>6174</v>
      </c>
      <c r="C466" s="628" t="s">
        <v>6175</v>
      </c>
      <c r="D466" s="15"/>
      <c r="E466" s="15">
        <v>1226.2510259999999</v>
      </c>
      <c r="F466" s="31"/>
      <c r="G466" s="77"/>
      <c r="H466" s="77"/>
      <c r="I466" s="77"/>
      <c r="J466" s="77"/>
      <c r="K466" s="77"/>
      <c r="L466" s="77"/>
      <c r="M466" s="77"/>
      <c r="N466" s="77"/>
      <c r="O466" s="77"/>
      <c r="P466" s="77"/>
      <c r="Q466" s="77"/>
      <c r="R466" s="77"/>
      <c r="S466" s="77"/>
      <c r="T466" s="77"/>
      <c r="U466" s="77"/>
      <c r="V466" s="77"/>
      <c r="W466" s="77"/>
      <c r="X466" s="77"/>
      <c r="Y466" s="77"/>
      <c r="Z466" s="77"/>
    </row>
    <row r="467" spans="1:26">
      <c r="A467" s="77"/>
      <c r="B467" s="44" t="s">
        <v>6176</v>
      </c>
      <c r="C467" s="628" t="s">
        <v>6177</v>
      </c>
      <c r="D467" s="15"/>
      <c r="E467" s="15">
        <v>1347.2455688999999</v>
      </c>
      <c r="F467" s="31"/>
      <c r="G467" s="77"/>
      <c r="H467" s="77"/>
      <c r="I467" s="77"/>
      <c r="J467" s="77"/>
      <c r="K467" s="77"/>
      <c r="L467" s="77"/>
      <c r="M467" s="77"/>
      <c r="N467" s="77"/>
      <c r="O467" s="77"/>
      <c r="P467" s="77"/>
      <c r="Q467" s="77"/>
      <c r="R467" s="77"/>
      <c r="S467" s="77"/>
      <c r="T467" s="77"/>
      <c r="U467" s="77"/>
      <c r="V467" s="77"/>
      <c r="W467" s="77"/>
      <c r="X467" s="77"/>
      <c r="Y467" s="77"/>
      <c r="Z467" s="77"/>
    </row>
    <row r="468" spans="1:26">
      <c r="A468" s="77"/>
      <c r="B468" s="44" t="s">
        <v>6178</v>
      </c>
      <c r="C468" s="628" t="s">
        <v>6179</v>
      </c>
      <c r="D468" s="15"/>
      <c r="E468" s="15">
        <v>1441.8004986000001</v>
      </c>
      <c r="F468" s="31"/>
      <c r="G468" s="77"/>
      <c r="H468" s="77"/>
      <c r="I468" s="77"/>
      <c r="J468" s="77"/>
      <c r="K468" s="77"/>
      <c r="L468" s="77"/>
      <c r="M468" s="77"/>
      <c r="N468" s="77"/>
      <c r="O468" s="77"/>
      <c r="P468" s="77"/>
      <c r="Q468" s="77"/>
      <c r="R468" s="77"/>
      <c r="S468" s="77"/>
      <c r="T468" s="77"/>
      <c r="U468" s="77"/>
      <c r="V468" s="77"/>
      <c r="W468" s="77"/>
      <c r="X468" s="77"/>
      <c r="Y468" s="77"/>
      <c r="Z468" s="77"/>
    </row>
    <row r="469" spans="1:26">
      <c r="A469" s="77"/>
      <c r="B469" s="44" t="s">
        <v>6180</v>
      </c>
      <c r="C469" s="628" t="s">
        <v>6181</v>
      </c>
      <c r="D469" s="15"/>
      <c r="E469" s="15">
        <v>1347.3282239999999</v>
      </c>
      <c r="F469" s="31"/>
      <c r="G469" s="77"/>
      <c r="H469" s="77"/>
      <c r="I469" s="77"/>
      <c r="J469" s="77"/>
      <c r="K469" s="77"/>
      <c r="L469" s="77"/>
      <c r="M469" s="77"/>
      <c r="N469" s="77"/>
      <c r="O469" s="77"/>
      <c r="P469" s="77"/>
      <c r="Q469" s="77"/>
      <c r="R469" s="77"/>
      <c r="S469" s="77"/>
      <c r="T469" s="77"/>
      <c r="U469" s="77"/>
      <c r="V469" s="77"/>
      <c r="W469" s="77"/>
      <c r="X469" s="77"/>
      <c r="Y469" s="77"/>
      <c r="Z469" s="77"/>
    </row>
    <row r="470" spans="1:26">
      <c r="A470" s="77"/>
      <c r="B470" s="44" t="s">
        <v>6182</v>
      </c>
      <c r="C470" s="628" t="s">
        <v>6183</v>
      </c>
      <c r="D470" s="15"/>
      <c r="E470" s="15">
        <v>1616.8139064000002</v>
      </c>
      <c r="F470" s="31"/>
      <c r="G470" s="77"/>
      <c r="H470" s="77"/>
      <c r="I470" s="77"/>
      <c r="J470" s="77"/>
      <c r="K470" s="77"/>
      <c r="L470" s="77"/>
      <c r="M470" s="77"/>
      <c r="N470" s="77"/>
      <c r="O470" s="77"/>
      <c r="P470" s="77"/>
      <c r="Q470" s="77"/>
      <c r="R470" s="77"/>
      <c r="S470" s="77"/>
      <c r="T470" s="77"/>
      <c r="U470" s="77"/>
      <c r="V470" s="77"/>
      <c r="W470" s="77"/>
      <c r="X470" s="77"/>
      <c r="Y470" s="77"/>
      <c r="Z470" s="77"/>
    </row>
    <row r="471" spans="1:26">
      <c r="A471" s="77"/>
      <c r="B471" s="44" t="s">
        <v>6184</v>
      </c>
      <c r="C471" s="628" t="s">
        <v>6185</v>
      </c>
      <c r="D471" s="15"/>
      <c r="E471" s="15">
        <v>1500.23181</v>
      </c>
      <c r="F471" s="31"/>
      <c r="G471" s="77"/>
      <c r="H471" s="77"/>
      <c r="I471" s="77"/>
      <c r="J471" s="77"/>
      <c r="K471" s="77"/>
      <c r="L471" s="77"/>
      <c r="M471" s="77"/>
      <c r="N471" s="77"/>
      <c r="O471" s="77"/>
      <c r="P471" s="77"/>
      <c r="Q471" s="77"/>
      <c r="R471" s="77"/>
      <c r="S471" s="77"/>
      <c r="T471" s="77"/>
      <c r="U471" s="77"/>
      <c r="V471" s="77"/>
      <c r="W471" s="77"/>
      <c r="X471" s="77"/>
      <c r="Y471" s="77"/>
      <c r="Z471" s="77"/>
    </row>
    <row r="472" spans="1:26" ht="15">
      <c r="A472" s="77"/>
      <c r="B472" s="2"/>
      <c r="C472" s="2"/>
      <c r="D472" s="626"/>
      <c r="E472" s="626"/>
      <c r="F472" s="77"/>
      <c r="G472" s="77"/>
      <c r="H472" s="77"/>
      <c r="I472" s="77"/>
      <c r="J472" s="77"/>
      <c r="K472" s="77"/>
      <c r="L472" s="77"/>
      <c r="M472" s="77"/>
      <c r="N472" s="77"/>
      <c r="O472" s="77"/>
      <c r="P472" s="77"/>
      <c r="Q472" s="77"/>
      <c r="R472" s="77"/>
      <c r="S472" s="77"/>
      <c r="T472" s="77"/>
      <c r="U472" s="77"/>
      <c r="V472" s="77"/>
      <c r="W472" s="77"/>
      <c r="X472" s="77"/>
      <c r="Y472" s="77"/>
      <c r="Z472" s="77"/>
    </row>
    <row r="473" spans="1:26" ht="15">
      <c r="A473" s="77"/>
      <c r="B473" s="2"/>
      <c r="C473" s="2"/>
      <c r="D473" s="626"/>
      <c r="E473" s="626"/>
      <c r="F473" s="77"/>
      <c r="G473" s="77"/>
      <c r="H473" s="77"/>
      <c r="I473" s="77"/>
      <c r="J473" s="77"/>
      <c r="K473" s="77"/>
      <c r="L473" s="77"/>
      <c r="M473" s="77"/>
      <c r="N473" s="77"/>
      <c r="O473" s="77"/>
      <c r="P473" s="77"/>
      <c r="Q473" s="77"/>
      <c r="R473" s="77"/>
      <c r="S473" s="77"/>
      <c r="T473" s="77"/>
      <c r="U473" s="77"/>
      <c r="V473" s="77"/>
      <c r="W473" s="77"/>
      <c r="X473" s="77"/>
      <c r="Y473" s="77"/>
      <c r="Z473" s="77"/>
    </row>
    <row r="474" spans="1:26" ht="15">
      <c r="A474" s="77"/>
      <c r="B474" s="629"/>
      <c r="C474" s="629"/>
      <c r="D474" s="630"/>
      <c r="E474" s="630"/>
      <c r="F474" s="77"/>
      <c r="G474" s="77"/>
      <c r="H474" s="77"/>
      <c r="I474" s="77"/>
      <c r="J474" s="77"/>
      <c r="K474" s="77"/>
      <c r="L474" s="77"/>
      <c r="M474" s="77"/>
      <c r="N474" s="77"/>
      <c r="O474" s="77"/>
      <c r="P474" s="77"/>
      <c r="Q474" s="77"/>
      <c r="R474" s="77"/>
      <c r="S474" s="77"/>
      <c r="T474" s="77"/>
      <c r="U474" s="77"/>
      <c r="V474" s="77"/>
      <c r="W474" s="77"/>
      <c r="X474" s="77"/>
      <c r="Y474" s="77"/>
      <c r="Z474" s="77"/>
    </row>
    <row r="475" spans="1:26" ht="15">
      <c r="A475" s="77"/>
      <c r="B475" s="1083" t="s">
        <v>5312</v>
      </c>
      <c r="C475" s="1083" t="s">
        <v>5313</v>
      </c>
      <c r="D475" s="1081" t="s">
        <v>2255</v>
      </c>
      <c r="E475" s="889"/>
      <c r="F475" s="77"/>
      <c r="G475" s="77"/>
      <c r="H475" s="77"/>
      <c r="I475" s="77"/>
      <c r="J475" s="77"/>
      <c r="K475" s="77"/>
      <c r="L475" s="77"/>
      <c r="M475" s="77"/>
      <c r="N475" s="77"/>
      <c r="O475" s="77"/>
      <c r="P475" s="77"/>
      <c r="Q475" s="77"/>
      <c r="R475" s="77"/>
      <c r="S475" s="77"/>
      <c r="T475" s="77"/>
      <c r="U475" s="77"/>
      <c r="V475" s="77"/>
      <c r="W475" s="77"/>
      <c r="X475" s="77"/>
      <c r="Y475" s="77"/>
      <c r="Z475" s="77"/>
    </row>
    <row r="476" spans="1:26">
      <c r="A476" s="77"/>
      <c r="B476" s="884"/>
      <c r="C476" s="884"/>
      <c r="D476" s="615"/>
      <c r="E476" s="592" t="s">
        <v>5314</v>
      </c>
      <c r="F476" s="77"/>
      <c r="G476" s="77"/>
      <c r="H476" s="77"/>
      <c r="I476" s="77"/>
      <c r="J476" s="77"/>
      <c r="K476" s="77"/>
      <c r="L476" s="77"/>
      <c r="M476" s="77"/>
      <c r="N476" s="77"/>
      <c r="O476" s="77"/>
      <c r="P476" s="77"/>
      <c r="Q476" s="77"/>
      <c r="R476" s="77"/>
      <c r="S476" s="77"/>
      <c r="T476" s="77"/>
      <c r="U476" s="77"/>
      <c r="V476" s="77"/>
      <c r="W476" s="77"/>
      <c r="X476" s="77"/>
      <c r="Y476" s="77"/>
      <c r="Z476" s="77"/>
    </row>
    <row r="477" spans="1:26" ht="15.75">
      <c r="A477" s="77"/>
      <c r="B477" s="1082" t="s">
        <v>6186</v>
      </c>
      <c r="C477" s="888"/>
      <c r="D477" s="888"/>
      <c r="E477" s="889"/>
      <c r="F477" s="77"/>
      <c r="G477" s="77"/>
      <c r="H477" s="77"/>
      <c r="I477" s="77"/>
      <c r="J477" s="77"/>
      <c r="K477" s="77"/>
      <c r="L477" s="77"/>
      <c r="M477" s="77"/>
      <c r="N477" s="77"/>
      <c r="O477" s="77"/>
      <c r="P477" s="77"/>
      <c r="Q477" s="77"/>
      <c r="R477" s="77"/>
      <c r="S477" s="77"/>
      <c r="T477" s="77"/>
      <c r="U477" s="77"/>
      <c r="V477" s="77"/>
      <c r="W477" s="77"/>
      <c r="X477" s="77"/>
      <c r="Y477" s="77"/>
      <c r="Z477" s="77"/>
    </row>
    <row r="478" spans="1:26">
      <c r="A478" s="77"/>
      <c r="B478" s="44" t="s">
        <v>6187</v>
      </c>
      <c r="C478" s="628" t="s">
        <v>6188</v>
      </c>
      <c r="D478" s="15"/>
      <c r="E478" s="15">
        <v>583.37218170000006</v>
      </c>
      <c r="F478" s="31"/>
      <c r="G478" s="77"/>
      <c r="H478" s="77"/>
      <c r="I478" s="77"/>
      <c r="J478" s="77"/>
      <c r="K478" s="77"/>
      <c r="L478" s="77"/>
      <c r="M478" s="77"/>
      <c r="N478" s="77"/>
      <c r="O478" s="77"/>
      <c r="P478" s="77"/>
      <c r="Q478" s="77"/>
      <c r="R478" s="77"/>
      <c r="S478" s="77"/>
      <c r="T478" s="77"/>
      <c r="U478" s="77"/>
      <c r="V478" s="77"/>
      <c r="W478" s="77"/>
      <c r="X478" s="77"/>
      <c r="Y478" s="77"/>
      <c r="Z478" s="77"/>
    </row>
    <row r="479" spans="1:26">
      <c r="A479" s="77"/>
      <c r="B479" s="44" t="s">
        <v>6189</v>
      </c>
      <c r="C479" s="628" t="s">
        <v>6190</v>
      </c>
      <c r="D479" s="15"/>
      <c r="E479" s="15">
        <v>1217.5722405000001</v>
      </c>
      <c r="F479" s="31"/>
      <c r="G479" s="77"/>
      <c r="H479" s="77"/>
      <c r="I479" s="77"/>
      <c r="J479" s="77"/>
      <c r="K479" s="77"/>
      <c r="L479" s="77"/>
      <c r="M479" s="77"/>
      <c r="N479" s="77"/>
      <c r="O479" s="77"/>
      <c r="P479" s="77"/>
      <c r="Q479" s="77"/>
      <c r="R479" s="77"/>
      <c r="S479" s="77"/>
      <c r="T479" s="77"/>
      <c r="U479" s="77"/>
      <c r="V479" s="77"/>
      <c r="W479" s="77"/>
      <c r="X479" s="77"/>
      <c r="Y479" s="77"/>
      <c r="Z479" s="77"/>
    </row>
    <row r="480" spans="1:26">
      <c r="A480" s="77"/>
      <c r="B480" s="44" t="s">
        <v>6191</v>
      </c>
      <c r="C480" s="628" t="s">
        <v>6192</v>
      </c>
      <c r="D480" s="15"/>
      <c r="E480" s="15">
        <v>1263.2805108</v>
      </c>
      <c r="F480" s="31"/>
      <c r="G480" s="77"/>
      <c r="H480" s="77"/>
      <c r="I480" s="77"/>
      <c r="J480" s="77"/>
      <c r="K480" s="77"/>
      <c r="L480" s="77"/>
      <c r="M480" s="77"/>
      <c r="N480" s="77"/>
      <c r="O480" s="77"/>
      <c r="P480" s="77"/>
      <c r="Q480" s="77"/>
      <c r="R480" s="77"/>
      <c r="S480" s="77"/>
      <c r="T480" s="77"/>
      <c r="U480" s="77"/>
      <c r="V480" s="77"/>
      <c r="W480" s="77"/>
      <c r="X480" s="77"/>
      <c r="Y480" s="77"/>
      <c r="Z480" s="77"/>
    </row>
    <row r="481" spans="1:26">
      <c r="A481" s="77"/>
      <c r="B481" s="44" t="s">
        <v>6193</v>
      </c>
      <c r="C481" s="628" t="s">
        <v>6194</v>
      </c>
      <c r="D481" s="15"/>
      <c r="E481" s="15">
        <v>1429.0540803000004</v>
      </c>
      <c r="F481" s="31"/>
      <c r="G481" s="77"/>
      <c r="H481" s="77"/>
      <c r="I481" s="77"/>
      <c r="J481" s="77"/>
      <c r="K481" s="77"/>
      <c r="L481" s="77"/>
      <c r="M481" s="77"/>
      <c r="N481" s="77"/>
      <c r="O481" s="77"/>
      <c r="P481" s="77"/>
      <c r="Q481" s="77"/>
      <c r="R481" s="77"/>
      <c r="S481" s="77"/>
      <c r="T481" s="77"/>
      <c r="U481" s="77"/>
      <c r="V481" s="77"/>
      <c r="W481" s="77"/>
      <c r="X481" s="77"/>
      <c r="Y481" s="77"/>
      <c r="Z481" s="77"/>
    </row>
    <row r="482" spans="1:26">
      <c r="A482" s="77"/>
      <c r="B482" s="44" t="s">
        <v>6195</v>
      </c>
      <c r="C482" s="628" t="s">
        <v>6196</v>
      </c>
      <c r="D482" s="15"/>
      <c r="E482" s="15">
        <v>834.16278329999989</v>
      </c>
      <c r="F482" s="31"/>
      <c r="G482" s="77"/>
      <c r="H482" s="77"/>
      <c r="I482" s="77"/>
      <c r="J482" s="77"/>
      <c r="K482" s="77"/>
      <c r="L482" s="77"/>
      <c r="M482" s="77"/>
      <c r="N482" s="77"/>
      <c r="O482" s="77"/>
      <c r="P482" s="77"/>
      <c r="Q482" s="77"/>
      <c r="R482" s="77"/>
      <c r="S482" s="77"/>
      <c r="T482" s="77"/>
      <c r="U482" s="77"/>
      <c r="V482" s="77"/>
      <c r="W482" s="77"/>
      <c r="X482" s="77"/>
      <c r="Y482" s="77"/>
      <c r="Z482" s="77"/>
    </row>
    <row r="483" spans="1:26">
      <c r="A483" s="77"/>
      <c r="B483" s="44" t="s">
        <v>6197</v>
      </c>
      <c r="C483" s="628" t="s">
        <v>6198</v>
      </c>
      <c r="D483" s="15"/>
      <c r="E483" s="15">
        <v>1536.0398361</v>
      </c>
      <c r="F483" s="31"/>
      <c r="G483" s="77"/>
      <c r="H483" s="77"/>
      <c r="I483" s="77"/>
      <c r="J483" s="77"/>
      <c r="K483" s="77"/>
      <c r="L483" s="77"/>
      <c r="M483" s="77"/>
      <c r="N483" s="77"/>
      <c r="O483" s="77"/>
      <c r="P483" s="77"/>
      <c r="Q483" s="77"/>
      <c r="R483" s="77"/>
      <c r="S483" s="77"/>
      <c r="T483" s="77"/>
      <c r="U483" s="77"/>
      <c r="V483" s="77"/>
      <c r="W483" s="77"/>
      <c r="X483" s="77"/>
      <c r="Y483" s="77"/>
      <c r="Z483" s="77"/>
    </row>
    <row r="484" spans="1:26">
      <c r="A484" s="77"/>
      <c r="B484" s="44" t="s">
        <v>6199</v>
      </c>
      <c r="C484" s="628" t="s">
        <v>6200</v>
      </c>
      <c r="D484" s="15"/>
      <c r="E484" s="15">
        <v>1593.7055442000001</v>
      </c>
      <c r="F484" s="31"/>
      <c r="G484" s="77"/>
      <c r="H484" s="77"/>
      <c r="I484" s="77"/>
      <c r="J484" s="77"/>
      <c r="K484" s="77"/>
      <c r="L484" s="77"/>
      <c r="M484" s="77"/>
      <c r="N484" s="77"/>
      <c r="O484" s="77"/>
      <c r="P484" s="77"/>
      <c r="Q484" s="77"/>
      <c r="R484" s="77"/>
      <c r="S484" s="77"/>
      <c r="T484" s="77"/>
      <c r="U484" s="77"/>
      <c r="V484" s="77"/>
      <c r="W484" s="77"/>
      <c r="X484" s="77"/>
      <c r="Y484" s="77"/>
      <c r="Z484" s="77"/>
    </row>
    <row r="485" spans="1:26">
      <c r="A485" s="77"/>
      <c r="B485" s="44" t="s">
        <v>6201</v>
      </c>
      <c r="C485" s="628" t="s">
        <v>6202</v>
      </c>
      <c r="D485" s="15"/>
      <c r="E485" s="15">
        <v>1802.9607056999998</v>
      </c>
      <c r="F485" s="31"/>
      <c r="G485" s="77"/>
      <c r="H485" s="77"/>
      <c r="I485" s="77"/>
      <c r="J485" s="77"/>
      <c r="K485" s="77"/>
      <c r="L485" s="77"/>
      <c r="M485" s="77"/>
      <c r="N485" s="77"/>
      <c r="O485" s="77"/>
      <c r="P485" s="77"/>
      <c r="Q485" s="77"/>
      <c r="R485" s="77"/>
      <c r="S485" s="77"/>
      <c r="T485" s="77"/>
      <c r="U485" s="77"/>
      <c r="V485" s="77"/>
      <c r="W485" s="77"/>
      <c r="X485" s="77"/>
      <c r="Y485" s="77"/>
      <c r="Z485" s="77"/>
    </row>
    <row r="486" spans="1:26">
      <c r="A486" s="77"/>
      <c r="B486" s="44" t="s">
        <v>6203</v>
      </c>
      <c r="C486" s="628" t="s">
        <v>6204</v>
      </c>
      <c r="D486" s="15"/>
      <c r="E486" s="15">
        <v>1754.9556255</v>
      </c>
      <c r="F486" s="31"/>
      <c r="G486" s="77"/>
      <c r="H486" s="77"/>
      <c r="I486" s="77"/>
      <c r="J486" s="77"/>
      <c r="K486" s="77"/>
      <c r="L486" s="77"/>
      <c r="M486" s="77"/>
      <c r="N486" s="77"/>
      <c r="O486" s="77"/>
      <c r="P486" s="77"/>
      <c r="Q486" s="77"/>
      <c r="R486" s="77"/>
      <c r="S486" s="77"/>
      <c r="T486" s="77"/>
      <c r="U486" s="77"/>
      <c r="V486" s="77"/>
      <c r="W486" s="77"/>
      <c r="X486" s="77"/>
      <c r="Y486" s="77"/>
      <c r="Z486" s="77"/>
    </row>
    <row r="487" spans="1:26">
      <c r="A487" s="77"/>
      <c r="B487" s="44" t="s">
        <v>6205</v>
      </c>
      <c r="C487" s="628" t="s">
        <v>6206</v>
      </c>
      <c r="D487" s="15"/>
      <c r="E487" s="15">
        <v>1871.9176014</v>
      </c>
      <c r="F487" s="31"/>
      <c r="G487" s="77"/>
      <c r="H487" s="77"/>
      <c r="I487" s="77"/>
      <c r="J487" s="77"/>
      <c r="K487" s="77"/>
      <c r="L487" s="77"/>
      <c r="M487" s="77"/>
      <c r="N487" s="77"/>
      <c r="O487" s="77"/>
      <c r="P487" s="77"/>
      <c r="Q487" s="77"/>
      <c r="R487" s="77"/>
      <c r="S487" s="77"/>
      <c r="T487" s="77"/>
      <c r="U487" s="77"/>
      <c r="V487" s="77"/>
      <c r="W487" s="77"/>
      <c r="X487" s="77"/>
      <c r="Y487" s="77"/>
      <c r="Z487" s="77"/>
    </row>
    <row r="488" spans="1:26">
      <c r="A488" s="77"/>
      <c r="B488" s="44" t="s">
        <v>6207</v>
      </c>
      <c r="C488" s="628" t="s">
        <v>6208</v>
      </c>
      <c r="D488" s="15"/>
      <c r="E488" s="15">
        <v>2131.2291923999996</v>
      </c>
      <c r="F488" s="31"/>
      <c r="G488" s="77"/>
      <c r="H488" s="77"/>
      <c r="I488" s="77"/>
      <c r="J488" s="77"/>
      <c r="K488" s="77"/>
      <c r="L488" s="77"/>
      <c r="M488" s="77"/>
      <c r="N488" s="77"/>
      <c r="O488" s="77"/>
      <c r="P488" s="77"/>
      <c r="Q488" s="77"/>
      <c r="R488" s="77"/>
      <c r="S488" s="77"/>
      <c r="T488" s="77"/>
      <c r="U488" s="77"/>
      <c r="V488" s="77"/>
      <c r="W488" s="77"/>
      <c r="X488" s="77"/>
      <c r="Y488" s="77"/>
      <c r="Z488" s="77"/>
    </row>
    <row r="489" spans="1:26">
      <c r="A489" s="77"/>
      <c r="B489" s="44" t="s">
        <v>6209</v>
      </c>
      <c r="C489" s="628" t="s">
        <v>6210</v>
      </c>
      <c r="D489" s="15"/>
      <c r="E489" s="15">
        <v>2220.8340000000003</v>
      </c>
      <c r="F489" s="31"/>
      <c r="G489" s="77"/>
      <c r="H489" s="77"/>
      <c r="I489" s="77"/>
      <c r="J489" s="77"/>
      <c r="K489" s="77"/>
      <c r="L489" s="77"/>
      <c r="M489" s="77"/>
      <c r="N489" s="77"/>
      <c r="O489" s="77"/>
      <c r="P489" s="77"/>
      <c r="Q489" s="77"/>
      <c r="R489" s="77"/>
      <c r="S489" s="77"/>
      <c r="T489" s="77"/>
      <c r="U489" s="77"/>
      <c r="V489" s="77"/>
      <c r="W489" s="77"/>
      <c r="X489" s="77"/>
      <c r="Y489" s="77"/>
      <c r="Z489" s="77"/>
    </row>
    <row r="490" spans="1:26" ht="15">
      <c r="A490" s="77"/>
      <c r="B490" s="629"/>
      <c r="C490" s="629"/>
      <c r="D490" s="630"/>
      <c r="E490" s="630"/>
      <c r="F490" s="77"/>
      <c r="G490" s="77"/>
      <c r="H490" s="77"/>
      <c r="I490" s="77"/>
      <c r="J490" s="77"/>
      <c r="K490" s="77"/>
      <c r="L490" s="77"/>
      <c r="M490" s="77"/>
      <c r="N490" s="77"/>
      <c r="O490" s="77"/>
      <c r="P490" s="77"/>
      <c r="Q490" s="77"/>
      <c r="R490" s="77"/>
      <c r="S490" s="77"/>
      <c r="T490" s="77"/>
      <c r="U490" s="77"/>
      <c r="V490" s="77"/>
      <c r="W490" s="77"/>
      <c r="X490" s="77"/>
      <c r="Y490" s="77"/>
      <c r="Z490" s="77"/>
    </row>
    <row r="491" spans="1:26" ht="15">
      <c r="A491" s="77"/>
      <c r="B491" s="1083" t="s">
        <v>5312</v>
      </c>
      <c r="C491" s="1083" t="s">
        <v>5313</v>
      </c>
      <c r="D491" s="1081" t="s">
        <v>2255</v>
      </c>
      <c r="E491" s="889"/>
      <c r="F491" s="77"/>
      <c r="G491" s="77"/>
      <c r="H491" s="77"/>
      <c r="I491" s="77"/>
      <c r="J491" s="77"/>
      <c r="K491" s="77"/>
      <c r="L491" s="77"/>
      <c r="M491" s="77"/>
      <c r="N491" s="77"/>
      <c r="O491" s="77"/>
      <c r="P491" s="77"/>
      <c r="Q491" s="77"/>
      <c r="R491" s="77"/>
      <c r="S491" s="77"/>
      <c r="T491" s="77"/>
      <c r="U491" s="77"/>
      <c r="V491" s="77"/>
      <c r="W491" s="77"/>
      <c r="X491" s="77"/>
      <c r="Y491" s="77"/>
      <c r="Z491" s="77"/>
    </row>
    <row r="492" spans="1:26">
      <c r="A492" s="77"/>
      <c r="B492" s="884"/>
      <c r="C492" s="884"/>
      <c r="D492" s="615"/>
      <c r="E492" s="592" t="s">
        <v>5314</v>
      </c>
      <c r="F492" s="77"/>
      <c r="G492" s="77"/>
      <c r="H492" s="77"/>
      <c r="I492" s="77"/>
      <c r="J492" s="77"/>
      <c r="K492" s="77"/>
      <c r="L492" s="77"/>
      <c r="M492" s="77"/>
      <c r="N492" s="77"/>
      <c r="O492" s="77"/>
      <c r="P492" s="77"/>
      <c r="Q492" s="77"/>
      <c r="R492" s="77"/>
      <c r="S492" s="77"/>
      <c r="T492" s="77"/>
      <c r="U492" s="77"/>
      <c r="V492" s="77"/>
      <c r="W492" s="77"/>
      <c r="X492" s="77"/>
      <c r="Y492" s="77"/>
      <c r="Z492" s="77"/>
    </row>
    <row r="493" spans="1:26" ht="15.75">
      <c r="A493" s="77"/>
      <c r="B493" s="1082" t="s">
        <v>6211</v>
      </c>
      <c r="C493" s="888"/>
      <c r="D493" s="888"/>
      <c r="E493" s="889"/>
      <c r="F493" s="77"/>
      <c r="G493" s="77"/>
      <c r="H493" s="77"/>
      <c r="I493" s="77"/>
      <c r="J493" s="77"/>
      <c r="K493" s="77"/>
      <c r="L493" s="77"/>
      <c r="M493" s="77"/>
      <c r="N493" s="77"/>
      <c r="O493" s="77"/>
      <c r="P493" s="77"/>
      <c r="Q493" s="77"/>
      <c r="R493" s="77"/>
      <c r="S493" s="77"/>
      <c r="T493" s="77"/>
      <c r="U493" s="77"/>
      <c r="V493" s="77"/>
      <c r="W493" s="77"/>
      <c r="X493" s="77"/>
      <c r="Y493" s="77"/>
      <c r="Z493" s="77"/>
    </row>
    <row r="494" spans="1:26">
      <c r="A494" s="77"/>
      <c r="B494" s="44" t="s">
        <v>6212</v>
      </c>
      <c r="C494" s="631" t="s">
        <v>6213</v>
      </c>
      <c r="D494" s="15"/>
      <c r="E494" s="15">
        <v>89.295059699999996</v>
      </c>
      <c r="F494" s="31"/>
      <c r="G494" s="77"/>
      <c r="H494" s="77"/>
      <c r="I494" s="77"/>
      <c r="J494" s="77"/>
      <c r="K494" s="77"/>
      <c r="L494" s="77"/>
      <c r="M494" s="77"/>
      <c r="N494" s="77"/>
      <c r="O494" s="77"/>
      <c r="P494" s="77"/>
      <c r="Q494" s="77"/>
      <c r="R494" s="77"/>
      <c r="S494" s="77"/>
      <c r="T494" s="77"/>
      <c r="U494" s="77"/>
      <c r="V494" s="77"/>
      <c r="W494" s="77"/>
      <c r="X494" s="77"/>
      <c r="Y494" s="77"/>
      <c r="Z494" s="77"/>
    </row>
    <row r="495" spans="1:26">
      <c r="A495" s="77"/>
      <c r="B495" s="44" t="s">
        <v>6214</v>
      </c>
      <c r="C495" s="631" t="s">
        <v>6215</v>
      </c>
      <c r="D495" s="15"/>
      <c r="E495" s="15">
        <v>107.1610848</v>
      </c>
      <c r="F495" s="31"/>
      <c r="G495" s="77"/>
      <c r="H495" s="77"/>
      <c r="I495" s="77"/>
      <c r="J495" s="77"/>
      <c r="K495" s="77"/>
      <c r="L495" s="77"/>
      <c r="M495" s="77"/>
      <c r="N495" s="77"/>
      <c r="O495" s="77"/>
      <c r="P495" s="77"/>
      <c r="Q495" s="77"/>
      <c r="R495" s="77"/>
      <c r="S495" s="77"/>
      <c r="T495" s="77"/>
      <c r="U495" s="77"/>
      <c r="V495" s="77"/>
      <c r="W495" s="77"/>
      <c r="X495" s="77"/>
      <c r="Y495" s="77"/>
      <c r="Z495" s="77"/>
    </row>
    <row r="496" spans="1:26">
      <c r="A496" s="77"/>
      <c r="B496" s="44" t="s">
        <v>6216</v>
      </c>
      <c r="C496" s="628" t="s">
        <v>6217</v>
      </c>
      <c r="D496" s="15"/>
      <c r="E496" s="15">
        <v>97.868647800000005</v>
      </c>
      <c r="F496" s="31"/>
      <c r="G496" s="77"/>
      <c r="H496" s="77"/>
      <c r="I496" s="77"/>
      <c r="J496" s="77"/>
      <c r="K496" s="77"/>
      <c r="L496" s="77"/>
      <c r="M496" s="77"/>
      <c r="N496" s="77"/>
      <c r="O496" s="77"/>
      <c r="P496" s="77"/>
      <c r="Q496" s="77"/>
      <c r="R496" s="77"/>
      <c r="S496" s="77"/>
      <c r="T496" s="77"/>
      <c r="U496" s="77"/>
      <c r="V496" s="77"/>
      <c r="W496" s="77"/>
      <c r="X496" s="77"/>
      <c r="Y496" s="77"/>
      <c r="Z496" s="77"/>
    </row>
    <row r="497" spans="1:26">
      <c r="A497" s="77"/>
      <c r="B497" s="44" t="s">
        <v>6218</v>
      </c>
      <c r="C497" s="628" t="s">
        <v>6219</v>
      </c>
      <c r="D497" s="15"/>
      <c r="E497" s="15">
        <v>117.4528971</v>
      </c>
      <c r="F497" s="31"/>
      <c r="G497" s="77"/>
      <c r="H497" s="77"/>
      <c r="I497" s="77"/>
      <c r="J497" s="77"/>
      <c r="K497" s="77"/>
      <c r="L497" s="77"/>
      <c r="M497" s="77"/>
      <c r="N497" s="77"/>
      <c r="O497" s="77"/>
      <c r="P497" s="77"/>
      <c r="Q497" s="77"/>
      <c r="R497" s="77"/>
      <c r="S497" s="77"/>
      <c r="T497" s="77"/>
      <c r="U497" s="77"/>
      <c r="V497" s="77"/>
      <c r="W497" s="77"/>
      <c r="X497" s="77"/>
      <c r="Y497" s="77"/>
      <c r="Z497" s="77"/>
    </row>
    <row r="498" spans="1:26">
      <c r="A498" s="77"/>
      <c r="B498" s="44" t="s">
        <v>6220</v>
      </c>
      <c r="C498" s="628" t="s">
        <v>6221</v>
      </c>
      <c r="D498" s="15"/>
      <c r="E498" s="15">
        <v>105.30259740000001</v>
      </c>
      <c r="F498" s="31"/>
      <c r="G498" s="77"/>
      <c r="H498" s="77"/>
      <c r="I498" s="77"/>
      <c r="J498" s="77"/>
      <c r="K498" s="77"/>
      <c r="L498" s="77"/>
      <c r="M498" s="77"/>
      <c r="N498" s="77"/>
      <c r="O498" s="77"/>
      <c r="P498" s="77"/>
      <c r="Q498" s="77"/>
      <c r="R498" s="77"/>
      <c r="S498" s="77"/>
      <c r="T498" s="77"/>
      <c r="U498" s="77"/>
      <c r="V498" s="77"/>
      <c r="W498" s="77"/>
      <c r="X498" s="77"/>
      <c r="Y498" s="77"/>
      <c r="Z498" s="77"/>
    </row>
    <row r="499" spans="1:26">
      <c r="A499" s="77"/>
      <c r="B499" s="44" t="s">
        <v>6222</v>
      </c>
      <c r="C499" s="628" t="s">
        <v>6223</v>
      </c>
      <c r="D499" s="15"/>
      <c r="E499" s="15">
        <v>132.67145429999999</v>
      </c>
      <c r="F499" s="31"/>
      <c r="G499" s="77"/>
      <c r="H499" s="77"/>
      <c r="I499" s="77"/>
      <c r="J499" s="77"/>
      <c r="K499" s="77"/>
      <c r="L499" s="77"/>
      <c r="M499" s="77"/>
      <c r="N499" s="77"/>
      <c r="O499" s="77"/>
      <c r="P499" s="77"/>
      <c r="Q499" s="77"/>
      <c r="R499" s="77"/>
      <c r="S499" s="77"/>
      <c r="T499" s="77"/>
      <c r="U499" s="77"/>
      <c r="V499" s="77"/>
      <c r="W499" s="77"/>
      <c r="X499" s="77"/>
      <c r="Y499" s="77"/>
      <c r="Z499" s="77"/>
    </row>
    <row r="500" spans="1:26">
      <c r="A500" s="77"/>
      <c r="B500" s="44" t="s">
        <v>6224</v>
      </c>
      <c r="C500" s="628" t="s">
        <v>6225</v>
      </c>
      <c r="D500" s="15"/>
      <c r="E500" s="15">
        <v>138.01898880000002</v>
      </c>
      <c r="F500" s="31"/>
      <c r="G500" s="77"/>
      <c r="H500" s="77"/>
      <c r="I500" s="77"/>
      <c r="J500" s="77"/>
      <c r="K500" s="77"/>
      <c r="L500" s="77"/>
      <c r="M500" s="77"/>
      <c r="N500" s="77"/>
      <c r="O500" s="77"/>
      <c r="P500" s="77"/>
      <c r="Q500" s="77"/>
      <c r="R500" s="77"/>
      <c r="S500" s="77"/>
      <c r="T500" s="77"/>
      <c r="U500" s="77"/>
      <c r="V500" s="77"/>
      <c r="W500" s="77"/>
      <c r="X500" s="77"/>
      <c r="Y500" s="77"/>
      <c r="Z500" s="77"/>
    </row>
    <row r="501" spans="1:26">
      <c r="A501" s="77"/>
      <c r="B501" s="44" t="s">
        <v>6226</v>
      </c>
      <c r="C501" s="628" t="s">
        <v>6227</v>
      </c>
      <c r="D501" s="15"/>
      <c r="E501" s="15">
        <v>165.65083920000001</v>
      </c>
      <c r="F501" s="31"/>
      <c r="G501" s="77"/>
      <c r="H501" s="77"/>
      <c r="I501" s="77"/>
      <c r="J501" s="77"/>
      <c r="K501" s="77"/>
      <c r="L501" s="77"/>
      <c r="M501" s="77"/>
      <c r="N501" s="77"/>
      <c r="O501" s="77"/>
      <c r="P501" s="77"/>
      <c r="Q501" s="77"/>
      <c r="R501" s="77"/>
      <c r="S501" s="77"/>
      <c r="T501" s="77"/>
      <c r="U501" s="77"/>
      <c r="V501" s="77"/>
      <c r="W501" s="77"/>
      <c r="X501" s="77"/>
      <c r="Y501" s="77"/>
      <c r="Z501" s="77"/>
    </row>
    <row r="502" spans="1:26">
      <c r="A502" s="77"/>
      <c r="B502" s="44" t="s">
        <v>6228</v>
      </c>
      <c r="C502" s="628" t="s">
        <v>6229</v>
      </c>
      <c r="D502" s="15"/>
      <c r="E502" s="15">
        <v>174.25949310000001</v>
      </c>
      <c r="F502" s="31"/>
      <c r="G502" s="77"/>
      <c r="H502" s="77"/>
      <c r="I502" s="77"/>
      <c r="J502" s="77"/>
      <c r="K502" s="77"/>
      <c r="L502" s="77"/>
      <c r="M502" s="77"/>
      <c r="N502" s="77"/>
      <c r="O502" s="77"/>
      <c r="P502" s="77"/>
      <c r="Q502" s="77"/>
      <c r="R502" s="77"/>
      <c r="S502" s="77"/>
      <c r="T502" s="77"/>
      <c r="U502" s="77"/>
      <c r="V502" s="77"/>
      <c r="W502" s="77"/>
      <c r="X502" s="77"/>
      <c r="Y502" s="77"/>
      <c r="Z502" s="77"/>
    </row>
    <row r="503" spans="1:26">
      <c r="A503" s="77"/>
      <c r="B503" s="44" t="s">
        <v>6230</v>
      </c>
      <c r="C503" s="628" t="s">
        <v>6231</v>
      </c>
      <c r="D503" s="15"/>
      <c r="E503" s="15">
        <v>209.13243120000001</v>
      </c>
      <c r="F503" s="31"/>
      <c r="G503" s="77"/>
      <c r="H503" s="77"/>
      <c r="I503" s="77"/>
      <c r="J503" s="77"/>
      <c r="K503" s="77"/>
      <c r="L503" s="77"/>
      <c r="M503" s="77"/>
      <c r="N503" s="77"/>
      <c r="O503" s="77"/>
      <c r="P503" s="77"/>
      <c r="Q503" s="77"/>
      <c r="R503" s="77"/>
      <c r="S503" s="77"/>
      <c r="T503" s="77"/>
      <c r="U503" s="77"/>
      <c r="V503" s="77"/>
      <c r="W503" s="77"/>
      <c r="X503" s="77"/>
      <c r="Y503" s="77"/>
      <c r="Z503" s="77"/>
    </row>
    <row r="504" spans="1:26">
      <c r="A504" s="77"/>
      <c r="B504" s="44" t="s">
        <v>6232</v>
      </c>
      <c r="C504" s="628" t="s">
        <v>6233</v>
      </c>
      <c r="D504" s="15"/>
      <c r="E504" s="15">
        <v>209.86881299999996</v>
      </c>
      <c r="F504" s="31"/>
      <c r="G504" s="77"/>
      <c r="H504" s="77"/>
      <c r="I504" s="77"/>
      <c r="J504" s="77"/>
      <c r="K504" s="77"/>
      <c r="L504" s="77"/>
      <c r="M504" s="77"/>
      <c r="N504" s="77"/>
      <c r="O504" s="77"/>
      <c r="P504" s="77"/>
      <c r="Q504" s="77"/>
      <c r="R504" s="77"/>
      <c r="S504" s="77"/>
      <c r="T504" s="77"/>
      <c r="U504" s="77"/>
      <c r="V504" s="77"/>
      <c r="W504" s="77"/>
      <c r="X504" s="77"/>
      <c r="Y504" s="77"/>
      <c r="Z504" s="77"/>
    </row>
    <row r="505" spans="1:26">
      <c r="A505" s="77"/>
      <c r="B505" s="44" t="s">
        <v>6234</v>
      </c>
      <c r="C505" s="628" t="s">
        <v>6235</v>
      </c>
      <c r="D505" s="15"/>
      <c r="E505" s="15">
        <v>251.87764139999999</v>
      </c>
      <c r="F505" s="31"/>
      <c r="G505" s="77"/>
      <c r="H505" s="77"/>
      <c r="I505" s="77"/>
      <c r="J505" s="77"/>
      <c r="K505" s="77"/>
      <c r="L505" s="77"/>
      <c r="M505" s="77"/>
      <c r="N505" s="77"/>
      <c r="O505" s="77"/>
      <c r="P505" s="77"/>
      <c r="Q505" s="77"/>
      <c r="R505" s="77"/>
      <c r="S505" s="77"/>
      <c r="T505" s="77"/>
      <c r="U505" s="77"/>
      <c r="V505" s="77"/>
      <c r="W505" s="77"/>
      <c r="X505" s="77"/>
      <c r="Y505" s="77"/>
      <c r="Z505" s="77"/>
    </row>
    <row r="506" spans="1:26">
      <c r="A506" s="77"/>
      <c r="B506" s="44" t="s">
        <v>6236</v>
      </c>
      <c r="C506" s="628" t="s">
        <v>6237</v>
      </c>
      <c r="D506" s="15"/>
      <c r="E506" s="15">
        <v>107.37147960000003</v>
      </c>
      <c r="F506" s="31"/>
      <c r="G506" s="77"/>
      <c r="H506" s="77"/>
      <c r="I506" s="77"/>
      <c r="J506" s="77"/>
      <c r="K506" s="77"/>
      <c r="L506" s="77"/>
      <c r="M506" s="77"/>
      <c r="N506" s="77"/>
      <c r="O506" s="77"/>
      <c r="P506" s="77"/>
      <c r="Q506" s="77"/>
      <c r="R506" s="77"/>
      <c r="S506" s="77"/>
      <c r="T506" s="77"/>
      <c r="U506" s="77"/>
      <c r="V506" s="77"/>
      <c r="W506" s="77"/>
      <c r="X506" s="77"/>
      <c r="Y506" s="77"/>
      <c r="Z506" s="77"/>
    </row>
    <row r="507" spans="1:26">
      <c r="A507" s="77"/>
      <c r="B507" s="44" t="s">
        <v>6238</v>
      </c>
      <c r="C507" s="628" t="s">
        <v>6239</v>
      </c>
      <c r="D507" s="15"/>
      <c r="E507" s="15">
        <v>132.67145429999999</v>
      </c>
      <c r="F507" s="31"/>
      <c r="G507" s="77"/>
      <c r="H507" s="77"/>
      <c r="I507" s="77"/>
      <c r="J507" s="77"/>
      <c r="K507" s="77"/>
      <c r="L507" s="77"/>
      <c r="M507" s="77"/>
      <c r="N507" s="77"/>
      <c r="O507" s="77"/>
      <c r="P507" s="77"/>
      <c r="Q507" s="77"/>
      <c r="R507" s="77"/>
      <c r="S507" s="77"/>
      <c r="T507" s="77"/>
      <c r="U507" s="77"/>
      <c r="V507" s="77"/>
      <c r="W507" s="77"/>
      <c r="X507" s="77"/>
      <c r="Y507" s="77"/>
      <c r="Z507" s="77"/>
    </row>
    <row r="508" spans="1:26">
      <c r="A508" s="77"/>
      <c r="B508" s="44" t="s">
        <v>6240</v>
      </c>
      <c r="C508" s="628" t="s">
        <v>6241</v>
      </c>
      <c r="D508" s="15"/>
      <c r="E508" s="15">
        <v>111.10598729999998</v>
      </c>
      <c r="F508" s="31"/>
      <c r="G508" s="77"/>
      <c r="H508" s="77"/>
      <c r="I508" s="77"/>
      <c r="J508" s="77"/>
      <c r="K508" s="77"/>
      <c r="L508" s="77"/>
      <c r="M508" s="77"/>
      <c r="N508" s="77"/>
      <c r="O508" s="77"/>
      <c r="P508" s="77"/>
      <c r="Q508" s="77"/>
      <c r="R508" s="77"/>
      <c r="S508" s="77"/>
      <c r="T508" s="77"/>
      <c r="U508" s="77"/>
      <c r="V508" s="77"/>
      <c r="W508" s="77"/>
      <c r="X508" s="77"/>
      <c r="Y508" s="77"/>
      <c r="Z508" s="77"/>
    </row>
    <row r="509" spans="1:26">
      <c r="A509" s="77"/>
      <c r="B509" s="44" t="s">
        <v>6242</v>
      </c>
      <c r="C509" s="628" t="s">
        <v>6243</v>
      </c>
      <c r="D509" s="15"/>
      <c r="E509" s="15">
        <v>137.28260700000001</v>
      </c>
      <c r="F509" s="31"/>
      <c r="G509" s="77"/>
      <c r="H509" s="77"/>
      <c r="I509" s="77"/>
      <c r="J509" s="77"/>
      <c r="K509" s="77"/>
      <c r="L509" s="77"/>
      <c r="M509" s="77"/>
      <c r="N509" s="77"/>
      <c r="O509" s="77"/>
      <c r="P509" s="77"/>
      <c r="Q509" s="77"/>
      <c r="R509" s="77"/>
      <c r="S509" s="77"/>
      <c r="T509" s="77"/>
      <c r="U509" s="77"/>
      <c r="V509" s="77"/>
      <c r="W509" s="77"/>
      <c r="X509" s="77"/>
      <c r="Y509" s="77"/>
      <c r="Z509" s="77"/>
    </row>
    <row r="510" spans="1:26" ht="15">
      <c r="A510" s="77"/>
      <c r="B510" s="629"/>
      <c r="C510" s="629"/>
      <c r="D510" s="630"/>
      <c r="E510" s="630"/>
      <c r="F510" s="77"/>
      <c r="G510" s="77"/>
      <c r="H510" s="77"/>
      <c r="I510" s="77"/>
      <c r="J510" s="77"/>
      <c r="K510" s="77"/>
      <c r="L510" s="77"/>
      <c r="M510" s="77"/>
      <c r="N510" s="77"/>
      <c r="O510" s="77"/>
      <c r="P510" s="77"/>
      <c r="Q510" s="77"/>
      <c r="R510" s="77"/>
      <c r="S510" s="77"/>
      <c r="T510" s="77"/>
      <c r="U510" s="77"/>
      <c r="V510" s="77"/>
      <c r="W510" s="77"/>
      <c r="X510" s="77"/>
      <c r="Y510" s="77"/>
      <c r="Z510" s="77"/>
    </row>
    <row r="511" spans="1:26" ht="15">
      <c r="A511" s="77"/>
      <c r="B511" s="1115" t="s">
        <v>6244</v>
      </c>
      <c r="C511" s="878"/>
      <c r="D511" s="630"/>
      <c r="E511" s="630"/>
      <c r="F511" s="77"/>
      <c r="G511" s="77"/>
      <c r="H511" s="77"/>
      <c r="I511" s="77"/>
      <c r="J511" s="77"/>
      <c r="K511" s="77"/>
      <c r="L511" s="77"/>
      <c r="M511" s="77"/>
      <c r="N511" s="77"/>
      <c r="O511" s="77"/>
      <c r="P511" s="77"/>
      <c r="Q511" s="77"/>
      <c r="R511" s="77"/>
      <c r="S511" s="77"/>
      <c r="T511" s="77"/>
      <c r="U511" s="77"/>
      <c r="V511" s="77"/>
      <c r="W511" s="77"/>
      <c r="X511" s="77"/>
      <c r="Y511" s="77"/>
      <c r="Z511" s="77"/>
    </row>
    <row r="512" spans="1:26" ht="15">
      <c r="A512" s="77"/>
      <c r="B512" s="1083" t="s">
        <v>5312</v>
      </c>
      <c r="C512" s="1083" t="s">
        <v>5313</v>
      </c>
      <c r="D512" s="1081" t="s">
        <v>2255</v>
      </c>
      <c r="E512" s="889"/>
      <c r="F512" s="77"/>
      <c r="G512" s="77"/>
      <c r="H512" s="77"/>
      <c r="I512" s="77"/>
      <c r="J512" s="77"/>
      <c r="K512" s="77"/>
      <c r="L512" s="77"/>
      <c r="M512" s="77"/>
      <c r="N512" s="77"/>
      <c r="O512" s="77"/>
      <c r="P512" s="77"/>
      <c r="Q512" s="77"/>
      <c r="R512" s="77"/>
      <c r="S512" s="77"/>
      <c r="T512" s="77"/>
      <c r="U512" s="77"/>
      <c r="V512" s="77"/>
      <c r="W512" s="77"/>
      <c r="X512" s="77"/>
      <c r="Y512" s="77"/>
      <c r="Z512" s="77"/>
    </row>
    <row r="513" spans="1:26">
      <c r="A513" s="77"/>
      <c r="B513" s="884"/>
      <c r="C513" s="884"/>
      <c r="D513" s="615"/>
      <c r="E513" s="592" t="s">
        <v>5314</v>
      </c>
      <c r="F513" s="77"/>
      <c r="G513" s="77"/>
      <c r="H513" s="77"/>
      <c r="I513" s="77"/>
      <c r="J513" s="77"/>
      <c r="K513" s="77"/>
      <c r="L513" s="77"/>
      <c r="M513" s="77"/>
      <c r="N513" s="77"/>
      <c r="O513" s="77"/>
      <c r="P513" s="77"/>
      <c r="Q513" s="77"/>
      <c r="R513" s="77"/>
      <c r="S513" s="77"/>
      <c r="T513" s="77"/>
      <c r="U513" s="77"/>
      <c r="V513" s="77"/>
      <c r="W513" s="77"/>
      <c r="X513" s="77"/>
      <c r="Y513" s="77"/>
      <c r="Z513" s="77"/>
    </row>
    <row r="514" spans="1:26" ht="15.75">
      <c r="A514" s="77"/>
      <c r="B514" s="1082" t="s">
        <v>6245</v>
      </c>
      <c r="C514" s="888"/>
      <c r="D514" s="888"/>
      <c r="E514" s="889"/>
      <c r="F514" s="77"/>
      <c r="G514" s="77"/>
      <c r="H514" s="77"/>
      <c r="I514" s="77"/>
      <c r="J514" s="77"/>
      <c r="K514" s="77"/>
      <c r="L514" s="77"/>
      <c r="M514" s="77"/>
      <c r="N514" s="77"/>
      <c r="O514" s="77"/>
      <c r="P514" s="77"/>
      <c r="Q514" s="77"/>
      <c r="R514" s="77"/>
      <c r="S514" s="77"/>
      <c r="T514" s="77"/>
      <c r="U514" s="77"/>
      <c r="V514" s="77"/>
      <c r="W514" s="77"/>
      <c r="X514" s="77"/>
      <c r="Y514" s="77"/>
      <c r="Z514" s="77"/>
    </row>
    <row r="515" spans="1:26" ht="15">
      <c r="A515" s="77"/>
      <c r="B515" s="44" t="s">
        <v>6246</v>
      </c>
      <c r="C515" s="628" t="s">
        <v>6247</v>
      </c>
      <c r="D515" s="632"/>
      <c r="E515" s="632">
        <v>8360.48</v>
      </c>
      <c r="F515" s="31"/>
      <c r="G515" s="77"/>
      <c r="H515" s="77"/>
      <c r="I515" s="77"/>
      <c r="J515" s="77"/>
      <c r="K515" s="77"/>
      <c r="L515" s="77"/>
      <c r="M515" s="77"/>
      <c r="N515" s="77"/>
      <c r="O515" s="77"/>
      <c r="P515" s="77"/>
      <c r="Q515" s="77"/>
      <c r="R515" s="77"/>
      <c r="S515" s="77"/>
      <c r="T515" s="77"/>
      <c r="U515" s="77"/>
      <c r="V515" s="77"/>
      <c r="W515" s="77"/>
      <c r="X515" s="77"/>
      <c r="Y515" s="77"/>
      <c r="Z515" s="77"/>
    </row>
    <row r="516" spans="1:26" ht="15">
      <c r="A516" s="77"/>
      <c r="B516" s="44" t="s">
        <v>6248</v>
      </c>
      <c r="C516" s="628" t="s">
        <v>6249</v>
      </c>
      <c r="D516" s="632"/>
      <c r="E516" s="632">
        <v>8798.4500000000007</v>
      </c>
      <c r="F516" s="31"/>
      <c r="G516" s="77"/>
      <c r="H516" s="77"/>
      <c r="I516" s="77"/>
      <c r="J516" s="77"/>
      <c r="K516" s="77"/>
      <c r="L516" s="77"/>
      <c r="M516" s="77"/>
      <c r="N516" s="77"/>
      <c r="O516" s="77"/>
      <c r="P516" s="77"/>
      <c r="Q516" s="77"/>
      <c r="R516" s="77"/>
      <c r="S516" s="77"/>
      <c r="T516" s="77"/>
      <c r="U516" s="77"/>
      <c r="V516" s="77"/>
      <c r="W516" s="77"/>
      <c r="X516" s="77"/>
      <c r="Y516" s="77"/>
      <c r="Z516" s="77"/>
    </row>
    <row r="517" spans="1:26" ht="15">
      <c r="A517" s="77"/>
      <c r="B517" s="44" t="s">
        <v>6250</v>
      </c>
      <c r="C517" s="628" t="s">
        <v>6251</v>
      </c>
      <c r="D517" s="632"/>
      <c r="E517" s="632">
        <v>7440</v>
      </c>
      <c r="F517" s="31"/>
      <c r="G517" s="77"/>
      <c r="H517" s="77"/>
      <c r="I517" s="77"/>
      <c r="J517" s="77"/>
      <c r="K517" s="77"/>
      <c r="L517" s="77"/>
      <c r="M517" s="77"/>
      <c r="N517" s="77"/>
      <c r="O517" s="77"/>
      <c r="P517" s="77"/>
      <c r="Q517" s="77"/>
      <c r="R517" s="77"/>
      <c r="S517" s="77"/>
      <c r="T517" s="77"/>
      <c r="U517" s="77"/>
      <c r="V517" s="77"/>
      <c r="W517" s="77"/>
      <c r="X517" s="77"/>
      <c r="Y517" s="77"/>
      <c r="Z517" s="77"/>
    </row>
    <row r="518" spans="1:26" ht="15">
      <c r="A518" s="77"/>
      <c r="B518" s="44" t="s">
        <v>6252</v>
      </c>
      <c r="C518" s="628" t="s">
        <v>6253</v>
      </c>
      <c r="D518" s="632"/>
      <c r="E518" s="632">
        <v>2208.15</v>
      </c>
      <c r="F518" s="31"/>
      <c r="G518" s="77"/>
      <c r="H518" s="77"/>
      <c r="I518" s="77"/>
      <c r="J518" s="77"/>
      <c r="K518" s="77"/>
      <c r="L518" s="77"/>
      <c r="M518" s="77"/>
      <c r="N518" s="77"/>
      <c r="O518" s="77"/>
      <c r="P518" s="77"/>
      <c r="Q518" s="77"/>
      <c r="R518" s="77"/>
      <c r="S518" s="77"/>
      <c r="T518" s="77"/>
      <c r="U518" s="77"/>
      <c r="V518" s="77"/>
      <c r="W518" s="77"/>
      <c r="X518" s="77"/>
      <c r="Y518" s="77"/>
      <c r="Z518" s="77"/>
    </row>
    <row r="519" spans="1:26" ht="15">
      <c r="A519" s="77"/>
      <c r="B519" s="44" t="s">
        <v>6254</v>
      </c>
      <c r="C519" s="628" t="s">
        <v>6255</v>
      </c>
      <c r="D519" s="632"/>
      <c r="E519" s="632">
        <v>1997.17</v>
      </c>
      <c r="F519" s="31"/>
      <c r="G519" s="77"/>
      <c r="H519" s="77"/>
      <c r="I519" s="77"/>
      <c r="J519" s="77"/>
      <c r="K519" s="77"/>
      <c r="L519" s="77"/>
      <c r="M519" s="77"/>
      <c r="N519" s="77"/>
      <c r="O519" s="77"/>
      <c r="P519" s="77"/>
      <c r="Q519" s="77"/>
      <c r="R519" s="77"/>
      <c r="S519" s="77"/>
      <c r="T519" s="77"/>
      <c r="U519" s="77"/>
      <c r="V519" s="77"/>
      <c r="W519" s="77"/>
      <c r="X519" s="77"/>
      <c r="Y519" s="77"/>
      <c r="Z519" s="77"/>
    </row>
    <row r="520" spans="1:26" ht="15">
      <c r="A520" s="77"/>
      <c r="B520" s="44" t="s">
        <v>6256</v>
      </c>
      <c r="C520" s="628" t="s">
        <v>6257</v>
      </c>
      <c r="D520" s="632"/>
      <c r="E520" s="632">
        <v>2378.59</v>
      </c>
      <c r="F520" s="31"/>
      <c r="G520" s="77"/>
      <c r="H520" s="77"/>
      <c r="I520" s="77"/>
      <c r="J520" s="77"/>
      <c r="K520" s="77"/>
      <c r="L520" s="77"/>
      <c r="M520" s="77"/>
      <c r="N520" s="77"/>
      <c r="O520" s="77"/>
      <c r="P520" s="77"/>
      <c r="Q520" s="77"/>
      <c r="R520" s="77"/>
      <c r="S520" s="77"/>
      <c r="T520" s="77"/>
      <c r="U520" s="77"/>
      <c r="V520" s="77"/>
      <c r="W520" s="77"/>
      <c r="X520" s="77"/>
      <c r="Y520" s="77"/>
      <c r="Z520" s="77"/>
    </row>
    <row r="521" spans="1:26" ht="15">
      <c r="A521" s="77"/>
      <c r="B521" s="44" t="s">
        <v>6258</v>
      </c>
      <c r="C521" s="628" t="s">
        <v>6259</v>
      </c>
      <c r="D521" s="632"/>
      <c r="E521" s="632">
        <v>5087.22</v>
      </c>
      <c r="F521" s="31"/>
      <c r="G521" s="77"/>
      <c r="H521" s="77"/>
      <c r="I521" s="77"/>
      <c r="J521" s="77"/>
      <c r="K521" s="77"/>
      <c r="L521" s="77"/>
      <c r="M521" s="77"/>
      <c r="N521" s="77"/>
      <c r="O521" s="77"/>
      <c r="P521" s="77"/>
      <c r="Q521" s="77"/>
      <c r="R521" s="77"/>
      <c r="S521" s="77"/>
      <c r="T521" s="77"/>
      <c r="U521" s="77"/>
      <c r="V521" s="77"/>
      <c r="W521" s="77"/>
      <c r="X521" s="77"/>
      <c r="Y521" s="77"/>
      <c r="Z521" s="77"/>
    </row>
    <row r="522" spans="1:26" ht="15">
      <c r="A522" s="77"/>
      <c r="B522" s="44" t="s">
        <v>6260</v>
      </c>
      <c r="C522" s="628" t="s">
        <v>6261</v>
      </c>
      <c r="D522" s="632"/>
      <c r="E522" s="632">
        <v>4599.45</v>
      </c>
      <c r="F522" s="31"/>
      <c r="G522" s="77"/>
      <c r="H522" s="77"/>
      <c r="I522" s="77"/>
      <c r="J522" s="77"/>
      <c r="K522" s="77"/>
      <c r="L522" s="77"/>
      <c r="M522" s="77"/>
      <c r="N522" s="77"/>
      <c r="O522" s="77"/>
      <c r="P522" s="77"/>
      <c r="Q522" s="77"/>
      <c r="R522" s="77"/>
      <c r="S522" s="77"/>
      <c r="T522" s="77"/>
      <c r="U522" s="77"/>
      <c r="V522" s="77"/>
      <c r="W522" s="77"/>
      <c r="X522" s="77"/>
      <c r="Y522" s="77"/>
      <c r="Z522" s="77"/>
    </row>
    <row r="523" spans="1:26" ht="15">
      <c r="A523" s="77"/>
      <c r="B523" s="44" t="s">
        <v>6262</v>
      </c>
      <c r="C523" s="628" t="s">
        <v>6263</v>
      </c>
      <c r="D523" s="632"/>
      <c r="E523" s="632">
        <v>5093.04</v>
      </c>
      <c r="F523" s="31"/>
      <c r="G523" s="77"/>
      <c r="H523" s="77"/>
      <c r="I523" s="77"/>
      <c r="J523" s="77"/>
      <c r="K523" s="77"/>
      <c r="L523" s="77"/>
      <c r="M523" s="77"/>
      <c r="N523" s="77"/>
      <c r="O523" s="77"/>
      <c r="P523" s="77"/>
      <c r="Q523" s="77"/>
      <c r="R523" s="77"/>
      <c r="S523" s="77"/>
      <c r="T523" s="77"/>
      <c r="U523" s="77"/>
      <c r="V523" s="77"/>
      <c r="W523" s="77"/>
      <c r="X523" s="77"/>
      <c r="Y523" s="77"/>
      <c r="Z523" s="77"/>
    </row>
    <row r="524" spans="1:26" ht="15">
      <c r="A524" s="77"/>
      <c r="B524" s="2"/>
      <c r="C524" s="2"/>
      <c r="D524" s="626"/>
      <c r="E524" s="626"/>
      <c r="F524" s="77"/>
      <c r="G524" s="77"/>
      <c r="H524" s="77"/>
      <c r="I524" s="77"/>
      <c r="J524" s="77"/>
      <c r="K524" s="77"/>
      <c r="L524" s="77"/>
      <c r="M524" s="77"/>
      <c r="N524" s="77"/>
      <c r="O524" s="77"/>
      <c r="P524" s="77"/>
      <c r="Q524" s="77"/>
      <c r="R524" s="77"/>
      <c r="S524" s="77"/>
      <c r="T524" s="77"/>
      <c r="U524" s="77"/>
      <c r="V524" s="77"/>
      <c r="W524" s="77"/>
      <c r="X524" s="77"/>
      <c r="Y524" s="77"/>
      <c r="Z524" s="77"/>
    </row>
    <row r="525" spans="1:26" ht="15">
      <c r="A525" s="77"/>
      <c r="B525" s="2"/>
      <c r="C525" s="2"/>
      <c r="D525" s="626"/>
      <c r="E525" s="626"/>
      <c r="F525" s="77"/>
      <c r="G525" s="77"/>
      <c r="H525" s="77"/>
      <c r="I525" s="77"/>
      <c r="J525" s="77"/>
      <c r="K525" s="77"/>
      <c r="L525" s="77"/>
      <c r="M525" s="77"/>
      <c r="N525" s="77"/>
      <c r="O525" s="77"/>
      <c r="P525" s="77"/>
      <c r="Q525" s="77"/>
      <c r="R525" s="77"/>
      <c r="S525" s="77"/>
      <c r="T525" s="77"/>
      <c r="U525" s="77"/>
      <c r="V525" s="77"/>
      <c r="W525" s="77"/>
      <c r="X525" s="77"/>
      <c r="Y525" s="77"/>
      <c r="Z525" s="77"/>
    </row>
    <row r="526" spans="1:26" ht="15">
      <c r="A526" s="77"/>
      <c r="B526" s="1116" t="s">
        <v>6264</v>
      </c>
      <c r="C526" s="878"/>
      <c r="D526" s="626"/>
      <c r="E526" s="626"/>
      <c r="F526" s="77"/>
      <c r="G526" s="77"/>
      <c r="H526" s="77"/>
      <c r="I526" s="77"/>
      <c r="J526" s="77"/>
      <c r="K526" s="77"/>
      <c r="L526" s="77"/>
      <c r="M526" s="77"/>
      <c r="N526" s="77"/>
      <c r="O526" s="77"/>
      <c r="P526" s="77"/>
      <c r="Q526" s="77"/>
      <c r="R526" s="77"/>
      <c r="S526" s="77"/>
      <c r="T526" s="77"/>
      <c r="U526" s="77"/>
      <c r="V526" s="77"/>
      <c r="W526" s="77"/>
      <c r="X526" s="77"/>
      <c r="Y526" s="77"/>
      <c r="Z526" s="77"/>
    </row>
    <row r="527" spans="1:26" ht="15">
      <c r="A527" s="77"/>
      <c r="B527" s="2"/>
      <c r="C527" s="2"/>
      <c r="D527" s="626"/>
      <c r="E527" s="626"/>
      <c r="F527" s="77"/>
      <c r="G527" s="77"/>
      <c r="H527" s="77"/>
      <c r="I527" s="77"/>
      <c r="J527" s="77"/>
      <c r="K527" s="77"/>
      <c r="L527" s="77"/>
      <c r="M527" s="77"/>
      <c r="N527" s="77"/>
      <c r="O527" s="77"/>
      <c r="P527" s="77"/>
      <c r="Q527" s="77"/>
      <c r="R527" s="77"/>
      <c r="S527" s="77"/>
      <c r="T527" s="77"/>
      <c r="U527" s="77"/>
      <c r="V527" s="77"/>
      <c r="W527" s="77"/>
      <c r="X527" s="77"/>
      <c r="Y527" s="77"/>
      <c r="Z527" s="77"/>
    </row>
    <row r="528" spans="1:26" ht="15">
      <c r="A528" s="77"/>
      <c r="B528" s="1083" t="s">
        <v>5312</v>
      </c>
      <c r="C528" s="1083" t="s">
        <v>5313</v>
      </c>
      <c r="D528" s="1081" t="s">
        <v>2255</v>
      </c>
      <c r="E528" s="889"/>
      <c r="F528" s="77"/>
      <c r="G528" s="77"/>
      <c r="H528" s="77"/>
      <c r="I528" s="77"/>
      <c r="J528" s="77"/>
      <c r="K528" s="77"/>
      <c r="L528" s="77"/>
      <c r="M528" s="77"/>
      <c r="N528" s="77"/>
      <c r="O528" s="77"/>
      <c r="P528" s="77"/>
      <c r="Q528" s="77"/>
      <c r="R528" s="77"/>
      <c r="S528" s="77"/>
      <c r="T528" s="77"/>
      <c r="U528" s="77"/>
      <c r="V528" s="77"/>
      <c r="W528" s="77"/>
      <c r="X528" s="77"/>
      <c r="Y528" s="77"/>
      <c r="Z528" s="77"/>
    </row>
    <row r="529" spans="1:26">
      <c r="A529" s="77"/>
      <c r="B529" s="884"/>
      <c r="C529" s="884"/>
      <c r="D529" s="615"/>
      <c r="E529" s="592" t="s">
        <v>5314</v>
      </c>
      <c r="F529" s="77"/>
      <c r="G529" s="77"/>
      <c r="H529" s="77"/>
      <c r="I529" s="77"/>
      <c r="J529" s="77"/>
      <c r="K529" s="77"/>
      <c r="L529" s="77"/>
      <c r="M529" s="77"/>
      <c r="N529" s="77"/>
      <c r="O529" s="77"/>
      <c r="P529" s="77"/>
      <c r="Q529" s="77"/>
      <c r="R529" s="77"/>
      <c r="S529" s="77"/>
      <c r="T529" s="77"/>
      <c r="U529" s="77"/>
      <c r="V529" s="77"/>
      <c r="W529" s="77"/>
      <c r="X529" s="77"/>
      <c r="Y529" s="77"/>
      <c r="Z529" s="77"/>
    </row>
    <row r="530" spans="1:26" ht="15.75">
      <c r="A530" s="77"/>
      <c r="B530" s="1082" t="s">
        <v>6265</v>
      </c>
      <c r="C530" s="888"/>
      <c r="D530" s="888"/>
      <c r="E530" s="889"/>
      <c r="F530" s="77"/>
      <c r="G530" s="77"/>
      <c r="H530" s="77"/>
      <c r="I530" s="77"/>
      <c r="J530" s="77"/>
      <c r="K530" s="77"/>
      <c r="L530" s="77"/>
      <c r="M530" s="77"/>
      <c r="N530" s="77"/>
      <c r="O530" s="77"/>
      <c r="P530" s="77"/>
      <c r="Q530" s="77"/>
      <c r="R530" s="77"/>
      <c r="S530" s="77"/>
      <c r="T530" s="77"/>
      <c r="U530" s="77"/>
      <c r="V530" s="77"/>
      <c r="W530" s="77"/>
      <c r="X530" s="77"/>
      <c r="Y530" s="77"/>
      <c r="Z530" s="77"/>
    </row>
    <row r="531" spans="1:26">
      <c r="A531" s="77"/>
      <c r="B531" s="44" t="s">
        <v>6266</v>
      </c>
      <c r="C531" s="628" t="s">
        <v>6267</v>
      </c>
      <c r="D531" s="15"/>
      <c r="E531" s="15">
        <v>405.25545059999996</v>
      </c>
      <c r="F531" s="31"/>
      <c r="G531" s="77"/>
      <c r="H531" s="77"/>
      <c r="I531" s="77"/>
      <c r="J531" s="77"/>
      <c r="K531" s="77"/>
      <c r="L531" s="77"/>
      <c r="M531" s="77"/>
      <c r="N531" s="77"/>
      <c r="O531" s="77"/>
      <c r="P531" s="77"/>
      <c r="Q531" s="77"/>
      <c r="R531" s="77"/>
      <c r="S531" s="77"/>
      <c r="T531" s="77"/>
      <c r="U531" s="77"/>
      <c r="V531" s="77"/>
      <c r="W531" s="77"/>
      <c r="X531" s="77"/>
      <c r="Y531" s="77"/>
      <c r="Z531" s="77"/>
    </row>
    <row r="532" spans="1:26">
      <c r="A532" s="77"/>
      <c r="B532" s="44" t="s">
        <v>6268</v>
      </c>
      <c r="C532" s="628" t="s">
        <v>6269</v>
      </c>
      <c r="D532" s="15"/>
      <c r="E532" s="15">
        <v>486.31004730000001</v>
      </c>
      <c r="F532" s="31"/>
      <c r="G532" s="77"/>
      <c r="H532" s="77"/>
      <c r="I532" s="77"/>
      <c r="J532" s="77"/>
      <c r="K532" s="77"/>
      <c r="L532" s="77"/>
      <c r="M532" s="77"/>
      <c r="N532" s="77"/>
      <c r="O532" s="77"/>
      <c r="P532" s="77"/>
      <c r="Q532" s="77"/>
      <c r="R532" s="77"/>
      <c r="S532" s="77"/>
      <c r="T532" s="77"/>
      <c r="U532" s="77"/>
      <c r="V532" s="77"/>
      <c r="W532" s="77"/>
      <c r="X532" s="77"/>
      <c r="Y532" s="77"/>
      <c r="Z532" s="77"/>
    </row>
    <row r="533" spans="1:26">
      <c r="A533" s="77"/>
      <c r="B533" s="44" t="s">
        <v>6270</v>
      </c>
      <c r="C533" s="628" t="s">
        <v>6271</v>
      </c>
      <c r="D533" s="15"/>
      <c r="E533" s="15">
        <v>1019.5907337</v>
      </c>
      <c r="F533" s="31"/>
      <c r="G533" s="77"/>
      <c r="H533" s="77"/>
      <c r="I533" s="77"/>
      <c r="J533" s="77"/>
      <c r="K533" s="77"/>
      <c r="L533" s="77"/>
      <c r="M533" s="77"/>
      <c r="N533" s="77"/>
      <c r="O533" s="77"/>
      <c r="P533" s="77"/>
      <c r="Q533" s="77"/>
      <c r="R533" s="77"/>
      <c r="S533" s="77"/>
      <c r="T533" s="77"/>
      <c r="U533" s="77"/>
      <c r="V533" s="77"/>
      <c r="W533" s="77"/>
      <c r="X533" s="77"/>
      <c r="Y533" s="77"/>
      <c r="Z533" s="77"/>
    </row>
    <row r="534" spans="1:26">
      <c r="A534" s="77"/>
      <c r="B534" s="44" t="s">
        <v>6272</v>
      </c>
      <c r="C534" s="598" t="s">
        <v>6273</v>
      </c>
      <c r="D534" s="15"/>
      <c r="E534" s="15">
        <v>1223.5158936</v>
      </c>
      <c r="F534" s="31"/>
      <c r="G534" s="77"/>
      <c r="H534" s="77"/>
      <c r="I534" s="77"/>
      <c r="J534" s="77"/>
      <c r="K534" s="77"/>
      <c r="L534" s="77"/>
      <c r="M534" s="77"/>
      <c r="N534" s="77"/>
      <c r="O534" s="77"/>
      <c r="P534" s="77"/>
      <c r="Q534" s="77"/>
      <c r="R534" s="77"/>
      <c r="S534" s="77"/>
      <c r="T534" s="77"/>
      <c r="U534" s="77"/>
      <c r="V534" s="77"/>
      <c r="W534" s="77"/>
      <c r="X534" s="77"/>
      <c r="Y534" s="77"/>
      <c r="Z534" s="77"/>
    </row>
    <row r="535" spans="1:26">
      <c r="A535" s="77"/>
      <c r="B535" s="44" t="s">
        <v>6274</v>
      </c>
      <c r="C535" s="598" t="s">
        <v>6275</v>
      </c>
      <c r="D535" s="15"/>
      <c r="E535" s="15">
        <v>1217.0462534999999</v>
      </c>
      <c r="F535" s="31"/>
      <c r="G535" s="77"/>
      <c r="H535" s="77"/>
      <c r="I535" s="77"/>
      <c r="J535" s="77"/>
      <c r="K535" s="77"/>
      <c r="L535" s="77"/>
      <c r="M535" s="77"/>
      <c r="N535" s="77"/>
      <c r="O535" s="77"/>
      <c r="P535" s="77"/>
      <c r="Q535" s="77"/>
      <c r="R535" s="77"/>
      <c r="S535" s="77"/>
      <c r="T535" s="77"/>
      <c r="U535" s="77"/>
      <c r="V535" s="77"/>
      <c r="W535" s="77"/>
      <c r="X535" s="77"/>
      <c r="Y535" s="77"/>
      <c r="Z535" s="77"/>
    </row>
    <row r="536" spans="1:26">
      <c r="A536" s="77"/>
      <c r="B536" s="44" t="s">
        <v>6276</v>
      </c>
      <c r="C536" s="598" t="s">
        <v>6277</v>
      </c>
      <c r="D536" s="15"/>
      <c r="E536" s="15">
        <v>1460.5800000000002</v>
      </c>
      <c r="F536" s="31"/>
      <c r="G536" s="77"/>
      <c r="H536" s="77"/>
      <c r="I536" s="77"/>
      <c r="J536" s="77"/>
      <c r="K536" s="77"/>
      <c r="L536" s="77"/>
      <c r="M536" s="77"/>
      <c r="N536" s="77"/>
      <c r="O536" s="77"/>
      <c r="P536" s="77"/>
      <c r="Q536" s="77"/>
      <c r="R536" s="77"/>
      <c r="S536" s="77"/>
      <c r="T536" s="77"/>
      <c r="U536" s="77"/>
      <c r="V536" s="77"/>
      <c r="W536" s="77"/>
      <c r="X536" s="77"/>
      <c r="Y536" s="77"/>
      <c r="Z536" s="77"/>
    </row>
    <row r="537" spans="1:26">
      <c r="A537" s="77"/>
      <c r="B537" s="633"/>
      <c r="C537" s="625"/>
      <c r="D537" s="627"/>
      <c r="E537" s="627"/>
      <c r="F537" s="77"/>
      <c r="G537" s="77"/>
      <c r="H537" s="77"/>
      <c r="I537" s="77"/>
      <c r="J537" s="77"/>
      <c r="K537" s="77"/>
      <c r="L537" s="77"/>
      <c r="M537" s="77"/>
      <c r="N537" s="77"/>
      <c r="O537" s="77"/>
      <c r="P537" s="77"/>
      <c r="Q537" s="77"/>
      <c r="R537" s="77"/>
      <c r="S537" s="77"/>
      <c r="T537" s="77"/>
      <c r="U537" s="77"/>
      <c r="V537" s="77"/>
      <c r="W537" s="77"/>
      <c r="X537" s="77"/>
      <c r="Y537" s="77"/>
      <c r="Z537" s="77"/>
    </row>
    <row r="538" spans="1:26">
      <c r="A538" s="77"/>
      <c r="B538" s="633"/>
      <c r="C538" s="625"/>
      <c r="D538" s="627"/>
      <c r="E538" s="627"/>
      <c r="F538" s="77"/>
      <c r="G538" s="77"/>
      <c r="H538" s="77"/>
      <c r="I538" s="77"/>
      <c r="J538" s="77"/>
      <c r="K538" s="77"/>
      <c r="L538" s="77"/>
      <c r="M538" s="77"/>
      <c r="N538" s="77"/>
      <c r="O538" s="77"/>
      <c r="P538" s="77"/>
      <c r="Q538" s="77"/>
      <c r="R538" s="77"/>
      <c r="S538" s="77"/>
      <c r="T538" s="77"/>
      <c r="U538" s="77"/>
      <c r="V538" s="77"/>
      <c r="W538" s="77"/>
      <c r="X538" s="77"/>
      <c r="Y538" s="77"/>
      <c r="Z538" s="77"/>
    </row>
    <row r="539" spans="1:26" ht="15">
      <c r="A539" s="77"/>
      <c r="B539" s="1083" t="s">
        <v>5312</v>
      </c>
      <c r="C539" s="1083" t="s">
        <v>5313</v>
      </c>
      <c r="D539" s="1081" t="s">
        <v>2255</v>
      </c>
      <c r="E539" s="889"/>
      <c r="F539" s="77"/>
      <c r="G539" s="77"/>
      <c r="H539" s="77"/>
      <c r="I539" s="77"/>
      <c r="J539" s="77"/>
      <c r="K539" s="77"/>
      <c r="L539" s="77"/>
      <c r="M539" s="77"/>
      <c r="N539" s="77"/>
      <c r="O539" s="77"/>
      <c r="P539" s="77"/>
      <c r="Q539" s="77"/>
      <c r="R539" s="77"/>
      <c r="S539" s="77"/>
      <c r="T539" s="77"/>
      <c r="U539" s="77"/>
      <c r="V539" s="77"/>
      <c r="W539" s="77"/>
      <c r="X539" s="77"/>
      <c r="Y539" s="77"/>
      <c r="Z539" s="77"/>
    </row>
    <row r="540" spans="1:26">
      <c r="A540" s="77"/>
      <c r="B540" s="884"/>
      <c r="C540" s="884"/>
      <c r="D540" s="615"/>
      <c r="E540" s="592" t="s">
        <v>5314</v>
      </c>
      <c r="F540" s="77"/>
      <c r="G540" s="77"/>
      <c r="H540" s="77"/>
      <c r="I540" s="77"/>
      <c r="J540" s="77"/>
      <c r="K540" s="77"/>
      <c r="L540" s="77"/>
      <c r="M540" s="77"/>
      <c r="N540" s="77"/>
      <c r="O540" s="77"/>
      <c r="P540" s="77"/>
      <c r="Q540" s="77"/>
      <c r="R540" s="77"/>
      <c r="S540" s="77"/>
      <c r="T540" s="77"/>
      <c r="U540" s="77"/>
      <c r="V540" s="77"/>
      <c r="W540" s="77"/>
      <c r="X540" s="77"/>
      <c r="Y540" s="77"/>
      <c r="Z540" s="77"/>
    </row>
    <row r="541" spans="1:26" ht="15.75">
      <c r="A541" s="77"/>
      <c r="B541" s="1117" t="s">
        <v>6278</v>
      </c>
      <c r="C541" s="1054"/>
      <c r="D541" s="1054"/>
      <c r="E541" s="1055"/>
      <c r="F541" s="77"/>
      <c r="G541" s="77"/>
      <c r="H541" s="77"/>
      <c r="I541" s="77"/>
      <c r="J541" s="77"/>
      <c r="K541" s="77"/>
      <c r="L541" s="77"/>
      <c r="M541" s="77"/>
      <c r="N541" s="77"/>
      <c r="O541" s="77"/>
      <c r="P541" s="77"/>
      <c r="Q541" s="77"/>
      <c r="R541" s="77"/>
      <c r="S541" s="77"/>
      <c r="T541" s="77"/>
      <c r="U541" s="77"/>
      <c r="V541" s="77"/>
      <c r="W541" s="77"/>
      <c r="X541" s="77"/>
      <c r="Y541" s="77"/>
      <c r="Z541" s="77"/>
    </row>
    <row r="542" spans="1:26">
      <c r="A542" s="77"/>
      <c r="B542" s="44" t="s">
        <v>6279</v>
      </c>
      <c r="C542" s="634" t="s">
        <v>6280</v>
      </c>
      <c r="D542" s="15"/>
      <c r="E542" s="15">
        <v>736.48699739999995</v>
      </c>
      <c r="F542" s="31"/>
      <c r="G542" s="77"/>
      <c r="H542" s="77"/>
      <c r="I542" s="77"/>
      <c r="J542" s="77"/>
      <c r="K542" s="77"/>
      <c r="L542" s="77"/>
      <c r="M542" s="77"/>
      <c r="N542" s="77"/>
      <c r="O542" s="77"/>
      <c r="P542" s="77"/>
      <c r="Q542" s="77"/>
      <c r="R542" s="77"/>
      <c r="S542" s="77"/>
      <c r="T542" s="77"/>
      <c r="U542" s="77"/>
      <c r="V542" s="77"/>
      <c r="W542" s="77"/>
      <c r="X542" s="77"/>
      <c r="Y542" s="77"/>
      <c r="Z542" s="77"/>
    </row>
    <row r="543" spans="1:26">
      <c r="A543" s="77"/>
      <c r="B543" s="44" t="s">
        <v>6281</v>
      </c>
      <c r="C543" s="634" t="s">
        <v>6282</v>
      </c>
      <c r="D543" s="15"/>
      <c r="E543" s="15">
        <v>883.78089030000001</v>
      </c>
      <c r="F543" s="31"/>
      <c r="G543" s="77"/>
      <c r="H543" s="77"/>
      <c r="I543" s="77"/>
      <c r="J543" s="77"/>
      <c r="K543" s="77"/>
      <c r="L543" s="77"/>
      <c r="M543" s="77"/>
      <c r="N543" s="77"/>
      <c r="O543" s="77"/>
      <c r="P543" s="77"/>
      <c r="Q543" s="77"/>
      <c r="R543" s="77"/>
      <c r="S543" s="77"/>
      <c r="T543" s="77"/>
      <c r="U543" s="77"/>
      <c r="V543" s="77"/>
      <c r="W543" s="77"/>
      <c r="X543" s="77"/>
      <c r="Y543" s="77"/>
      <c r="Z543" s="77"/>
    </row>
    <row r="544" spans="1:26">
      <c r="A544" s="77"/>
      <c r="B544" s="44" t="s">
        <v>6283</v>
      </c>
      <c r="C544" s="634" t="s">
        <v>6284</v>
      </c>
      <c r="D544" s="15"/>
      <c r="E544" s="15">
        <v>958.99703130000012</v>
      </c>
      <c r="F544" s="31"/>
      <c r="G544" s="77"/>
      <c r="H544" s="77"/>
      <c r="I544" s="77"/>
      <c r="J544" s="77"/>
      <c r="K544" s="77"/>
      <c r="L544" s="77"/>
      <c r="M544" s="77"/>
      <c r="N544" s="77"/>
      <c r="O544" s="77"/>
      <c r="P544" s="77"/>
      <c r="Q544" s="77"/>
      <c r="R544" s="77"/>
      <c r="S544" s="77"/>
      <c r="T544" s="77"/>
      <c r="U544" s="77"/>
      <c r="V544" s="77"/>
      <c r="W544" s="77"/>
      <c r="X544" s="77"/>
      <c r="Y544" s="77"/>
      <c r="Z544" s="77"/>
    </row>
    <row r="545" spans="1:26">
      <c r="A545" s="77"/>
      <c r="B545" s="44" t="s">
        <v>6285</v>
      </c>
      <c r="C545" s="634" t="s">
        <v>6286</v>
      </c>
      <c r="D545" s="15"/>
      <c r="E545" s="15">
        <v>1084.4975294999999</v>
      </c>
      <c r="F545" s="31"/>
      <c r="G545" s="77"/>
      <c r="H545" s="77"/>
      <c r="I545" s="77"/>
      <c r="J545" s="77"/>
      <c r="K545" s="77"/>
      <c r="L545" s="77"/>
      <c r="M545" s="77"/>
      <c r="N545" s="77"/>
      <c r="O545" s="77"/>
      <c r="P545" s="77"/>
      <c r="Q545" s="77"/>
      <c r="R545" s="77"/>
      <c r="S545" s="77"/>
      <c r="T545" s="77"/>
      <c r="U545" s="77"/>
      <c r="V545" s="77"/>
      <c r="W545" s="77"/>
      <c r="X545" s="77"/>
      <c r="Y545" s="77"/>
      <c r="Z545" s="77"/>
    </row>
    <row r="546" spans="1:26">
      <c r="A546" s="77"/>
      <c r="B546" s="44" t="s">
        <v>6287</v>
      </c>
      <c r="C546" s="634" t="s">
        <v>6288</v>
      </c>
      <c r="D546" s="15"/>
      <c r="E546" s="15">
        <v>1386.0458765999997</v>
      </c>
      <c r="F546" s="31"/>
      <c r="G546" s="77"/>
      <c r="H546" s="77"/>
      <c r="I546" s="77"/>
      <c r="J546" s="77"/>
      <c r="K546" s="77"/>
      <c r="L546" s="77"/>
      <c r="M546" s="77"/>
      <c r="N546" s="77"/>
      <c r="O546" s="77"/>
      <c r="P546" s="77"/>
      <c r="Q546" s="77"/>
      <c r="R546" s="77"/>
      <c r="S546" s="77"/>
      <c r="T546" s="77"/>
      <c r="U546" s="77"/>
      <c r="V546" s="77"/>
      <c r="W546" s="77"/>
      <c r="X546" s="77"/>
      <c r="Y546" s="77"/>
      <c r="Z546" s="77"/>
    </row>
    <row r="547" spans="1:26">
      <c r="A547" s="77"/>
      <c r="B547" s="44" t="s">
        <v>6289</v>
      </c>
      <c r="C547" s="634" t="s">
        <v>6290</v>
      </c>
      <c r="D547" s="15"/>
      <c r="E547" s="15">
        <v>1132.9584651</v>
      </c>
      <c r="F547" s="31"/>
      <c r="G547" s="77"/>
      <c r="H547" s="77"/>
      <c r="I547" s="77"/>
      <c r="J547" s="77"/>
      <c r="K547" s="77"/>
      <c r="L547" s="77"/>
      <c r="M547" s="77"/>
      <c r="N547" s="77"/>
      <c r="O547" s="77"/>
      <c r="P547" s="77"/>
      <c r="Q547" s="77"/>
      <c r="R547" s="77"/>
      <c r="S547" s="77"/>
      <c r="T547" s="77"/>
      <c r="U547" s="77"/>
      <c r="V547" s="77"/>
      <c r="W547" s="77"/>
      <c r="X547" s="77"/>
      <c r="Y547" s="77"/>
      <c r="Z547" s="77"/>
    </row>
    <row r="548" spans="1:26">
      <c r="A548" s="77"/>
      <c r="B548" s="44" t="s">
        <v>6291</v>
      </c>
      <c r="C548" s="635" t="s">
        <v>6292</v>
      </c>
      <c r="D548" s="15"/>
      <c r="E548" s="15">
        <v>1359.6</v>
      </c>
      <c r="F548" s="31"/>
      <c r="G548" s="77"/>
      <c r="H548" s="77"/>
      <c r="I548" s="77"/>
      <c r="J548" s="77"/>
      <c r="K548" s="77"/>
      <c r="L548" s="77"/>
      <c r="M548" s="77"/>
      <c r="N548" s="77"/>
      <c r="O548" s="77"/>
      <c r="P548" s="77"/>
      <c r="Q548" s="77"/>
      <c r="R548" s="77"/>
      <c r="S548" s="77"/>
      <c r="T548" s="77"/>
      <c r="U548" s="77"/>
      <c r="V548" s="77"/>
      <c r="W548" s="77"/>
      <c r="X548" s="77"/>
      <c r="Y548" s="77"/>
      <c r="Z548" s="77"/>
    </row>
    <row r="549" spans="1:26">
      <c r="A549" s="77"/>
      <c r="B549" s="633"/>
      <c r="C549" s="625"/>
      <c r="D549" s="627"/>
      <c r="E549" s="627"/>
      <c r="F549" s="77"/>
      <c r="G549" s="77"/>
      <c r="H549" s="77"/>
      <c r="I549" s="77"/>
      <c r="J549" s="77"/>
      <c r="K549" s="77"/>
      <c r="L549" s="77"/>
      <c r="M549" s="77"/>
      <c r="N549" s="77"/>
      <c r="O549" s="77"/>
      <c r="P549" s="77"/>
      <c r="Q549" s="77"/>
      <c r="R549" s="77"/>
      <c r="S549" s="77"/>
      <c r="T549" s="77"/>
      <c r="U549" s="77"/>
      <c r="V549" s="77"/>
      <c r="W549" s="77"/>
      <c r="X549" s="77"/>
      <c r="Y549" s="77"/>
      <c r="Z549" s="77"/>
    </row>
    <row r="550" spans="1:26" ht="15">
      <c r="A550" s="77"/>
      <c r="B550" s="2"/>
      <c r="C550" s="2"/>
      <c r="D550" s="626"/>
      <c r="E550" s="626"/>
      <c r="F550" s="77"/>
      <c r="G550" s="77"/>
      <c r="H550" s="77"/>
      <c r="I550" s="77"/>
      <c r="J550" s="77"/>
      <c r="K550" s="77"/>
      <c r="L550" s="77"/>
      <c r="M550" s="77"/>
      <c r="N550" s="77"/>
      <c r="O550" s="77"/>
      <c r="P550" s="77"/>
      <c r="Q550" s="77"/>
      <c r="R550" s="77"/>
      <c r="S550" s="77"/>
      <c r="T550" s="77"/>
      <c r="U550" s="77"/>
      <c r="V550" s="77"/>
      <c r="W550" s="77"/>
      <c r="X550" s="77"/>
      <c r="Y550" s="77"/>
      <c r="Z550" s="77"/>
    </row>
    <row r="551" spans="1:26" ht="15">
      <c r="A551" s="77"/>
      <c r="B551" s="1118" t="s">
        <v>6293</v>
      </c>
      <c r="C551" s="878"/>
      <c r="D551" s="626"/>
      <c r="E551" s="626"/>
      <c r="F551" s="77"/>
      <c r="G551" s="77"/>
      <c r="H551" s="77"/>
      <c r="I551" s="77"/>
      <c r="J551" s="77"/>
      <c r="K551" s="77"/>
      <c r="L551" s="77"/>
      <c r="M551" s="77"/>
      <c r="N551" s="77"/>
      <c r="O551" s="77"/>
      <c r="P551" s="77"/>
      <c r="Q551" s="77"/>
      <c r="R551" s="77"/>
      <c r="S551" s="77"/>
      <c r="T551" s="77"/>
      <c r="U551" s="77"/>
      <c r="V551" s="77"/>
      <c r="W551" s="77"/>
      <c r="X551" s="77"/>
      <c r="Y551" s="77"/>
      <c r="Z551" s="77"/>
    </row>
    <row r="552" spans="1:26" ht="15">
      <c r="A552" s="77"/>
      <c r="B552" s="2"/>
      <c r="C552" s="2"/>
      <c r="D552" s="626"/>
      <c r="E552" s="626"/>
      <c r="F552" s="77"/>
      <c r="G552" s="77"/>
      <c r="H552" s="77"/>
      <c r="I552" s="77"/>
      <c r="J552" s="77"/>
      <c r="K552" s="77"/>
      <c r="L552" s="77"/>
      <c r="M552" s="77"/>
      <c r="N552" s="77"/>
      <c r="O552" s="77"/>
      <c r="P552" s="77"/>
      <c r="Q552" s="77"/>
      <c r="R552" s="77"/>
      <c r="S552" s="77"/>
      <c r="T552" s="77"/>
      <c r="U552" s="77"/>
      <c r="V552" s="77"/>
      <c r="W552" s="77"/>
      <c r="X552" s="77"/>
      <c r="Y552" s="77"/>
      <c r="Z552" s="77"/>
    </row>
    <row r="553" spans="1:26" ht="15">
      <c r="A553" s="77"/>
      <c r="B553" s="1083" t="s">
        <v>5312</v>
      </c>
      <c r="C553" s="1083" t="s">
        <v>5313</v>
      </c>
      <c r="D553" s="1081" t="s">
        <v>2255</v>
      </c>
      <c r="E553" s="889"/>
      <c r="F553" s="77"/>
      <c r="G553" s="77"/>
      <c r="H553" s="77"/>
      <c r="I553" s="77"/>
      <c r="J553" s="77"/>
      <c r="K553" s="77"/>
      <c r="L553" s="77"/>
      <c r="M553" s="77"/>
      <c r="N553" s="77"/>
      <c r="O553" s="77"/>
      <c r="P553" s="77"/>
      <c r="Q553" s="77"/>
      <c r="R553" s="77"/>
      <c r="S553" s="77"/>
      <c r="T553" s="77"/>
      <c r="U553" s="77"/>
      <c r="V553" s="77"/>
      <c r="W553" s="77"/>
      <c r="X553" s="77"/>
      <c r="Y553" s="77"/>
      <c r="Z553" s="77"/>
    </row>
    <row r="554" spans="1:26">
      <c r="A554" s="77"/>
      <c r="B554" s="884"/>
      <c r="C554" s="884"/>
      <c r="D554" s="615"/>
      <c r="E554" s="592" t="s">
        <v>5314</v>
      </c>
      <c r="F554" s="77"/>
      <c r="G554" s="77"/>
      <c r="H554" s="77"/>
      <c r="I554" s="77"/>
      <c r="J554" s="77"/>
      <c r="K554" s="77"/>
      <c r="L554" s="77"/>
      <c r="M554" s="77"/>
      <c r="N554" s="77"/>
      <c r="O554" s="77"/>
      <c r="P554" s="77"/>
      <c r="Q554" s="77"/>
      <c r="R554" s="77"/>
      <c r="S554" s="77"/>
      <c r="T554" s="77"/>
      <c r="U554" s="77"/>
      <c r="V554" s="77"/>
      <c r="W554" s="77"/>
      <c r="X554" s="77"/>
      <c r="Y554" s="77"/>
      <c r="Z554" s="77"/>
    </row>
    <row r="555" spans="1:26" ht="15.75">
      <c r="A555" s="77"/>
      <c r="B555" s="1082" t="s">
        <v>6294</v>
      </c>
      <c r="C555" s="888"/>
      <c r="D555" s="888"/>
      <c r="E555" s="889"/>
      <c r="F555" s="77"/>
      <c r="G555" s="77"/>
      <c r="H555" s="77"/>
      <c r="I555" s="77"/>
      <c r="J555" s="77"/>
      <c r="K555" s="77"/>
      <c r="L555" s="77"/>
      <c r="M555" s="77"/>
      <c r="N555" s="77"/>
      <c r="O555" s="77"/>
      <c r="P555" s="77"/>
      <c r="Q555" s="77"/>
      <c r="R555" s="77"/>
      <c r="S555" s="77"/>
      <c r="T555" s="77"/>
      <c r="U555" s="77"/>
      <c r="V555" s="77"/>
      <c r="W555" s="77"/>
      <c r="X555" s="77"/>
      <c r="Y555" s="77"/>
      <c r="Z555" s="77"/>
    </row>
    <row r="556" spans="1:26" ht="15">
      <c r="A556" s="77"/>
      <c r="B556" s="1119"/>
      <c r="C556" s="1038"/>
      <c r="D556" s="611"/>
      <c r="E556" s="611"/>
      <c r="F556" s="77"/>
      <c r="G556" s="77"/>
      <c r="H556" s="77"/>
      <c r="I556" s="77"/>
      <c r="J556" s="77"/>
      <c r="K556" s="77"/>
      <c r="L556" s="77"/>
      <c r="M556" s="77"/>
      <c r="N556" s="77"/>
      <c r="O556" s="77"/>
      <c r="P556" s="77"/>
      <c r="Q556" s="77"/>
      <c r="R556" s="77"/>
      <c r="S556" s="77"/>
      <c r="T556" s="77"/>
      <c r="U556" s="77"/>
      <c r="V556" s="77"/>
      <c r="W556" s="77"/>
      <c r="X556" s="77"/>
      <c r="Y556" s="77"/>
      <c r="Z556" s="77"/>
    </row>
    <row r="557" spans="1:26" ht="17.25">
      <c r="A557" s="77"/>
      <c r="B557" s="1026"/>
      <c r="C557" s="1022"/>
      <c r="D557" s="1120"/>
      <c r="E557" s="889"/>
      <c r="F557" s="77"/>
      <c r="G557" s="77"/>
      <c r="H557" s="77"/>
      <c r="I557" s="77"/>
      <c r="J557" s="77"/>
      <c r="K557" s="77"/>
      <c r="L557" s="77"/>
      <c r="M557" s="77"/>
      <c r="N557" s="77"/>
      <c r="O557" s="77"/>
      <c r="P557" s="77"/>
      <c r="Q557" s="77"/>
      <c r="R557" s="77"/>
      <c r="S557" s="77"/>
      <c r="T557" s="77"/>
      <c r="U557" s="77"/>
      <c r="V557" s="77"/>
      <c r="W557" s="77"/>
      <c r="X557" s="77"/>
      <c r="Y557" s="77"/>
      <c r="Z557" s="77"/>
    </row>
    <row r="558" spans="1:26">
      <c r="A558" s="77"/>
      <c r="B558" s="44" t="s">
        <v>6295</v>
      </c>
      <c r="C558" s="44" t="s">
        <v>6296</v>
      </c>
      <c r="D558" s="15"/>
      <c r="E558" s="15">
        <v>759.75900000000001</v>
      </c>
      <c r="F558" s="31"/>
      <c r="G558" s="77"/>
      <c r="H558" s="77"/>
      <c r="I558" s="77"/>
      <c r="J558" s="77"/>
      <c r="K558" s="77"/>
      <c r="L558" s="77"/>
      <c r="M558" s="77"/>
      <c r="N558" s="77"/>
      <c r="O558" s="77"/>
      <c r="P558" s="77"/>
      <c r="Q558" s="77"/>
      <c r="R558" s="77"/>
      <c r="S558" s="77"/>
      <c r="T558" s="77"/>
      <c r="U558" s="77"/>
      <c r="V558" s="77"/>
      <c r="W558" s="77"/>
      <c r="X558" s="77"/>
      <c r="Y558" s="77"/>
      <c r="Z558" s="77"/>
    </row>
    <row r="559" spans="1:26">
      <c r="A559" s="77"/>
      <c r="B559" s="44" t="s">
        <v>6297</v>
      </c>
      <c r="C559" s="44" t="s">
        <v>6298</v>
      </c>
      <c r="D559" s="15"/>
      <c r="E559" s="15">
        <v>911.72399999999993</v>
      </c>
      <c r="F559" s="31"/>
      <c r="G559" s="77"/>
      <c r="H559" s="77"/>
      <c r="I559" s="77"/>
      <c r="J559" s="77"/>
      <c r="K559" s="77"/>
      <c r="L559" s="77"/>
      <c r="M559" s="77"/>
      <c r="N559" s="77"/>
      <c r="O559" s="77"/>
      <c r="P559" s="77"/>
      <c r="Q559" s="77"/>
      <c r="R559" s="77"/>
      <c r="S559" s="77"/>
      <c r="T559" s="77"/>
      <c r="U559" s="77"/>
      <c r="V559" s="77"/>
      <c r="W559" s="77"/>
      <c r="X559" s="77"/>
      <c r="Y559" s="77"/>
      <c r="Z559" s="77"/>
    </row>
    <row r="560" spans="1:26">
      <c r="A560" s="77"/>
      <c r="B560" s="44" t="s">
        <v>6299</v>
      </c>
      <c r="C560" s="44" t="s">
        <v>6300</v>
      </c>
      <c r="D560" s="15"/>
      <c r="E560" s="15">
        <v>829.89060000000006</v>
      </c>
      <c r="F560" s="31"/>
      <c r="G560" s="77"/>
      <c r="H560" s="77"/>
      <c r="I560" s="77"/>
      <c r="J560" s="77"/>
      <c r="K560" s="77"/>
      <c r="L560" s="77"/>
      <c r="M560" s="77"/>
      <c r="N560" s="77"/>
      <c r="O560" s="77"/>
      <c r="P560" s="77"/>
      <c r="Q560" s="77"/>
      <c r="R560" s="77"/>
      <c r="S560" s="77"/>
      <c r="T560" s="77"/>
      <c r="U560" s="77"/>
      <c r="V560" s="77"/>
      <c r="W560" s="77"/>
      <c r="X560" s="77"/>
      <c r="Y560" s="77"/>
      <c r="Z560" s="77"/>
    </row>
    <row r="561" spans="1:26">
      <c r="A561" s="77"/>
      <c r="B561" s="44" t="s">
        <v>6301</v>
      </c>
      <c r="C561" s="44" t="s">
        <v>6302</v>
      </c>
      <c r="D561" s="15"/>
      <c r="E561" s="15">
        <v>879.56714999999997</v>
      </c>
      <c r="F561" s="31"/>
      <c r="G561" s="77"/>
      <c r="H561" s="77"/>
      <c r="I561" s="77"/>
      <c r="J561" s="77"/>
      <c r="K561" s="77"/>
      <c r="L561" s="77"/>
      <c r="M561" s="77"/>
      <c r="N561" s="77"/>
      <c r="O561" s="77"/>
      <c r="P561" s="77"/>
      <c r="Q561" s="77"/>
      <c r="R561" s="77"/>
      <c r="S561" s="77"/>
      <c r="T561" s="77"/>
      <c r="U561" s="77"/>
      <c r="V561" s="77"/>
      <c r="W561" s="77"/>
      <c r="X561" s="77"/>
      <c r="Y561" s="77"/>
      <c r="Z561" s="77"/>
    </row>
    <row r="562" spans="1:26">
      <c r="A562" s="77"/>
      <c r="B562" s="44" t="s">
        <v>6303</v>
      </c>
      <c r="C562" s="44" t="s">
        <v>6304</v>
      </c>
      <c r="D562" s="15"/>
      <c r="E562" s="15">
        <v>1055.4983999999999</v>
      </c>
      <c r="F562" s="31"/>
      <c r="G562" s="77"/>
      <c r="H562" s="77"/>
      <c r="I562" s="77"/>
      <c r="J562" s="77"/>
      <c r="K562" s="77"/>
      <c r="L562" s="77"/>
      <c r="M562" s="77"/>
      <c r="N562" s="77"/>
      <c r="O562" s="77"/>
      <c r="P562" s="77"/>
      <c r="Q562" s="77"/>
      <c r="R562" s="77"/>
      <c r="S562" s="77"/>
      <c r="T562" s="77"/>
      <c r="U562" s="77"/>
      <c r="V562" s="77"/>
      <c r="W562" s="77"/>
      <c r="X562" s="77"/>
      <c r="Y562" s="77"/>
      <c r="Z562" s="77"/>
    </row>
    <row r="563" spans="1:26">
      <c r="A563" s="77"/>
      <c r="B563" s="44" t="s">
        <v>6305</v>
      </c>
      <c r="C563" s="44" t="s">
        <v>6306</v>
      </c>
      <c r="D563" s="15"/>
      <c r="E563" s="15">
        <v>955.54304999999999</v>
      </c>
      <c r="F563" s="31"/>
      <c r="G563" s="77"/>
      <c r="H563" s="77"/>
      <c r="I563" s="77"/>
      <c r="J563" s="77"/>
      <c r="K563" s="77"/>
      <c r="L563" s="77"/>
      <c r="M563" s="77"/>
      <c r="N563" s="77"/>
      <c r="O563" s="77"/>
      <c r="P563" s="77"/>
      <c r="Q563" s="77"/>
      <c r="R563" s="77"/>
      <c r="S563" s="77"/>
      <c r="T563" s="77"/>
      <c r="U563" s="77"/>
      <c r="V563" s="77"/>
      <c r="W563" s="77"/>
      <c r="X563" s="77"/>
      <c r="Y563" s="77"/>
      <c r="Z563" s="77"/>
    </row>
    <row r="564" spans="1:26">
      <c r="A564" s="77"/>
      <c r="B564" s="44" t="s">
        <v>6307</v>
      </c>
      <c r="C564" s="44" t="s">
        <v>6308</v>
      </c>
      <c r="D564" s="15"/>
      <c r="E564" s="15">
        <v>1146.6576</v>
      </c>
      <c r="F564" s="31"/>
      <c r="G564" s="77"/>
      <c r="H564" s="77"/>
      <c r="I564" s="77"/>
      <c r="J564" s="77"/>
      <c r="K564" s="77"/>
      <c r="L564" s="77"/>
      <c r="M564" s="77"/>
      <c r="N564" s="77"/>
      <c r="O564" s="77"/>
      <c r="P564" s="77"/>
      <c r="Q564" s="77"/>
      <c r="R564" s="77"/>
      <c r="S564" s="77"/>
      <c r="T564" s="77"/>
      <c r="U564" s="77"/>
      <c r="V564" s="77"/>
      <c r="W564" s="77"/>
      <c r="X564" s="77"/>
      <c r="Y564" s="77"/>
      <c r="Z564" s="77"/>
    </row>
    <row r="565" spans="1:26">
      <c r="A565" s="77"/>
      <c r="B565" s="44" t="s">
        <v>6309</v>
      </c>
      <c r="C565" s="44" t="s">
        <v>6310</v>
      </c>
      <c r="D565" s="15"/>
      <c r="E565" s="15">
        <v>1016.9082</v>
      </c>
      <c r="F565" s="31"/>
      <c r="G565" s="77"/>
      <c r="H565" s="77"/>
      <c r="I565" s="77"/>
      <c r="J565" s="77"/>
      <c r="K565" s="77"/>
      <c r="L565" s="77"/>
      <c r="M565" s="77"/>
      <c r="N565" s="77"/>
      <c r="O565" s="77"/>
      <c r="P565" s="77"/>
      <c r="Q565" s="77"/>
      <c r="R565" s="77"/>
      <c r="S565" s="77"/>
      <c r="T565" s="77"/>
      <c r="U565" s="77"/>
      <c r="V565" s="77"/>
      <c r="W565" s="77"/>
      <c r="X565" s="77"/>
      <c r="Y565" s="77"/>
      <c r="Z565" s="77"/>
    </row>
    <row r="566" spans="1:26">
      <c r="A566" s="77"/>
      <c r="B566" s="44" t="s">
        <v>6311</v>
      </c>
      <c r="C566" s="44" t="s">
        <v>6312</v>
      </c>
      <c r="D566" s="15"/>
      <c r="E566" s="15">
        <v>1220.3004000000001</v>
      </c>
      <c r="F566" s="31"/>
      <c r="G566" s="77"/>
      <c r="H566" s="77"/>
      <c r="I566" s="77"/>
      <c r="J566" s="77"/>
      <c r="K566" s="77"/>
      <c r="L566" s="77"/>
      <c r="M566" s="77"/>
      <c r="N566" s="77"/>
      <c r="O566" s="77"/>
      <c r="P566" s="77"/>
      <c r="Q566" s="77"/>
      <c r="R566" s="77"/>
      <c r="S566" s="77"/>
      <c r="T566" s="77"/>
      <c r="U566" s="77"/>
      <c r="V566" s="77"/>
      <c r="W566" s="77"/>
      <c r="X566" s="77"/>
      <c r="Y566" s="77"/>
      <c r="Z566" s="77"/>
    </row>
    <row r="567" spans="1:26">
      <c r="A567" s="77"/>
      <c r="B567" s="44" t="s">
        <v>6313</v>
      </c>
      <c r="C567" s="44" t="s">
        <v>6314</v>
      </c>
      <c r="D567" s="15"/>
      <c r="E567" s="15">
        <v>1031.5189499999999</v>
      </c>
      <c r="F567" s="31"/>
      <c r="G567" s="77"/>
      <c r="H567" s="77"/>
      <c r="I567" s="77"/>
      <c r="J567" s="77"/>
      <c r="K567" s="77"/>
      <c r="L567" s="77"/>
      <c r="M567" s="77"/>
      <c r="N567" s="77"/>
      <c r="O567" s="77"/>
      <c r="P567" s="77"/>
      <c r="Q567" s="77"/>
      <c r="R567" s="77"/>
      <c r="S567" s="77"/>
      <c r="T567" s="77"/>
      <c r="U567" s="77"/>
      <c r="V567" s="77"/>
      <c r="W567" s="77"/>
      <c r="X567" s="77"/>
      <c r="Y567" s="77"/>
      <c r="Z567" s="77"/>
    </row>
    <row r="568" spans="1:26">
      <c r="A568" s="77"/>
      <c r="B568" s="44" t="s">
        <v>6315</v>
      </c>
      <c r="C568" s="44" t="s">
        <v>6316</v>
      </c>
      <c r="D568" s="15"/>
      <c r="E568" s="15">
        <v>1237.8563999999999</v>
      </c>
      <c r="F568" s="31"/>
      <c r="G568" s="77"/>
      <c r="H568" s="77"/>
      <c r="I568" s="77"/>
      <c r="J568" s="77"/>
      <c r="K568" s="77"/>
      <c r="L568" s="77"/>
      <c r="M568" s="77"/>
      <c r="N568" s="77"/>
      <c r="O568" s="77"/>
      <c r="P568" s="77"/>
      <c r="Q568" s="77"/>
      <c r="R568" s="77"/>
      <c r="S568" s="77"/>
      <c r="T568" s="77"/>
      <c r="U568" s="77"/>
      <c r="V568" s="77"/>
      <c r="W568" s="77"/>
      <c r="X568" s="77"/>
      <c r="Y568" s="77"/>
      <c r="Z568" s="77"/>
    </row>
    <row r="569" spans="1:26">
      <c r="A569" s="77"/>
      <c r="B569" s="44" t="s">
        <v>6317</v>
      </c>
      <c r="C569" s="44" t="s">
        <v>6318</v>
      </c>
      <c r="D569" s="15"/>
      <c r="E569" s="15">
        <v>698.39385000000004</v>
      </c>
      <c r="F569" s="31"/>
      <c r="G569" s="77"/>
      <c r="H569" s="77"/>
      <c r="I569" s="77"/>
      <c r="J569" s="77"/>
      <c r="K569" s="77"/>
      <c r="L569" s="77"/>
      <c r="M569" s="77"/>
      <c r="N569" s="77"/>
      <c r="O569" s="77"/>
      <c r="P569" s="77"/>
      <c r="Q569" s="77"/>
      <c r="R569" s="77"/>
      <c r="S569" s="77"/>
      <c r="T569" s="77"/>
      <c r="U569" s="77"/>
      <c r="V569" s="77"/>
      <c r="W569" s="77"/>
      <c r="X569" s="77"/>
      <c r="Y569" s="77"/>
      <c r="Z569" s="77"/>
    </row>
    <row r="570" spans="1:26">
      <c r="A570" s="77"/>
      <c r="B570" s="44" t="s">
        <v>6319</v>
      </c>
      <c r="C570" s="44" t="s">
        <v>6320</v>
      </c>
      <c r="D570" s="15"/>
      <c r="E570" s="15">
        <v>838.09439999999984</v>
      </c>
      <c r="F570" s="31"/>
      <c r="G570" s="77"/>
      <c r="H570" s="77"/>
      <c r="I570" s="77"/>
      <c r="J570" s="77"/>
      <c r="K570" s="77"/>
      <c r="L570" s="77"/>
      <c r="M570" s="77"/>
      <c r="N570" s="77"/>
      <c r="O570" s="77"/>
      <c r="P570" s="77"/>
      <c r="Q570" s="77"/>
      <c r="R570" s="77"/>
      <c r="S570" s="77"/>
      <c r="T570" s="77"/>
      <c r="U570" s="77"/>
      <c r="V570" s="77"/>
      <c r="W570" s="77"/>
      <c r="X570" s="77"/>
      <c r="Y570" s="77"/>
      <c r="Z570" s="77"/>
    </row>
    <row r="571" spans="1:26">
      <c r="A571" s="77"/>
      <c r="B571" s="44" t="s">
        <v>6321</v>
      </c>
      <c r="C571" s="44" t="s">
        <v>6322</v>
      </c>
      <c r="D571" s="15"/>
      <c r="E571" s="15">
        <v>780.21404999999993</v>
      </c>
      <c r="F571" s="31"/>
      <c r="G571" s="77"/>
      <c r="H571" s="77"/>
      <c r="I571" s="77"/>
      <c r="J571" s="77"/>
      <c r="K571" s="77"/>
      <c r="L571" s="77"/>
      <c r="M571" s="77"/>
      <c r="N571" s="77"/>
      <c r="O571" s="77"/>
      <c r="P571" s="77"/>
      <c r="Q571" s="77"/>
      <c r="R571" s="77"/>
      <c r="S571" s="77"/>
      <c r="T571" s="77"/>
      <c r="U571" s="77"/>
      <c r="V571" s="77"/>
      <c r="W571" s="77"/>
      <c r="X571" s="77"/>
      <c r="Y571" s="77"/>
      <c r="Z571" s="77"/>
    </row>
    <row r="572" spans="1:26" ht="15">
      <c r="A572" s="77"/>
      <c r="B572" s="44"/>
      <c r="C572" s="44"/>
      <c r="D572" s="611"/>
      <c r="E572" s="611"/>
      <c r="F572" s="77"/>
      <c r="G572" s="77"/>
      <c r="H572" s="77"/>
      <c r="I572" s="77"/>
      <c r="J572" s="77"/>
      <c r="K572" s="77"/>
      <c r="L572" s="77"/>
      <c r="M572" s="77"/>
      <c r="N572" s="77"/>
      <c r="O572" s="77"/>
      <c r="P572" s="77"/>
      <c r="Q572" s="77"/>
      <c r="R572" s="77"/>
      <c r="S572" s="77"/>
      <c r="T572" s="77"/>
      <c r="U572" s="77"/>
      <c r="V572" s="77"/>
      <c r="W572" s="77"/>
      <c r="X572" s="77"/>
      <c r="Y572" s="77"/>
      <c r="Z572" s="77"/>
    </row>
    <row r="573" spans="1:26">
      <c r="A573" s="77"/>
      <c r="B573" s="78"/>
      <c r="C573" s="78"/>
      <c r="D573" s="588"/>
      <c r="E573" s="588"/>
      <c r="F573" s="77"/>
      <c r="G573" s="77"/>
      <c r="H573" s="77"/>
      <c r="I573" s="77"/>
      <c r="J573" s="77"/>
      <c r="K573" s="77"/>
      <c r="L573" s="77"/>
      <c r="M573" s="77"/>
      <c r="N573" s="77"/>
      <c r="O573" s="77"/>
      <c r="P573" s="77"/>
      <c r="Q573" s="77"/>
      <c r="R573" s="77"/>
      <c r="S573" s="77"/>
      <c r="T573" s="77"/>
      <c r="U573" s="77"/>
      <c r="V573" s="77"/>
      <c r="W573" s="77"/>
      <c r="X573" s="77"/>
      <c r="Y573" s="77"/>
      <c r="Z573" s="77"/>
    </row>
    <row r="574" spans="1:26" ht="15">
      <c r="A574" s="77"/>
      <c r="B574" s="1086" t="s">
        <v>5312</v>
      </c>
      <c r="C574" s="1086" t="s">
        <v>5313</v>
      </c>
      <c r="D574" s="1096" t="s">
        <v>2255</v>
      </c>
      <c r="E574" s="889"/>
      <c r="F574" s="77"/>
      <c r="G574" s="77"/>
      <c r="H574" s="77"/>
      <c r="I574" s="77"/>
      <c r="J574" s="77"/>
      <c r="K574" s="77"/>
      <c r="L574" s="77"/>
      <c r="M574" s="77"/>
      <c r="N574" s="77"/>
      <c r="O574" s="77"/>
      <c r="P574" s="77"/>
      <c r="Q574" s="77"/>
      <c r="R574" s="77"/>
      <c r="S574" s="77"/>
      <c r="T574" s="77"/>
      <c r="U574" s="77"/>
      <c r="V574" s="77"/>
      <c r="W574" s="77"/>
      <c r="X574" s="77"/>
      <c r="Y574" s="77"/>
      <c r="Z574" s="77"/>
    </row>
    <row r="575" spans="1:26">
      <c r="A575" s="77"/>
      <c r="B575" s="884"/>
      <c r="C575" s="884"/>
      <c r="D575" s="451" t="s">
        <v>6323</v>
      </c>
      <c r="E575" s="415" t="s">
        <v>5314</v>
      </c>
      <c r="F575" s="77"/>
      <c r="G575" s="77"/>
      <c r="H575" s="77"/>
      <c r="I575" s="77"/>
      <c r="J575" s="77"/>
      <c r="K575" s="77"/>
      <c r="L575" s="77"/>
      <c r="M575" s="77"/>
      <c r="N575" s="77"/>
      <c r="O575" s="77"/>
      <c r="P575" s="77"/>
      <c r="Q575" s="77"/>
      <c r="R575" s="77"/>
      <c r="S575" s="77"/>
      <c r="T575" s="77"/>
      <c r="U575" s="77"/>
      <c r="V575" s="77"/>
      <c r="W575" s="77"/>
      <c r="X575" s="77"/>
      <c r="Y575" s="77"/>
      <c r="Z575" s="77"/>
    </row>
    <row r="576" spans="1:26" ht="15.75">
      <c r="A576" s="77"/>
      <c r="B576" s="1121" t="s">
        <v>6324</v>
      </c>
      <c r="C576" s="888"/>
      <c r="D576" s="888"/>
      <c r="E576" s="889"/>
      <c r="F576" s="77"/>
      <c r="G576" s="77"/>
      <c r="H576" s="77"/>
      <c r="I576" s="77"/>
      <c r="J576" s="77"/>
      <c r="K576" s="77"/>
      <c r="L576" s="77"/>
      <c r="M576" s="77"/>
      <c r="N576" s="77"/>
      <c r="O576" s="77"/>
      <c r="P576" s="77"/>
      <c r="Q576" s="77"/>
      <c r="R576" s="77"/>
      <c r="S576" s="77"/>
      <c r="T576" s="77"/>
      <c r="U576" s="77"/>
      <c r="V576" s="77"/>
      <c r="W576" s="77"/>
      <c r="X576" s="77"/>
      <c r="Y576" s="77"/>
      <c r="Z576" s="77"/>
    </row>
    <row r="577" spans="1:26">
      <c r="A577" s="77"/>
      <c r="B577" s="44" t="s">
        <v>6325</v>
      </c>
      <c r="C577" s="636" t="s">
        <v>6326</v>
      </c>
      <c r="D577" s="15">
        <v>615.09796425000002</v>
      </c>
      <c r="E577" s="15">
        <f t="shared" ref="E577:E602" si="0">D577*1.2</f>
        <v>738.1175571</v>
      </c>
      <c r="F577" s="31"/>
      <c r="G577" s="77"/>
      <c r="H577" s="77"/>
      <c r="I577" s="77"/>
      <c r="J577" s="77"/>
      <c r="K577" s="77"/>
      <c r="L577" s="77"/>
      <c r="M577" s="77"/>
      <c r="N577" s="77"/>
      <c r="O577" s="77"/>
      <c r="P577" s="77"/>
      <c r="Q577" s="77"/>
      <c r="R577" s="77"/>
      <c r="S577" s="77"/>
      <c r="T577" s="77"/>
      <c r="U577" s="77"/>
      <c r="V577" s="77"/>
      <c r="W577" s="77"/>
      <c r="X577" s="77"/>
      <c r="Y577" s="77"/>
      <c r="Z577" s="77"/>
    </row>
    <row r="578" spans="1:26">
      <c r="A578" s="77"/>
      <c r="B578" s="44" t="s">
        <v>6327</v>
      </c>
      <c r="C578" s="636" t="s">
        <v>6328</v>
      </c>
      <c r="D578" s="15">
        <v>615.09796425000002</v>
      </c>
      <c r="E578" s="15">
        <f t="shared" si="0"/>
        <v>738.1175571</v>
      </c>
      <c r="F578" s="31"/>
      <c r="G578" s="77"/>
      <c r="H578" s="77"/>
      <c r="I578" s="77"/>
      <c r="J578" s="77"/>
      <c r="K578" s="77"/>
      <c r="L578" s="77"/>
      <c r="M578" s="77"/>
      <c r="N578" s="77"/>
      <c r="O578" s="77"/>
      <c r="P578" s="77"/>
      <c r="Q578" s="77"/>
      <c r="R578" s="77"/>
      <c r="S578" s="77"/>
      <c r="T578" s="77"/>
      <c r="U578" s="77"/>
      <c r="V578" s="77"/>
      <c r="W578" s="77"/>
      <c r="X578" s="77"/>
      <c r="Y578" s="77"/>
      <c r="Z578" s="77"/>
    </row>
    <row r="579" spans="1:26">
      <c r="A579" s="77"/>
      <c r="B579" s="44" t="s">
        <v>6329</v>
      </c>
      <c r="C579" s="636" t="s">
        <v>6330</v>
      </c>
      <c r="D579" s="15">
        <v>738.1350900000001</v>
      </c>
      <c r="E579" s="15">
        <f t="shared" si="0"/>
        <v>885.76210800000013</v>
      </c>
      <c r="F579" s="31"/>
      <c r="G579" s="77"/>
      <c r="H579" s="77"/>
      <c r="I579" s="77"/>
      <c r="J579" s="77"/>
      <c r="K579" s="77"/>
      <c r="L579" s="77"/>
      <c r="M579" s="77"/>
      <c r="N579" s="77"/>
      <c r="O579" s="77"/>
      <c r="P579" s="77"/>
      <c r="Q579" s="77"/>
      <c r="R579" s="77"/>
      <c r="S579" s="77"/>
      <c r="T579" s="77"/>
      <c r="U579" s="77"/>
      <c r="V579" s="77"/>
      <c r="W579" s="77"/>
      <c r="X579" s="77"/>
      <c r="Y579" s="77"/>
      <c r="Z579" s="77"/>
    </row>
    <row r="580" spans="1:26">
      <c r="A580" s="77"/>
      <c r="B580" s="44" t="s">
        <v>6331</v>
      </c>
      <c r="C580" s="637" t="s">
        <v>6332</v>
      </c>
      <c r="D580" s="15">
        <v>704.10665325000002</v>
      </c>
      <c r="E580" s="15">
        <f t="shared" si="0"/>
        <v>844.92798389999996</v>
      </c>
      <c r="F580" s="31"/>
      <c r="G580" s="77"/>
      <c r="H580" s="77"/>
      <c r="I580" s="77"/>
      <c r="J580" s="77"/>
      <c r="K580" s="77"/>
      <c r="L580" s="77"/>
      <c r="M580" s="77"/>
      <c r="N580" s="77"/>
      <c r="O580" s="77"/>
      <c r="P580" s="77"/>
      <c r="Q580" s="77"/>
      <c r="R580" s="77"/>
      <c r="S580" s="77"/>
      <c r="T580" s="77"/>
      <c r="U580" s="77"/>
      <c r="V580" s="77"/>
      <c r="W580" s="77"/>
      <c r="X580" s="77"/>
      <c r="Y580" s="77"/>
      <c r="Z580" s="77"/>
    </row>
    <row r="581" spans="1:26">
      <c r="A581" s="77"/>
      <c r="B581" s="44" t="s">
        <v>6333</v>
      </c>
      <c r="C581" s="636" t="s">
        <v>6334</v>
      </c>
      <c r="D581" s="15">
        <v>711.39741749999996</v>
      </c>
      <c r="E581" s="15">
        <f t="shared" si="0"/>
        <v>853.67690099999993</v>
      </c>
      <c r="F581" s="31"/>
      <c r="G581" s="77"/>
      <c r="H581" s="77"/>
      <c r="I581" s="77"/>
      <c r="J581" s="77"/>
      <c r="K581" s="77"/>
      <c r="L581" s="77"/>
      <c r="M581" s="77"/>
      <c r="N581" s="77"/>
      <c r="O581" s="77"/>
      <c r="P581" s="77"/>
      <c r="Q581" s="77"/>
      <c r="R581" s="77"/>
      <c r="S581" s="77"/>
      <c r="T581" s="77"/>
      <c r="U581" s="77"/>
      <c r="V581" s="77"/>
      <c r="W581" s="77"/>
      <c r="X581" s="77"/>
      <c r="Y581" s="77"/>
      <c r="Z581" s="77"/>
    </row>
    <row r="582" spans="1:26">
      <c r="A582" s="77"/>
      <c r="B582" s="44" t="s">
        <v>6335</v>
      </c>
      <c r="C582" s="636" t="s">
        <v>6336</v>
      </c>
      <c r="D582" s="15">
        <v>711.39741749999996</v>
      </c>
      <c r="E582" s="15">
        <f t="shared" si="0"/>
        <v>853.67690099999993</v>
      </c>
      <c r="F582" s="31"/>
      <c r="G582" s="77"/>
      <c r="H582" s="77"/>
      <c r="I582" s="77"/>
      <c r="J582" s="77"/>
      <c r="K582" s="77"/>
      <c r="L582" s="77"/>
      <c r="M582" s="77"/>
      <c r="N582" s="77"/>
      <c r="O582" s="77"/>
      <c r="P582" s="77"/>
      <c r="Q582" s="77"/>
      <c r="R582" s="77"/>
      <c r="S582" s="77"/>
      <c r="T582" s="77"/>
      <c r="U582" s="77"/>
      <c r="V582" s="77"/>
      <c r="W582" s="77"/>
      <c r="X582" s="77"/>
      <c r="Y582" s="77"/>
      <c r="Z582" s="77"/>
    </row>
    <row r="583" spans="1:26">
      <c r="A583" s="77"/>
      <c r="B583" s="44" t="s">
        <v>6337</v>
      </c>
      <c r="C583" s="637" t="s">
        <v>6338</v>
      </c>
      <c r="D583" s="15">
        <v>814.35937275000003</v>
      </c>
      <c r="E583" s="15">
        <f t="shared" si="0"/>
        <v>977.23124729999995</v>
      </c>
      <c r="F583" s="31"/>
      <c r="G583" s="77"/>
      <c r="H583" s="77"/>
      <c r="I583" s="77"/>
      <c r="J583" s="77"/>
      <c r="K583" s="77"/>
      <c r="L583" s="77"/>
      <c r="M583" s="77"/>
      <c r="N583" s="77"/>
      <c r="O583" s="77"/>
      <c r="P583" s="77"/>
      <c r="Q583" s="77"/>
      <c r="R583" s="77"/>
      <c r="S583" s="77"/>
      <c r="T583" s="77"/>
      <c r="U583" s="77"/>
      <c r="V583" s="77"/>
      <c r="W583" s="77"/>
      <c r="X583" s="77"/>
      <c r="Y583" s="77"/>
      <c r="Z583" s="77"/>
    </row>
    <row r="584" spans="1:26">
      <c r="A584" s="77"/>
      <c r="B584" s="44" t="s">
        <v>6339</v>
      </c>
      <c r="C584" s="636" t="s">
        <v>6340</v>
      </c>
      <c r="D584" s="15">
        <v>853.66229025000007</v>
      </c>
      <c r="E584" s="15">
        <f t="shared" si="0"/>
        <v>1024.3947482999999</v>
      </c>
      <c r="F584" s="31"/>
      <c r="G584" s="77"/>
      <c r="H584" s="77"/>
      <c r="I584" s="77"/>
      <c r="J584" s="77"/>
      <c r="K584" s="77"/>
      <c r="L584" s="77"/>
      <c r="M584" s="77"/>
      <c r="N584" s="77"/>
      <c r="O584" s="77"/>
      <c r="P584" s="77"/>
      <c r="Q584" s="77"/>
      <c r="R584" s="77"/>
      <c r="S584" s="77"/>
      <c r="T584" s="77"/>
      <c r="U584" s="77"/>
      <c r="V584" s="77"/>
      <c r="W584" s="77"/>
      <c r="X584" s="77"/>
      <c r="Y584" s="77"/>
      <c r="Z584" s="77"/>
    </row>
    <row r="585" spans="1:26">
      <c r="A585" s="77"/>
      <c r="B585" s="44" t="s">
        <v>6341</v>
      </c>
      <c r="C585" s="636" t="s">
        <v>6342</v>
      </c>
      <c r="D585" s="15">
        <v>759.55444950000015</v>
      </c>
      <c r="E585" s="15">
        <f t="shared" si="0"/>
        <v>911.46533940000018</v>
      </c>
      <c r="F585" s="31"/>
      <c r="G585" s="77"/>
      <c r="H585" s="77"/>
      <c r="I585" s="77"/>
      <c r="J585" s="77"/>
      <c r="K585" s="77"/>
      <c r="L585" s="77"/>
      <c r="M585" s="77"/>
      <c r="N585" s="77"/>
      <c r="O585" s="77"/>
      <c r="P585" s="77"/>
      <c r="Q585" s="77"/>
      <c r="R585" s="77"/>
      <c r="S585" s="77"/>
      <c r="T585" s="77"/>
      <c r="U585" s="77"/>
      <c r="V585" s="77"/>
      <c r="W585" s="77"/>
      <c r="X585" s="77"/>
      <c r="Y585" s="77"/>
      <c r="Z585" s="77"/>
    </row>
    <row r="586" spans="1:26">
      <c r="A586" s="77"/>
      <c r="B586" s="44" t="s">
        <v>6343</v>
      </c>
      <c r="C586" s="636" t="s">
        <v>6344</v>
      </c>
      <c r="D586" s="15">
        <v>911.44780650000018</v>
      </c>
      <c r="E586" s="15">
        <f t="shared" si="0"/>
        <v>1093.7373678000001</v>
      </c>
      <c r="F586" s="31"/>
      <c r="G586" s="77"/>
      <c r="H586" s="77"/>
      <c r="I586" s="77"/>
      <c r="J586" s="77"/>
      <c r="K586" s="77"/>
      <c r="L586" s="77"/>
      <c r="M586" s="77"/>
      <c r="N586" s="77"/>
      <c r="O586" s="77"/>
      <c r="P586" s="77"/>
      <c r="Q586" s="77"/>
      <c r="R586" s="77"/>
      <c r="S586" s="77"/>
      <c r="T586" s="77"/>
      <c r="U586" s="77"/>
      <c r="V586" s="77"/>
      <c r="W586" s="77"/>
      <c r="X586" s="77"/>
      <c r="Y586" s="77"/>
      <c r="Z586" s="77"/>
    </row>
    <row r="587" spans="1:26">
      <c r="A587" s="77"/>
      <c r="B587" s="44" t="s">
        <v>6345</v>
      </c>
      <c r="C587" s="636" t="s">
        <v>6346</v>
      </c>
      <c r="D587" s="15">
        <v>848.66541374999997</v>
      </c>
      <c r="E587" s="15">
        <f t="shared" si="0"/>
        <v>1018.3984965</v>
      </c>
      <c r="F587" s="31"/>
      <c r="G587" s="77"/>
      <c r="H587" s="77"/>
      <c r="I587" s="77"/>
      <c r="J587" s="77"/>
      <c r="K587" s="77"/>
      <c r="L587" s="77"/>
      <c r="M587" s="77"/>
      <c r="N587" s="77"/>
      <c r="O587" s="77"/>
      <c r="P587" s="77"/>
      <c r="Q587" s="77"/>
      <c r="R587" s="77"/>
      <c r="S587" s="77"/>
      <c r="T587" s="77"/>
      <c r="U587" s="77"/>
      <c r="V587" s="77"/>
      <c r="W587" s="77"/>
      <c r="X587" s="77"/>
      <c r="Y587" s="77"/>
      <c r="Z587" s="77"/>
    </row>
    <row r="588" spans="1:26">
      <c r="A588" s="77"/>
      <c r="B588" s="44" t="s">
        <v>6347</v>
      </c>
      <c r="C588" s="637" t="s">
        <v>6348</v>
      </c>
      <c r="D588" s="15">
        <v>971.58565350000015</v>
      </c>
      <c r="E588" s="15">
        <f t="shared" si="0"/>
        <v>1165.9027842</v>
      </c>
      <c r="F588" s="31"/>
      <c r="G588" s="77"/>
      <c r="H588" s="77"/>
      <c r="I588" s="77"/>
      <c r="J588" s="77"/>
      <c r="K588" s="77"/>
      <c r="L588" s="77"/>
      <c r="M588" s="77"/>
      <c r="N588" s="77"/>
      <c r="O588" s="77"/>
      <c r="P588" s="77"/>
      <c r="Q588" s="77"/>
      <c r="R588" s="77"/>
      <c r="S588" s="77"/>
      <c r="T588" s="77"/>
      <c r="U588" s="77"/>
      <c r="V588" s="77"/>
      <c r="W588" s="77"/>
      <c r="X588" s="77"/>
      <c r="Y588" s="77"/>
      <c r="Z588" s="77"/>
    </row>
    <row r="589" spans="1:26">
      <c r="A589" s="77"/>
      <c r="B589" s="44" t="s">
        <v>6349</v>
      </c>
      <c r="C589" s="637" t="s">
        <v>6350</v>
      </c>
      <c r="D589" s="15">
        <v>1030.17</v>
      </c>
      <c r="E589" s="15">
        <f t="shared" si="0"/>
        <v>1236.204</v>
      </c>
      <c r="F589" s="31"/>
      <c r="G589" s="77"/>
      <c r="H589" s="77"/>
      <c r="I589" s="77"/>
      <c r="J589" s="77"/>
      <c r="K589" s="77"/>
      <c r="L589" s="77"/>
      <c r="M589" s="77"/>
      <c r="N589" s="77"/>
      <c r="O589" s="77"/>
      <c r="P589" s="77"/>
      <c r="Q589" s="77"/>
      <c r="R589" s="77"/>
      <c r="S589" s="77"/>
      <c r="T589" s="77"/>
      <c r="U589" s="77"/>
      <c r="V589" s="77"/>
      <c r="W589" s="77"/>
      <c r="X589" s="77"/>
      <c r="Y589" s="77"/>
      <c r="Z589" s="77"/>
    </row>
    <row r="590" spans="1:26">
      <c r="A590" s="77"/>
      <c r="B590" s="44" t="s">
        <v>6351</v>
      </c>
      <c r="C590" s="636" t="s">
        <v>6352</v>
      </c>
      <c r="D590" s="15">
        <v>400.75826174999997</v>
      </c>
      <c r="E590" s="15">
        <f t="shared" si="0"/>
        <v>480.90991409999992</v>
      </c>
      <c r="F590" s="31"/>
      <c r="G590" s="77"/>
      <c r="H590" s="77"/>
      <c r="I590" s="77"/>
      <c r="J590" s="77"/>
      <c r="K590" s="77"/>
      <c r="L590" s="77"/>
      <c r="M590" s="77"/>
      <c r="N590" s="77"/>
      <c r="O590" s="77"/>
      <c r="P590" s="77"/>
      <c r="Q590" s="77"/>
      <c r="R590" s="77"/>
      <c r="S590" s="77"/>
      <c r="T590" s="77"/>
      <c r="U590" s="77"/>
      <c r="V590" s="77"/>
      <c r="W590" s="77"/>
      <c r="X590" s="77"/>
      <c r="Y590" s="77"/>
      <c r="Z590" s="77"/>
    </row>
    <row r="591" spans="1:26">
      <c r="A591" s="77"/>
      <c r="B591" s="44" t="s">
        <v>6353</v>
      </c>
      <c r="C591" s="636" t="s">
        <v>6354</v>
      </c>
      <c r="D591" s="15">
        <v>400.75826174999997</v>
      </c>
      <c r="E591" s="15">
        <f t="shared" si="0"/>
        <v>480.90991409999992</v>
      </c>
      <c r="F591" s="31"/>
      <c r="G591" s="77"/>
      <c r="H591" s="77"/>
      <c r="I591" s="77"/>
      <c r="J591" s="77"/>
      <c r="K591" s="77"/>
      <c r="L591" s="77"/>
      <c r="M591" s="77"/>
      <c r="N591" s="77"/>
      <c r="O591" s="77"/>
      <c r="P591" s="77"/>
      <c r="Q591" s="77"/>
      <c r="R591" s="77"/>
      <c r="S591" s="77"/>
      <c r="T591" s="77"/>
      <c r="U591" s="77"/>
      <c r="V591" s="77"/>
      <c r="W591" s="77"/>
      <c r="X591" s="77"/>
      <c r="Y591" s="77"/>
      <c r="Z591" s="77"/>
    </row>
    <row r="592" spans="1:26">
      <c r="A592" s="77"/>
      <c r="B592" s="44" t="s">
        <v>6355</v>
      </c>
      <c r="C592" s="636" t="s">
        <v>6356</v>
      </c>
      <c r="D592" s="15">
        <v>480.89822549999997</v>
      </c>
      <c r="E592" s="15">
        <f t="shared" si="0"/>
        <v>577.07787059999998</v>
      </c>
      <c r="F592" s="31"/>
      <c r="G592" s="77"/>
      <c r="H592" s="77"/>
      <c r="I592" s="77"/>
      <c r="J592" s="77"/>
      <c r="K592" s="77"/>
      <c r="L592" s="77"/>
      <c r="M592" s="77"/>
      <c r="N592" s="77"/>
      <c r="O592" s="77"/>
      <c r="P592" s="77"/>
      <c r="Q592" s="77"/>
      <c r="R592" s="77"/>
      <c r="S592" s="77"/>
      <c r="T592" s="77"/>
      <c r="U592" s="77"/>
      <c r="V592" s="77"/>
      <c r="W592" s="77"/>
      <c r="X592" s="77"/>
      <c r="Y592" s="77"/>
      <c r="Z592" s="77"/>
    </row>
    <row r="593" spans="1:26">
      <c r="A593" s="77"/>
      <c r="B593" s="44" t="s">
        <v>6357</v>
      </c>
      <c r="C593" s="636" t="s">
        <v>6358</v>
      </c>
      <c r="D593" s="15">
        <v>485.89510200000007</v>
      </c>
      <c r="E593" s="15">
        <f t="shared" si="0"/>
        <v>583.07412240000008</v>
      </c>
      <c r="F593" s="31"/>
      <c r="G593" s="77"/>
      <c r="H593" s="77"/>
      <c r="I593" s="77"/>
      <c r="J593" s="77"/>
      <c r="K593" s="77"/>
      <c r="L593" s="77"/>
      <c r="M593" s="77"/>
      <c r="N593" s="77"/>
      <c r="O593" s="77"/>
      <c r="P593" s="77"/>
      <c r="Q593" s="77"/>
      <c r="R593" s="77"/>
      <c r="S593" s="77"/>
      <c r="T593" s="77"/>
      <c r="U593" s="77"/>
      <c r="V593" s="77"/>
      <c r="W593" s="77"/>
      <c r="X593" s="77"/>
      <c r="Y593" s="77"/>
      <c r="Z593" s="77"/>
    </row>
    <row r="594" spans="1:26">
      <c r="A594" s="77"/>
      <c r="B594" s="44" t="s">
        <v>6359</v>
      </c>
      <c r="C594" s="636" t="s">
        <v>6360</v>
      </c>
      <c r="D594" s="15">
        <v>583.04197875</v>
      </c>
      <c r="E594" s="15">
        <f t="shared" si="0"/>
        <v>699.6503745</v>
      </c>
      <c r="F594" s="31"/>
      <c r="G594" s="77"/>
      <c r="H594" s="77"/>
      <c r="I594" s="77"/>
      <c r="J594" s="77"/>
      <c r="K594" s="77"/>
      <c r="L594" s="77"/>
      <c r="M594" s="77"/>
      <c r="N594" s="77"/>
      <c r="O594" s="77"/>
      <c r="P594" s="77"/>
      <c r="Q594" s="77"/>
      <c r="R594" s="77"/>
      <c r="S594" s="77"/>
      <c r="T594" s="77"/>
      <c r="U594" s="77"/>
      <c r="V594" s="77"/>
      <c r="W594" s="77"/>
      <c r="X594" s="77"/>
      <c r="Y594" s="77"/>
      <c r="Z594" s="77"/>
    </row>
    <row r="595" spans="1:26">
      <c r="A595" s="77"/>
      <c r="B595" s="44" t="s">
        <v>6361</v>
      </c>
      <c r="C595" s="636" t="s">
        <v>6362</v>
      </c>
      <c r="D595" s="15">
        <v>485.88396999999998</v>
      </c>
      <c r="E595" s="15">
        <f t="shared" si="0"/>
        <v>583.06076399999995</v>
      </c>
      <c r="F595" s="31"/>
      <c r="G595" s="77"/>
      <c r="H595" s="77"/>
      <c r="I595" s="77"/>
      <c r="J595" s="77"/>
      <c r="K595" s="77"/>
      <c r="L595" s="77"/>
      <c r="M595" s="77"/>
      <c r="N595" s="77"/>
      <c r="O595" s="77"/>
      <c r="P595" s="77"/>
      <c r="Q595" s="77"/>
      <c r="R595" s="77"/>
      <c r="S595" s="77"/>
      <c r="T595" s="77"/>
      <c r="U595" s="77"/>
      <c r="V595" s="77"/>
      <c r="W595" s="77"/>
      <c r="X595" s="77"/>
      <c r="Y595" s="77"/>
      <c r="Z595" s="77"/>
    </row>
    <row r="596" spans="1:26">
      <c r="A596" s="77"/>
      <c r="B596" s="44" t="s">
        <v>6363</v>
      </c>
      <c r="C596" s="636" t="s">
        <v>6364</v>
      </c>
      <c r="D596" s="15">
        <v>325.80511425000003</v>
      </c>
      <c r="E596" s="15">
        <f t="shared" si="0"/>
        <v>390.96613710000003</v>
      </c>
      <c r="F596" s="31"/>
      <c r="G596" s="77"/>
      <c r="H596" s="77"/>
      <c r="I596" s="77"/>
      <c r="J596" s="77"/>
      <c r="K596" s="77"/>
      <c r="L596" s="77"/>
      <c r="M596" s="77"/>
      <c r="N596" s="77"/>
      <c r="O596" s="77"/>
      <c r="P596" s="77"/>
      <c r="Q596" s="77"/>
      <c r="R596" s="77"/>
      <c r="S596" s="77"/>
      <c r="T596" s="77"/>
      <c r="U596" s="77"/>
      <c r="V596" s="77"/>
      <c r="W596" s="77"/>
      <c r="X596" s="77"/>
      <c r="Y596" s="77"/>
      <c r="Z596" s="77"/>
    </row>
    <row r="597" spans="1:26">
      <c r="A597" s="77"/>
      <c r="B597" s="44" t="s">
        <v>6365</v>
      </c>
      <c r="C597" s="636" t="s">
        <v>6366</v>
      </c>
      <c r="D597" s="15">
        <v>325.80511425000003</v>
      </c>
      <c r="E597" s="15">
        <f t="shared" si="0"/>
        <v>390.96613710000003</v>
      </c>
      <c r="F597" s="31"/>
      <c r="G597" s="77"/>
      <c r="H597" s="77"/>
      <c r="I597" s="77"/>
      <c r="J597" s="77"/>
      <c r="K597" s="77"/>
      <c r="L597" s="77"/>
      <c r="M597" s="77"/>
      <c r="N597" s="77"/>
      <c r="O597" s="77"/>
      <c r="P597" s="77"/>
      <c r="Q597" s="77"/>
      <c r="R597" s="77"/>
      <c r="S597" s="77"/>
      <c r="T597" s="77"/>
      <c r="U597" s="77"/>
      <c r="V597" s="77"/>
      <c r="W597" s="77"/>
      <c r="X597" s="77"/>
      <c r="Y597" s="77"/>
      <c r="Z597" s="77"/>
    </row>
    <row r="598" spans="1:26">
      <c r="A598" s="77"/>
      <c r="B598" s="44" t="s">
        <v>6367</v>
      </c>
      <c r="C598" s="636" t="s">
        <v>6368</v>
      </c>
      <c r="D598" s="15">
        <v>390.96975500000008</v>
      </c>
      <c r="E598" s="15">
        <f t="shared" si="0"/>
        <v>469.16370600000005</v>
      </c>
      <c r="F598" s="31"/>
      <c r="G598" s="77"/>
      <c r="H598" s="77"/>
      <c r="I598" s="77"/>
      <c r="J598" s="77"/>
      <c r="K598" s="77"/>
      <c r="L598" s="77"/>
      <c r="M598" s="77"/>
      <c r="N598" s="77"/>
      <c r="O598" s="77"/>
      <c r="P598" s="77"/>
      <c r="Q598" s="77"/>
      <c r="R598" s="77"/>
      <c r="S598" s="77"/>
      <c r="T598" s="77"/>
      <c r="U598" s="77"/>
      <c r="V598" s="77"/>
      <c r="W598" s="77"/>
      <c r="X598" s="77"/>
      <c r="Y598" s="77"/>
      <c r="Z598" s="77"/>
    </row>
    <row r="599" spans="1:26">
      <c r="A599" s="77"/>
      <c r="B599" s="44" t="s">
        <v>6369</v>
      </c>
      <c r="C599" s="636" t="s">
        <v>6370</v>
      </c>
      <c r="D599" s="15">
        <v>390.95444850000001</v>
      </c>
      <c r="E599" s="15">
        <f t="shared" si="0"/>
        <v>469.14533819999997</v>
      </c>
      <c r="F599" s="31"/>
      <c r="G599" s="77"/>
      <c r="H599" s="77"/>
      <c r="I599" s="77"/>
      <c r="J599" s="77"/>
      <c r="K599" s="77"/>
      <c r="L599" s="77"/>
      <c r="M599" s="77"/>
      <c r="N599" s="77"/>
      <c r="O599" s="77"/>
      <c r="P599" s="77"/>
      <c r="Q599" s="77"/>
      <c r="R599" s="77"/>
      <c r="S599" s="77"/>
      <c r="T599" s="77"/>
      <c r="U599" s="77"/>
      <c r="V599" s="77"/>
      <c r="W599" s="77"/>
      <c r="X599" s="77"/>
      <c r="Y599" s="77"/>
      <c r="Z599" s="77"/>
    </row>
    <row r="600" spans="1:26">
      <c r="A600" s="77"/>
      <c r="B600" s="44" t="s">
        <v>6371</v>
      </c>
      <c r="C600" s="636" t="s">
        <v>6372</v>
      </c>
      <c r="D600" s="15">
        <v>376.50441675000002</v>
      </c>
      <c r="E600" s="15">
        <f t="shared" si="0"/>
        <v>451.80530010000001</v>
      </c>
      <c r="F600" s="31"/>
      <c r="G600" s="77"/>
      <c r="H600" s="77"/>
      <c r="I600" s="77"/>
      <c r="J600" s="77"/>
      <c r="K600" s="77"/>
      <c r="L600" s="77"/>
      <c r="M600" s="77"/>
      <c r="N600" s="77"/>
      <c r="O600" s="77"/>
      <c r="P600" s="77"/>
      <c r="Q600" s="77"/>
      <c r="R600" s="77"/>
      <c r="S600" s="77"/>
      <c r="T600" s="77"/>
      <c r="U600" s="77"/>
      <c r="V600" s="77"/>
      <c r="W600" s="77"/>
      <c r="X600" s="77"/>
      <c r="Y600" s="77"/>
      <c r="Z600" s="77"/>
    </row>
    <row r="601" spans="1:26">
      <c r="A601" s="77"/>
      <c r="B601" s="44" t="s">
        <v>6373</v>
      </c>
      <c r="C601" s="636" t="s">
        <v>6374</v>
      </c>
      <c r="D601" s="15">
        <v>376.50441675000002</v>
      </c>
      <c r="E601" s="15">
        <f t="shared" si="0"/>
        <v>451.80530010000001</v>
      </c>
      <c r="F601" s="31"/>
      <c r="G601" s="77"/>
      <c r="H601" s="77"/>
      <c r="I601" s="77"/>
      <c r="J601" s="77"/>
      <c r="K601" s="77"/>
      <c r="L601" s="77"/>
      <c r="M601" s="77"/>
      <c r="N601" s="77"/>
      <c r="O601" s="77"/>
      <c r="P601" s="77"/>
      <c r="Q601" s="77"/>
      <c r="R601" s="77"/>
      <c r="S601" s="77"/>
      <c r="T601" s="77"/>
      <c r="U601" s="77"/>
      <c r="V601" s="77"/>
      <c r="W601" s="77"/>
      <c r="X601" s="77"/>
      <c r="Y601" s="77"/>
      <c r="Z601" s="77"/>
    </row>
    <row r="602" spans="1:26">
      <c r="A602" s="77"/>
      <c r="B602" s="44" t="s">
        <v>6375</v>
      </c>
      <c r="C602" s="636" t="s">
        <v>6376</v>
      </c>
      <c r="D602" s="15">
        <v>391.33432799999997</v>
      </c>
      <c r="E602" s="15">
        <f t="shared" si="0"/>
        <v>469.60119359999993</v>
      </c>
      <c r="F602" s="31"/>
      <c r="G602" s="77"/>
      <c r="H602" s="77"/>
      <c r="I602" s="77"/>
      <c r="J602" s="77"/>
      <c r="K602" s="77"/>
      <c r="L602" s="77"/>
      <c r="M602" s="77"/>
      <c r="N602" s="77"/>
      <c r="O602" s="77"/>
      <c r="P602" s="77"/>
      <c r="Q602" s="77"/>
      <c r="R602" s="77"/>
      <c r="S602" s="77"/>
      <c r="T602" s="77"/>
      <c r="U602" s="77"/>
      <c r="V602" s="77"/>
      <c r="W602" s="77"/>
      <c r="X602" s="77"/>
      <c r="Y602" s="77"/>
      <c r="Z602" s="77"/>
    </row>
    <row r="603" spans="1:26" ht="15">
      <c r="A603" s="77"/>
      <c r="B603" s="638"/>
      <c r="C603" s="603"/>
      <c r="D603" s="602"/>
      <c r="E603" s="602"/>
      <c r="F603" s="77"/>
      <c r="G603" s="77"/>
      <c r="H603" s="77"/>
      <c r="I603" s="77"/>
      <c r="J603" s="77"/>
      <c r="K603" s="77"/>
      <c r="L603" s="77"/>
      <c r="M603" s="77"/>
      <c r="N603" s="77"/>
      <c r="O603" s="77"/>
      <c r="P603" s="77"/>
      <c r="Q603" s="77"/>
      <c r="R603" s="77"/>
      <c r="S603" s="77"/>
      <c r="T603" s="77"/>
      <c r="U603" s="77"/>
      <c r="V603" s="77"/>
      <c r="W603" s="77"/>
      <c r="X603" s="77"/>
      <c r="Y603" s="77"/>
      <c r="Z603" s="77"/>
    </row>
    <row r="604" spans="1:26" ht="15">
      <c r="A604" s="77"/>
      <c r="B604" s="638"/>
      <c r="C604" s="603"/>
      <c r="D604" s="602"/>
      <c r="E604" s="602"/>
      <c r="F604" s="77"/>
      <c r="G604" s="77"/>
      <c r="H604" s="77"/>
      <c r="I604" s="77"/>
      <c r="J604" s="77"/>
      <c r="K604" s="77"/>
      <c r="L604" s="77"/>
      <c r="M604" s="77"/>
      <c r="N604" s="77"/>
      <c r="O604" s="77"/>
      <c r="P604" s="77"/>
      <c r="Q604" s="77"/>
      <c r="R604" s="77"/>
      <c r="S604" s="77"/>
      <c r="T604" s="77"/>
      <c r="U604" s="77"/>
      <c r="V604" s="77"/>
      <c r="W604" s="77"/>
      <c r="X604" s="77"/>
      <c r="Y604" s="77"/>
      <c r="Z604" s="77"/>
    </row>
    <row r="605" spans="1:26" ht="15">
      <c r="A605" s="77"/>
      <c r="B605" s="1083" t="s">
        <v>5312</v>
      </c>
      <c r="C605" s="1083" t="s">
        <v>5313</v>
      </c>
      <c r="D605" s="1122" t="s">
        <v>2255</v>
      </c>
      <c r="E605" s="889"/>
      <c r="F605" s="77"/>
      <c r="G605" s="77"/>
      <c r="H605" s="77"/>
      <c r="I605" s="77"/>
      <c r="J605" s="77"/>
      <c r="K605" s="77"/>
      <c r="L605" s="77"/>
      <c r="M605" s="77"/>
      <c r="N605" s="77"/>
      <c r="O605" s="77"/>
      <c r="P605" s="77"/>
      <c r="Q605" s="77"/>
      <c r="R605" s="77"/>
      <c r="S605" s="77"/>
      <c r="T605" s="77"/>
      <c r="U605" s="77"/>
      <c r="V605" s="77"/>
      <c r="W605" s="77"/>
      <c r="X605" s="77"/>
      <c r="Y605" s="77"/>
      <c r="Z605" s="77"/>
    </row>
    <row r="606" spans="1:26">
      <c r="A606" s="77"/>
      <c r="B606" s="884"/>
      <c r="C606" s="884"/>
      <c r="D606" s="534" t="s">
        <v>6323</v>
      </c>
      <c r="E606" s="415" t="s">
        <v>5314</v>
      </c>
      <c r="F606" s="77"/>
      <c r="G606" s="77"/>
      <c r="H606" s="77"/>
      <c r="I606" s="77"/>
      <c r="J606" s="77"/>
      <c r="K606" s="77"/>
      <c r="L606" s="77"/>
      <c r="M606" s="77"/>
      <c r="N606" s="77"/>
      <c r="O606" s="77"/>
      <c r="P606" s="77"/>
      <c r="Q606" s="77"/>
      <c r="R606" s="77"/>
      <c r="S606" s="77"/>
      <c r="T606" s="77"/>
      <c r="U606" s="77"/>
      <c r="V606" s="77"/>
      <c r="W606" s="77"/>
      <c r="X606" s="77"/>
      <c r="Y606" s="77"/>
      <c r="Z606" s="77"/>
    </row>
    <row r="607" spans="1:26" ht="15.75">
      <c r="A607" s="77"/>
      <c r="B607" s="1082" t="s">
        <v>6377</v>
      </c>
      <c r="C607" s="888"/>
      <c r="D607" s="888"/>
      <c r="E607" s="889"/>
      <c r="F607" s="77"/>
      <c r="G607" s="77"/>
      <c r="H607" s="77"/>
      <c r="I607" s="77"/>
      <c r="J607" s="77"/>
      <c r="K607" s="77"/>
      <c r="L607" s="77"/>
      <c r="M607" s="77"/>
      <c r="N607" s="77"/>
      <c r="O607" s="77"/>
      <c r="P607" s="77"/>
      <c r="Q607" s="77"/>
      <c r="R607" s="77"/>
      <c r="S607" s="77"/>
      <c r="T607" s="77"/>
      <c r="U607" s="77"/>
      <c r="V607" s="77"/>
      <c r="W607" s="77"/>
      <c r="X607" s="77"/>
      <c r="Y607" s="77"/>
      <c r="Z607" s="77"/>
    </row>
    <row r="608" spans="1:26">
      <c r="A608" s="77"/>
      <c r="B608" s="44" t="s">
        <v>6378</v>
      </c>
      <c r="C608" s="637" t="s">
        <v>6379</v>
      </c>
      <c r="D608" s="15">
        <v>239.33869575</v>
      </c>
      <c r="E608" s="15">
        <f t="shared" ref="E608:E651" si="1">D608*1.2</f>
        <v>287.20643489999998</v>
      </c>
      <c r="F608" s="31"/>
      <c r="G608" s="77"/>
      <c r="H608" s="77"/>
      <c r="I608" s="77"/>
      <c r="J608" s="77"/>
      <c r="K608" s="77"/>
      <c r="L608" s="77"/>
      <c r="M608" s="77"/>
      <c r="N608" s="77"/>
      <c r="O608" s="77"/>
      <c r="P608" s="77"/>
      <c r="Q608" s="77"/>
      <c r="R608" s="77"/>
      <c r="S608" s="77"/>
      <c r="T608" s="77"/>
      <c r="U608" s="77"/>
      <c r="V608" s="77"/>
      <c r="W608" s="77"/>
      <c r="X608" s="77"/>
      <c r="Y608" s="77"/>
      <c r="Z608" s="77"/>
    </row>
    <row r="609" spans="1:26">
      <c r="A609" s="77"/>
      <c r="B609" s="44" t="s">
        <v>6380</v>
      </c>
      <c r="C609" s="637" t="s">
        <v>6381</v>
      </c>
      <c r="D609" s="15">
        <v>287.23273424999996</v>
      </c>
      <c r="E609" s="15">
        <f t="shared" si="1"/>
        <v>344.67928109999997</v>
      </c>
      <c r="F609" s="31"/>
      <c r="G609" s="77"/>
      <c r="H609" s="77"/>
      <c r="I609" s="77"/>
      <c r="J609" s="77"/>
      <c r="K609" s="77"/>
      <c r="L609" s="77"/>
      <c r="M609" s="77"/>
      <c r="N609" s="77"/>
      <c r="O609" s="77"/>
      <c r="P609" s="77"/>
      <c r="Q609" s="77"/>
      <c r="R609" s="77"/>
      <c r="S609" s="77"/>
      <c r="T609" s="77"/>
      <c r="U609" s="77"/>
      <c r="V609" s="77"/>
      <c r="W609" s="77"/>
      <c r="X609" s="77"/>
      <c r="Y609" s="77"/>
      <c r="Z609" s="77"/>
    </row>
    <row r="610" spans="1:26">
      <c r="A610" s="77"/>
      <c r="B610" s="44" t="s">
        <v>6382</v>
      </c>
      <c r="C610" s="637" t="s">
        <v>6383</v>
      </c>
      <c r="D610" s="15">
        <v>287.23273424999996</v>
      </c>
      <c r="E610" s="15">
        <f t="shared" si="1"/>
        <v>344.67928109999997</v>
      </c>
      <c r="F610" s="31"/>
      <c r="G610" s="77"/>
      <c r="H610" s="77"/>
      <c r="I610" s="77"/>
      <c r="J610" s="77"/>
      <c r="K610" s="77"/>
      <c r="L610" s="77"/>
      <c r="M610" s="77"/>
      <c r="N610" s="77"/>
      <c r="O610" s="77"/>
      <c r="P610" s="77"/>
      <c r="Q610" s="77"/>
      <c r="R610" s="77"/>
      <c r="S610" s="77"/>
      <c r="T610" s="77"/>
      <c r="U610" s="77"/>
      <c r="V610" s="77"/>
      <c r="W610" s="77"/>
      <c r="X610" s="77"/>
      <c r="Y610" s="77"/>
      <c r="Z610" s="77"/>
    </row>
    <row r="611" spans="1:26">
      <c r="A611" s="77"/>
      <c r="B611" s="44" t="s">
        <v>6384</v>
      </c>
      <c r="C611" s="637" t="s">
        <v>6385</v>
      </c>
      <c r="D611" s="15">
        <v>287.23273424999996</v>
      </c>
      <c r="E611" s="15">
        <f t="shared" si="1"/>
        <v>344.67928109999997</v>
      </c>
      <c r="F611" s="31"/>
      <c r="G611" s="77"/>
      <c r="H611" s="77"/>
      <c r="I611" s="77"/>
      <c r="J611" s="77"/>
      <c r="K611" s="77"/>
      <c r="L611" s="77"/>
      <c r="M611" s="77"/>
      <c r="N611" s="77"/>
      <c r="O611" s="77"/>
      <c r="P611" s="77"/>
      <c r="Q611" s="77"/>
      <c r="R611" s="77"/>
      <c r="S611" s="77"/>
      <c r="T611" s="77"/>
      <c r="U611" s="77"/>
      <c r="V611" s="77"/>
      <c r="W611" s="77"/>
      <c r="X611" s="77"/>
      <c r="Y611" s="77"/>
      <c r="Z611" s="77"/>
    </row>
    <row r="612" spans="1:26">
      <c r="A612" s="77"/>
      <c r="B612" s="44" t="s">
        <v>6386</v>
      </c>
      <c r="C612" s="637" t="s">
        <v>6387</v>
      </c>
      <c r="D612" s="15">
        <v>215.42089799999999</v>
      </c>
      <c r="E612" s="15">
        <f t="shared" si="1"/>
        <v>258.50507759999999</v>
      </c>
      <c r="F612" s="31"/>
      <c r="G612" s="77"/>
      <c r="H612" s="77"/>
      <c r="I612" s="77"/>
      <c r="J612" s="77"/>
      <c r="K612" s="77"/>
      <c r="L612" s="77"/>
      <c r="M612" s="77"/>
      <c r="N612" s="77"/>
      <c r="O612" s="77"/>
      <c r="P612" s="77"/>
      <c r="Q612" s="77"/>
      <c r="R612" s="77"/>
      <c r="S612" s="77"/>
      <c r="T612" s="77"/>
      <c r="U612" s="77"/>
      <c r="V612" s="77"/>
      <c r="W612" s="77"/>
      <c r="X612" s="77"/>
      <c r="Y612" s="77"/>
      <c r="Z612" s="77"/>
    </row>
    <row r="613" spans="1:26">
      <c r="A613" s="77"/>
      <c r="B613" s="44" t="s">
        <v>6388</v>
      </c>
      <c r="C613" s="637" t="s">
        <v>6389</v>
      </c>
      <c r="D613" s="15">
        <v>287.23273424999996</v>
      </c>
      <c r="E613" s="15">
        <f t="shared" si="1"/>
        <v>344.67928109999997</v>
      </c>
      <c r="F613" s="31"/>
      <c r="G613" s="77"/>
      <c r="H613" s="77"/>
      <c r="I613" s="77"/>
      <c r="J613" s="77"/>
      <c r="K613" s="77"/>
      <c r="L613" s="77"/>
      <c r="M613" s="77"/>
      <c r="N613" s="77"/>
      <c r="O613" s="77"/>
      <c r="P613" s="77"/>
      <c r="Q613" s="77"/>
      <c r="R613" s="77"/>
      <c r="S613" s="77"/>
      <c r="T613" s="77"/>
      <c r="U613" s="77"/>
      <c r="V613" s="77"/>
      <c r="W613" s="77"/>
      <c r="X613" s="77"/>
      <c r="Y613" s="77"/>
      <c r="Z613" s="77"/>
    </row>
    <row r="614" spans="1:26">
      <c r="A614" s="77"/>
      <c r="B614" s="44" t="s">
        <v>6390</v>
      </c>
      <c r="C614" s="637" t="s">
        <v>6391</v>
      </c>
      <c r="D614" s="15">
        <v>287.23343</v>
      </c>
      <c r="E614" s="15">
        <f t="shared" si="1"/>
        <v>344.680116</v>
      </c>
      <c r="F614" s="31"/>
      <c r="G614" s="77"/>
      <c r="H614" s="77"/>
      <c r="I614" s="77"/>
      <c r="J614" s="77"/>
      <c r="K614" s="77"/>
      <c r="L614" s="77"/>
      <c r="M614" s="77"/>
      <c r="N614" s="77"/>
      <c r="O614" s="77"/>
      <c r="P614" s="77"/>
      <c r="Q614" s="77"/>
      <c r="R614" s="77"/>
      <c r="S614" s="77"/>
      <c r="T614" s="77"/>
      <c r="U614" s="77"/>
      <c r="V614" s="77"/>
      <c r="W614" s="77"/>
      <c r="X614" s="77"/>
      <c r="Y614" s="77"/>
      <c r="Z614" s="77"/>
    </row>
    <row r="615" spans="1:26">
      <c r="A615" s="77"/>
      <c r="B615" s="44" t="s">
        <v>6392</v>
      </c>
      <c r="C615" s="637" t="s">
        <v>6393</v>
      </c>
      <c r="D615" s="15">
        <v>277.77957900000001</v>
      </c>
      <c r="E615" s="15">
        <f t="shared" si="1"/>
        <v>333.33549479999999</v>
      </c>
      <c r="F615" s="31"/>
      <c r="G615" s="77"/>
      <c r="H615" s="77"/>
      <c r="I615" s="77"/>
      <c r="J615" s="77"/>
      <c r="K615" s="77"/>
      <c r="L615" s="77"/>
      <c r="M615" s="77"/>
      <c r="N615" s="77"/>
      <c r="O615" s="77"/>
      <c r="P615" s="77"/>
      <c r="Q615" s="77"/>
      <c r="R615" s="77"/>
      <c r="S615" s="77"/>
      <c r="T615" s="77"/>
      <c r="U615" s="77"/>
      <c r="V615" s="77"/>
      <c r="W615" s="77"/>
      <c r="X615" s="77"/>
      <c r="Y615" s="77"/>
      <c r="Z615" s="77"/>
    </row>
    <row r="616" spans="1:26">
      <c r="A616" s="77"/>
      <c r="B616" s="44" t="s">
        <v>6394</v>
      </c>
      <c r="C616" s="637" t="s">
        <v>6395</v>
      </c>
      <c r="D616" s="15">
        <v>333.35887200000002</v>
      </c>
      <c r="E616" s="15">
        <f t="shared" si="1"/>
        <v>400.03064640000002</v>
      </c>
      <c r="F616" s="31"/>
      <c r="G616" s="77"/>
      <c r="H616" s="77"/>
      <c r="I616" s="77"/>
      <c r="J616" s="77"/>
      <c r="K616" s="77"/>
      <c r="L616" s="77"/>
      <c r="M616" s="77"/>
      <c r="N616" s="77"/>
      <c r="O616" s="77"/>
      <c r="P616" s="77"/>
      <c r="Q616" s="77"/>
      <c r="R616" s="77"/>
      <c r="S616" s="77"/>
      <c r="T616" s="77"/>
      <c r="U616" s="77"/>
      <c r="V616" s="77"/>
      <c r="W616" s="77"/>
      <c r="X616" s="77"/>
      <c r="Y616" s="77"/>
      <c r="Z616" s="77"/>
    </row>
    <row r="617" spans="1:26">
      <c r="A617" s="77"/>
      <c r="B617" s="44" t="s">
        <v>6396</v>
      </c>
      <c r="C617" s="637" t="s">
        <v>6397</v>
      </c>
      <c r="D617" s="15">
        <v>333.35887200000002</v>
      </c>
      <c r="E617" s="15">
        <f t="shared" si="1"/>
        <v>400.03064640000002</v>
      </c>
      <c r="F617" s="31"/>
      <c r="G617" s="77"/>
      <c r="H617" s="77"/>
      <c r="I617" s="77"/>
      <c r="J617" s="77"/>
      <c r="K617" s="77"/>
      <c r="L617" s="77"/>
      <c r="M617" s="77"/>
      <c r="N617" s="77"/>
      <c r="O617" s="77"/>
      <c r="P617" s="77"/>
      <c r="Q617" s="77"/>
      <c r="R617" s="77"/>
      <c r="S617" s="77"/>
      <c r="T617" s="77"/>
      <c r="U617" s="77"/>
      <c r="V617" s="77"/>
      <c r="W617" s="77"/>
      <c r="X617" s="77"/>
      <c r="Y617" s="77"/>
      <c r="Z617" s="77"/>
    </row>
    <row r="618" spans="1:26">
      <c r="A618" s="77"/>
      <c r="B618" s="44" t="s">
        <v>6398</v>
      </c>
      <c r="C618" s="637" t="s">
        <v>6399</v>
      </c>
      <c r="D618" s="15">
        <v>333.35887200000002</v>
      </c>
      <c r="E618" s="15">
        <f t="shared" si="1"/>
        <v>400.03064640000002</v>
      </c>
      <c r="F618" s="31"/>
      <c r="G618" s="77"/>
      <c r="H618" s="77"/>
      <c r="I618" s="77"/>
      <c r="J618" s="77"/>
      <c r="K618" s="77"/>
      <c r="L618" s="77"/>
      <c r="M618" s="77"/>
      <c r="N618" s="77"/>
      <c r="O618" s="77"/>
      <c r="P618" s="77"/>
      <c r="Q618" s="77"/>
      <c r="R618" s="77"/>
      <c r="S618" s="77"/>
      <c r="T618" s="77"/>
      <c r="U618" s="77"/>
      <c r="V618" s="77"/>
      <c r="W618" s="77"/>
      <c r="X618" s="77"/>
      <c r="Y618" s="77"/>
      <c r="Z618" s="77"/>
    </row>
    <row r="619" spans="1:26">
      <c r="A619" s="77"/>
      <c r="B619" s="44" t="s">
        <v>6400</v>
      </c>
      <c r="C619" s="637" t="s">
        <v>6401</v>
      </c>
      <c r="D619" s="15">
        <v>249.98993250000001</v>
      </c>
      <c r="E619" s="15">
        <f t="shared" si="1"/>
        <v>299.98791899999998</v>
      </c>
      <c r="F619" s="31"/>
      <c r="G619" s="77"/>
      <c r="H619" s="77"/>
      <c r="I619" s="77"/>
      <c r="J619" s="77"/>
      <c r="K619" s="77"/>
      <c r="L619" s="77"/>
      <c r="M619" s="77"/>
      <c r="N619" s="77"/>
      <c r="O619" s="77"/>
      <c r="P619" s="77"/>
      <c r="Q619" s="77"/>
      <c r="R619" s="77"/>
      <c r="S619" s="77"/>
      <c r="T619" s="77"/>
      <c r="U619" s="77"/>
      <c r="V619" s="77"/>
      <c r="W619" s="77"/>
      <c r="X619" s="77"/>
      <c r="Y619" s="77"/>
      <c r="Z619" s="77"/>
    </row>
    <row r="620" spans="1:26">
      <c r="A620" s="77"/>
      <c r="B620" s="44" t="s">
        <v>6402</v>
      </c>
      <c r="C620" s="637" t="s">
        <v>6403</v>
      </c>
      <c r="D620" s="15">
        <v>333.35887200000002</v>
      </c>
      <c r="E620" s="15">
        <f t="shared" si="1"/>
        <v>400.03064640000002</v>
      </c>
      <c r="F620" s="31"/>
      <c r="G620" s="77"/>
      <c r="H620" s="77"/>
      <c r="I620" s="77"/>
      <c r="J620" s="77"/>
      <c r="K620" s="77"/>
      <c r="L620" s="77"/>
      <c r="M620" s="77"/>
      <c r="N620" s="77"/>
      <c r="O620" s="77"/>
      <c r="P620" s="77"/>
      <c r="Q620" s="77"/>
      <c r="R620" s="77"/>
      <c r="S620" s="77"/>
      <c r="T620" s="77"/>
      <c r="U620" s="77"/>
      <c r="V620" s="77"/>
      <c r="W620" s="77"/>
      <c r="X620" s="77"/>
      <c r="Y620" s="77"/>
      <c r="Z620" s="77"/>
    </row>
    <row r="621" spans="1:26">
      <c r="A621" s="77"/>
      <c r="B621" s="44" t="s">
        <v>6404</v>
      </c>
      <c r="C621" s="637" t="s">
        <v>6405</v>
      </c>
      <c r="D621" s="15">
        <v>333.35887200000002</v>
      </c>
      <c r="E621" s="15">
        <f t="shared" si="1"/>
        <v>400.03064640000002</v>
      </c>
      <c r="F621" s="31"/>
      <c r="G621" s="77"/>
      <c r="H621" s="77"/>
      <c r="I621" s="77"/>
      <c r="J621" s="77"/>
      <c r="K621" s="77"/>
      <c r="L621" s="77"/>
      <c r="M621" s="77"/>
      <c r="N621" s="77"/>
      <c r="O621" s="77"/>
      <c r="P621" s="77"/>
      <c r="Q621" s="77"/>
      <c r="R621" s="77"/>
      <c r="S621" s="77"/>
      <c r="T621" s="77"/>
      <c r="U621" s="77"/>
      <c r="V621" s="77"/>
      <c r="W621" s="77"/>
      <c r="X621" s="77"/>
      <c r="Y621" s="77"/>
      <c r="Z621" s="77"/>
    </row>
    <row r="622" spans="1:26">
      <c r="A622" s="77"/>
      <c r="B622" s="44" t="s">
        <v>6406</v>
      </c>
      <c r="C622" s="637" t="s">
        <v>6407</v>
      </c>
      <c r="D622" s="15">
        <v>296.99271525</v>
      </c>
      <c r="E622" s="15">
        <f t="shared" si="1"/>
        <v>356.3912583</v>
      </c>
      <c r="F622" s="31"/>
      <c r="G622" s="77"/>
      <c r="H622" s="77"/>
      <c r="I622" s="77"/>
      <c r="J622" s="77"/>
      <c r="K622" s="77"/>
      <c r="L622" s="77"/>
      <c r="M622" s="77"/>
      <c r="N622" s="77"/>
      <c r="O622" s="77"/>
      <c r="P622" s="77"/>
      <c r="Q622" s="77"/>
      <c r="R622" s="77"/>
      <c r="S622" s="77"/>
      <c r="T622" s="77"/>
      <c r="U622" s="77"/>
      <c r="V622" s="77"/>
      <c r="W622" s="77"/>
      <c r="X622" s="77"/>
      <c r="Y622" s="77"/>
      <c r="Z622" s="77"/>
    </row>
    <row r="623" spans="1:26">
      <c r="A623" s="77"/>
      <c r="B623" s="44" t="s">
        <v>6408</v>
      </c>
      <c r="C623" s="637" t="s">
        <v>6409</v>
      </c>
      <c r="D623" s="15">
        <v>356.35619250000008</v>
      </c>
      <c r="E623" s="15">
        <f t="shared" si="1"/>
        <v>427.62743100000006</v>
      </c>
      <c r="F623" s="31"/>
      <c r="G623" s="77"/>
      <c r="H623" s="77"/>
      <c r="I623" s="77"/>
      <c r="J623" s="77"/>
      <c r="K623" s="77"/>
      <c r="L623" s="77"/>
      <c r="M623" s="77"/>
      <c r="N623" s="77"/>
      <c r="O623" s="77"/>
      <c r="P623" s="77"/>
      <c r="Q623" s="77"/>
      <c r="R623" s="77"/>
      <c r="S623" s="77"/>
      <c r="T623" s="77"/>
      <c r="U623" s="77"/>
      <c r="V623" s="77"/>
      <c r="W623" s="77"/>
      <c r="X623" s="77"/>
      <c r="Y623" s="77"/>
      <c r="Z623" s="77"/>
    </row>
    <row r="624" spans="1:26">
      <c r="A624" s="77"/>
      <c r="B624" s="44" t="s">
        <v>6410</v>
      </c>
      <c r="C624" s="637" t="s">
        <v>6411</v>
      </c>
      <c r="D624" s="15">
        <v>356.35619250000008</v>
      </c>
      <c r="E624" s="15">
        <f t="shared" si="1"/>
        <v>427.62743100000006</v>
      </c>
      <c r="F624" s="31"/>
      <c r="G624" s="77"/>
      <c r="H624" s="77"/>
      <c r="I624" s="77"/>
      <c r="J624" s="77"/>
      <c r="K624" s="77"/>
      <c r="L624" s="77"/>
      <c r="M624" s="77"/>
      <c r="N624" s="77"/>
      <c r="O624" s="77"/>
      <c r="P624" s="77"/>
      <c r="Q624" s="77"/>
      <c r="R624" s="77"/>
      <c r="S624" s="77"/>
      <c r="T624" s="77"/>
      <c r="U624" s="77"/>
      <c r="V624" s="77"/>
      <c r="W624" s="77"/>
      <c r="X624" s="77"/>
      <c r="Y624" s="77"/>
      <c r="Z624" s="77"/>
    </row>
    <row r="625" spans="1:26">
      <c r="A625" s="77"/>
      <c r="B625" s="44" t="s">
        <v>6412</v>
      </c>
      <c r="C625" s="637" t="s">
        <v>6413</v>
      </c>
      <c r="D625" s="15">
        <v>356.35619250000008</v>
      </c>
      <c r="E625" s="15">
        <f t="shared" si="1"/>
        <v>427.62743100000006</v>
      </c>
      <c r="F625" s="31"/>
      <c r="G625" s="77"/>
      <c r="H625" s="77"/>
      <c r="I625" s="77"/>
      <c r="J625" s="77"/>
      <c r="K625" s="77"/>
      <c r="L625" s="77"/>
      <c r="M625" s="77"/>
      <c r="N625" s="77"/>
      <c r="O625" s="77"/>
      <c r="P625" s="77"/>
      <c r="Q625" s="77"/>
      <c r="R625" s="77"/>
      <c r="S625" s="77"/>
      <c r="T625" s="77"/>
      <c r="U625" s="77"/>
      <c r="V625" s="77"/>
      <c r="W625" s="77"/>
      <c r="X625" s="77"/>
      <c r="Y625" s="77"/>
      <c r="Z625" s="77"/>
    </row>
    <row r="626" spans="1:26">
      <c r="A626" s="77"/>
      <c r="B626" s="44" t="s">
        <v>6414</v>
      </c>
      <c r="C626" s="637" t="s">
        <v>6415</v>
      </c>
      <c r="D626" s="15">
        <v>356.35619250000008</v>
      </c>
      <c r="E626" s="15">
        <f t="shared" si="1"/>
        <v>427.62743100000006</v>
      </c>
      <c r="F626" s="31"/>
      <c r="G626" s="77"/>
      <c r="H626" s="77"/>
      <c r="I626" s="77"/>
      <c r="J626" s="77"/>
      <c r="K626" s="77"/>
      <c r="L626" s="77"/>
      <c r="M626" s="77"/>
      <c r="N626" s="77"/>
      <c r="O626" s="77"/>
      <c r="P626" s="77"/>
      <c r="Q626" s="77"/>
      <c r="R626" s="77"/>
      <c r="S626" s="77"/>
      <c r="T626" s="77"/>
      <c r="U626" s="77"/>
      <c r="V626" s="77"/>
      <c r="W626" s="77"/>
      <c r="X626" s="77"/>
      <c r="Y626" s="77"/>
      <c r="Z626" s="77"/>
    </row>
    <row r="627" spans="1:26">
      <c r="A627" s="77"/>
      <c r="B627" s="44" t="s">
        <v>6416</v>
      </c>
      <c r="C627" s="637" t="s">
        <v>6417</v>
      </c>
      <c r="D627" s="15">
        <v>270.67</v>
      </c>
      <c r="E627" s="15">
        <f t="shared" si="1"/>
        <v>324.80400000000003</v>
      </c>
      <c r="F627" s="31"/>
      <c r="G627" s="77"/>
      <c r="H627" s="77"/>
      <c r="I627" s="77"/>
      <c r="J627" s="77"/>
      <c r="K627" s="77"/>
      <c r="L627" s="77"/>
      <c r="M627" s="77"/>
      <c r="N627" s="77"/>
      <c r="O627" s="77"/>
      <c r="P627" s="77"/>
      <c r="Q627" s="77"/>
      <c r="R627" s="77"/>
      <c r="S627" s="77"/>
      <c r="T627" s="77"/>
      <c r="U627" s="77"/>
      <c r="V627" s="77"/>
      <c r="W627" s="77"/>
      <c r="X627" s="77"/>
      <c r="Y627" s="77"/>
      <c r="Z627" s="77"/>
    </row>
    <row r="628" spans="1:26">
      <c r="A628" s="77"/>
      <c r="B628" s="44" t="s">
        <v>6418</v>
      </c>
      <c r="C628" s="637" t="s">
        <v>6419</v>
      </c>
      <c r="D628" s="15">
        <v>324.83</v>
      </c>
      <c r="E628" s="15">
        <f t="shared" si="1"/>
        <v>389.79599999999999</v>
      </c>
      <c r="F628" s="31"/>
      <c r="G628" s="77"/>
      <c r="H628" s="77"/>
      <c r="I628" s="77"/>
      <c r="J628" s="77"/>
      <c r="K628" s="77"/>
      <c r="L628" s="77"/>
      <c r="M628" s="77"/>
      <c r="N628" s="77"/>
      <c r="O628" s="77"/>
      <c r="P628" s="77"/>
      <c r="Q628" s="77"/>
      <c r="R628" s="77"/>
      <c r="S628" s="77"/>
      <c r="T628" s="77"/>
      <c r="U628" s="77"/>
      <c r="V628" s="77"/>
      <c r="W628" s="77"/>
      <c r="X628" s="77"/>
      <c r="Y628" s="77"/>
      <c r="Z628" s="77"/>
    </row>
    <row r="629" spans="1:26">
      <c r="A629" s="77"/>
      <c r="B629" s="44" t="s">
        <v>6420</v>
      </c>
      <c r="C629" s="637" t="s">
        <v>6421</v>
      </c>
      <c r="D629" s="15">
        <v>172.84517250000002</v>
      </c>
      <c r="E629" s="15">
        <f t="shared" si="1"/>
        <v>207.414207</v>
      </c>
      <c r="F629" s="31"/>
      <c r="G629" s="77"/>
      <c r="H629" s="77"/>
      <c r="I629" s="77"/>
      <c r="J629" s="77"/>
      <c r="K629" s="77"/>
      <c r="L629" s="77"/>
      <c r="M629" s="77"/>
      <c r="N629" s="77"/>
      <c r="O629" s="77"/>
      <c r="P629" s="77"/>
      <c r="Q629" s="77"/>
      <c r="R629" s="77"/>
      <c r="S629" s="77"/>
      <c r="T629" s="77"/>
      <c r="U629" s="77"/>
      <c r="V629" s="77"/>
      <c r="W629" s="77"/>
      <c r="X629" s="77"/>
      <c r="Y629" s="77"/>
      <c r="Z629" s="77"/>
    </row>
    <row r="630" spans="1:26">
      <c r="A630" s="77"/>
      <c r="B630" s="44" t="s">
        <v>6422</v>
      </c>
      <c r="C630" s="637" t="s">
        <v>6423</v>
      </c>
      <c r="D630" s="15">
        <v>207.37037475000005</v>
      </c>
      <c r="E630" s="15">
        <f t="shared" si="1"/>
        <v>248.84444970000004</v>
      </c>
      <c r="F630" s="31"/>
      <c r="G630" s="77"/>
      <c r="H630" s="77"/>
      <c r="I630" s="77"/>
      <c r="J630" s="77"/>
      <c r="K630" s="77"/>
      <c r="L630" s="77"/>
      <c r="M630" s="77"/>
      <c r="N630" s="77"/>
      <c r="O630" s="77"/>
      <c r="P630" s="77"/>
      <c r="Q630" s="77"/>
      <c r="R630" s="77"/>
      <c r="S630" s="77"/>
      <c r="T630" s="77"/>
      <c r="U630" s="77"/>
      <c r="V630" s="77"/>
      <c r="W630" s="77"/>
      <c r="X630" s="77"/>
      <c r="Y630" s="77"/>
      <c r="Z630" s="77"/>
    </row>
    <row r="631" spans="1:26">
      <c r="A631" s="77"/>
      <c r="B631" s="44" t="s">
        <v>6424</v>
      </c>
      <c r="C631" s="637" t="s">
        <v>6425</v>
      </c>
      <c r="D631" s="15">
        <v>207.37037475000005</v>
      </c>
      <c r="E631" s="15">
        <f t="shared" si="1"/>
        <v>248.84444970000004</v>
      </c>
      <c r="F631" s="31"/>
      <c r="G631" s="77"/>
      <c r="H631" s="77"/>
      <c r="I631" s="77"/>
      <c r="J631" s="77"/>
      <c r="K631" s="77"/>
      <c r="L631" s="77"/>
      <c r="M631" s="77"/>
      <c r="N631" s="77"/>
      <c r="O631" s="77"/>
      <c r="P631" s="77"/>
      <c r="Q631" s="77"/>
      <c r="R631" s="77"/>
      <c r="S631" s="77"/>
      <c r="T631" s="77"/>
      <c r="U631" s="77"/>
      <c r="V631" s="77"/>
      <c r="W631" s="77"/>
      <c r="X631" s="77"/>
      <c r="Y631" s="77"/>
      <c r="Z631" s="77"/>
    </row>
    <row r="632" spans="1:26">
      <c r="A632" s="77"/>
      <c r="B632" s="44" t="s">
        <v>6426</v>
      </c>
      <c r="C632" s="637" t="s">
        <v>6427</v>
      </c>
      <c r="D632" s="15">
        <v>207.37037475000005</v>
      </c>
      <c r="E632" s="15">
        <f t="shared" si="1"/>
        <v>248.84444970000004</v>
      </c>
      <c r="F632" s="31"/>
      <c r="G632" s="77"/>
      <c r="H632" s="77"/>
      <c r="I632" s="77"/>
      <c r="J632" s="77"/>
      <c r="K632" s="77"/>
      <c r="L632" s="77"/>
      <c r="M632" s="77"/>
      <c r="N632" s="77"/>
      <c r="O632" s="77"/>
      <c r="P632" s="77"/>
      <c r="Q632" s="77"/>
      <c r="R632" s="77"/>
      <c r="S632" s="77"/>
      <c r="T632" s="77"/>
      <c r="U632" s="77"/>
      <c r="V632" s="77"/>
      <c r="W632" s="77"/>
      <c r="X632" s="77"/>
      <c r="Y632" s="77"/>
      <c r="Z632" s="77"/>
    </row>
    <row r="633" spans="1:26">
      <c r="A633" s="77"/>
      <c r="B633" s="44" t="s">
        <v>6428</v>
      </c>
      <c r="C633" s="637" t="s">
        <v>6429</v>
      </c>
      <c r="D633" s="15">
        <v>207.37037475000005</v>
      </c>
      <c r="E633" s="15">
        <f t="shared" si="1"/>
        <v>248.84444970000004</v>
      </c>
      <c r="F633" s="31"/>
      <c r="G633" s="77"/>
      <c r="H633" s="77"/>
      <c r="I633" s="77"/>
      <c r="J633" s="77"/>
      <c r="K633" s="77"/>
      <c r="L633" s="77"/>
      <c r="M633" s="77"/>
      <c r="N633" s="77"/>
      <c r="O633" s="77"/>
      <c r="P633" s="77"/>
      <c r="Q633" s="77"/>
      <c r="R633" s="77"/>
      <c r="S633" s="77"/>
      <c r="T633" s="77"/>
      <c r="U633" s="77"/>
      <c r="V633" s="77"/>
      <c r="W633" s="77"/>
      <c r="X633" s="77"/>
      <c r="Y633" s="77"/>
      <c r="Z633" s="77"/>
    </row>
    <row r="634" spans="1:26">
      <c r="A634" s="77"/>
      <c r="B634" s="44" t="s">
        <v>6430</v>
      </c>
      <c r="C634" s="637" t="s">
        <v>6431</v>
      </c>
      <c r="D634" s="15">
        <v>207.37037475000005</v>
      </c>
      <c r="E634" s="15">
        <f t="shared" si="1"/>
        <v>248.84444970000004</v>
      </c>
      <c r="F634" s="31"/>
      <c r="G634" s="77"/>
      <c r="H634" s="77"/>
      <c r="I634" s="77"/>
      <c r="J634" s="77"/>
      <c r="K634" s="77"/>
      <c r="L634" s="77"/>
      <c r="M634" s="77"/>
      <c r="N634" s="77"/>
      <c r="O634" s="77"/>
      <c r="P634" s="77"/>
      <c r="Q634" s="77"/>
      <c r="R634" s="77"/>
      <c r="S634" s="77"/>
      <c r="T634" s="77"/>
      <c r="U634" s="77"/>
      <c r="V634" s="77"/>
      <c r="W634" s="77"/>
      <c r="X634" s="77"/>
      <c r="Y634" s="77"/>
      <c r="Z634" s="77"/>
    </row>
    <row r="635" spans="1:26">
      <c r="A635" s="77"/>
      <c r="B635" s="44" t="s">
        <v>6432</v>
      </c>
      <c r="C635" s="637" t="s">
        <v>6433</v>
      </c>
      <c r="D635" s="15">
        <v>204.842715</v>
      </c>
      <c r="E635" s="15">
        <f t="shared" si="1"/>
        <v>245.81125799999998</v>
      </c>
      <c r="F635" s="31"/>
      <c r="G635" s="77"/>
      <c r="H635" s="77"/>
      <c r="I635" s="77"/>
      <c r="J635" s="77"/>
      <c r="K635" s="77"/>
      <c r="L635" s="77"/>
      <c r="M635" s="77"/>
      <c r="N635" s="77"/>
      <c r="O635" s="77"/>
      <c r="P635" s="77"/>
      <c r="Q635" s="77"/>
      <c r="R635" s="77"/>
      <c r="S635" s="77"/>
      <c r="T635" s="77"/>
      <c r="U635" s="77"/>
      <c r="V635" s="77"/>
      <c r="W635" s="77"/>
      <c r="X635" s="77"/>
      <c r="Y635" s="77"/>
      <c r="Z635" s="77"/>
    </row>
    <row r="636" spans="1:26">
      <c r="A636" s="77"/>
      <c r="B636" s="44" t="s">
        <v>6434</v>
      </c>
      <c r="C636" s="637" t="s">
        <v>6435</v>
      </c>
      <c r="D636" s="15">
        <v>245.88431174999999</v>
      </c>
      <c r="E636" s="15">
        <f t="shared" si="1"/>
        <v>295.06117409999996</v>
      </c>
      <c r="F636" s="31"/>
      <c r="G636" s="77"/>
      <c r="H636" s="77"/>
      <c r="I636" s="77"/>
      <c r="J636" s="77"/>
      <c r="K636" s="77"/>
      <c r="L636" s="77"/>
      <c r="M636" s="77"/>
      <c r="N636" s="77"/>
      <c r="O636" s="77"/>
      <c r="P636" s="77"/>
      <c r="Q636" s="77"/>
      <c r="R636" s="77"/>
      <c r="S636" s="77"/>
      <c r="T636" s="77"/>
      <c r="U636" s="77"/>
      <c r="V636" s="77"/>
      <c r="W636" s="77"/>
      <c r="X636" s="77"/>
      <c r="Y636" s="77"/>
      <c r="Z636" s="77"/>
    </row>
    <row r="637" spans="1:26">
      <c r="A637" s="77"/>
      <c r="B637" s="44" t="s">
        <v>6436</v>
      </c>
      <c r="C637" s="637" t="s">
        <v>6437</v>
      </c>
      <c r="D637" s="15">
        <v>245.88431174999999</v>
      </c>
      <c r="E637" s="15">
        <f t="shared" si="1"/>
        <v>295.06117409999996</v>
      </c>
      <c r="F637" s="31"/>
      <c r="G637" s="77"/>
      <c r="H637" s="77"/>
      <c r="I637" s="77"/>
      <c r="J637" s="77"/>
      <c r="K637" s="77"/>
      <c r="L637" s="77"/>
      <c r="M637" s="77"/>
      <c r="N637" s="77"/>
      <c r="O637" s="77"/>
      <c r="P637" s="77"/>
      <c r="Q637" s="77"/>
      <c r="R637" s="77"/>
      <c r="S637" s="77"/>
      <c r="T637" s="77"/>
      <c r="U637" s="77"/>
      <c r="V637" s="77"/>
      <c r="W637" s="77"/>
      <c r="X637" s="77"/>
      <c r="Y637" s="77"/>
      <c r="Z637" s="77"/>
    </row>
    <row r="638" spans="1:26">
      <c r="A638" s="77"/>
      <c r="B638" s="44" t="s">
        <v>6438</v>
      </c>
      <c r="C638" s="637" t="s">
        <v>6439</v>
      </c>
      <c r="D638" s="15">
        <v>245.88431174999999</v>
      </c>
      <c r="E638" s="15">
        <f t="shared" si="1"/>
        <v>295.06117409999996</v>
      </c>
      <c r="F638" s="31"/>
      <c r="G638" s="77"/>
      <c r="H638" s="77"/>
      <c r="I638" s="77"/>
      <c r="J638" s="77"/>
      <c r="K638" s="77"/>
      <c r="L638" s="77"/>
      <c r="M638" s="77"/>
      <c r="N638" s="77"/>
      <c r="O638" s="77"/>
      <c r="P638" s="77"/>
      <c r="Q638" s="77"/>
      <c r="R638" s="77"/>
      <c r="S638" s="77"/>
      <c r="T638" s="77"/>
      <c r="U638" s="77"/>
      <c r="V638" s="77"/>
      <c r="W638" s="77"/>
      <c r="X638" s="77"/>
      <c r="Y638" s="77"/>
      <c r="Z638" s="77"/>
    </row>
    <row r="639" spans="1:26">
      <c r="A639" s="77"/>
      <c r="B639" s="44" t="s">
        <v>6440</v>
      </c>
      <c r="C639" s="637" t="s">
        <v>6441</v>
      </c>
      <c r="D639" s="15">
        <v>56.163722999999997</v>
      </c>
      <c r="E639" s="15">
        <f t="shared" si="1"/>
        <v>67.396467599999994</v>
      </c>
      <c r="F639" s="31"/>
      <c r="G639" s="77"/>
      <c r="H639" s="77"/>
      <c r="I639" s="77"/>
      <c r="J639" s="77"/>
      <c r="K639" s="77"/>
      <c r="L639" s="77"/>
      <c r="M639" s="77"/>
      <c r="N639" s="77"/>
      <c r="O639" s="77"/>
      <c r="P639" s="77"/>
      <c r="Q639" s="77"/>
      <c r="R639" s="77"/>
      <c r="S639" s="77"/>
      <c r="T639" s="77"/>
      <c r="U639" s="77"/>
      <c r="V639" s="77"/>
      <c r="W639" s="77"/>
      <c r="X639" s="77"/>
      <c r="Y639" s="77"/>
      <c r="Z639" s="77"/>
    </row>
    <row r="640" spans="1:26">
      <c r="A640" s="77"/>
      <c r="B640" s="44" t="s">
        <v>6442</v>
      </c>
      <c r="C640" s="637" t="s">
        <v>6443</v>
      </c>
      <c r="D640" s="15">
        <v>67.384778999999995</v>
      </c>
      <c r="E640" s="15">
        <f t="shared" si="1"/>
        <v>80.861734799999994</v>
      </c>
      <c r="F640" s="31"/>
      <c r="G640" s="77"/>
      <c r="H640" s="77"/>
      <c r="I640" s="77"/>
      <c r="J640" s="77"/>
      <c r="K640" s="77"/>
      <c r="L640" s="77"/>
      <c r="M640" s="77"/>
      <c r="N640" s="77"/>
      <c r="O640" s="77"/>
      <c r="P640" s="77"/>
      <c r="Q640" s="77"/>
      <c r="R640" s="77"/>
      <c r="S640" s="77"/>
      <c r="T640" s="77"/>
      <c r="U640" s="77"/>
      <c r="V640" s="77"/>
      <c r="W640" s="77"/>
      <c r="X640" s="77"/>
      <c r="Y640" s="77"/>
      <c r="Z640" s="77"/>
    </row>
    <row r="641" spans="1:26">
      <c r="A641" s="77"/>
      <c r="B641" s="44" t="s">
        <v>6444</v>
      </c>
      <c r="C641" s="637" t="s">
        <v>6445</v>
      </c>
      <c r="D641" s="15">
        <v>67.384778999999995</v>
      </c>
      <c r="E641" s="15">
        <f t="shared" si="1"/>
        <v>80.861734799999994</v>
      </c>
      <c r="F641" s="31"/>
      <c r="G641" s="77"/>
      <c r="H641" s="77"/>
      <c r="I641" s="77"/>
      <c r="J641" s="77"/>
      <c r="K641" s="77"/>
      <c r="L641" s="77"/>
      <c r="M641" s="77"/>
      <c r="N641" s="77"/>
      <c r="O641" s="77"/>
      <c r="P641" s="77"/>
      <c r="Q641" s="77"/>
      <c r="R641" s="77"/>
      <c r="S641" s="77"/>
      <c r="T641" s="77"/>
      <c r="U641" s="77"/>
      <c r="V641" s="77"/>
      <c r="W641" s="77"/>
      <c r="X641" s="77"/>
      <c r="Y641" s="77"/>
      <c r="Z641" s="77"/>
    </row>
    <row r="642" spans="1:26">
      <c r="A642" s="77"/>
      <c r="B642" s="44" t="s">
        <v>6446</v>
      </c>
      <c r="C642" s="637" t="s">
        <v>6447</v>
      </c>
      <c r="D642" s="15">
        <v>67.384778999999995</v>
      </c>
      <c r="E642" s="15">
        <f t="shared" si="1"/>
        <v>80.861734799999994</v>
      </c>
      <c r="F642" s="31"/>
      <c r="G642" s="77"/>
      <c r="H642" s="77"/>
      <c r="I642" s="77"/>
      <c r="J642" s="77"/>
      <c r="K642" s="77"/>
      <c r="L642" s="77"/>
      <c r="M642" s="77"/>
      <c r="N642" s="77"/>
      <c r="O642" s="77"/>
      <c r="P642" s="77"/>
      <c r="Q642" s="77"/>
      <c r="R642" s="77"/>
      <c r="S642" s="77"/>
      <c r="T642" s="77"/>
      <c r="U642" s="77"/>
      <c r="V642" s="77"/>
      <c r="W642" s="77"/>
      <c r="X642" s="77"/>
      <c r="Y642" s="77"/>
      <c r="Z642" s="77"/>
    </row>
    <row r="643" spans="1:26">
      <c r="A643" s="77"/>
      <c r="B643" s="44" t="s">
        <v>6448</v>
      </c>
      <c r="C643" s="637" t="s">
        <v>6449</v>
      </c>
      <c r="D643" s="15">
        <v>50.523973499999997</v>
      </c>
      <c r="E643" s="15">
        <f t="shared" si="1"/>
        <v>60.628768199999996</v>
      </c>
      <c r="F643" s="31"/>
      <c r="G643" s="77"/>
      <c r="H643" s="77"/>
      <c r="I643" s="77"/>
      <c r="J643" s="77"/>
      <c r="K643" s="77"/>
      <c r="L643" s="77"/>
      <c r="M643" s="77"/>
      <c r="N643" s="77"/>
      <c r="O643" s="77"/>
      <c r="P643" s="77"/>
      <c r="Q643" s="77"/>
      <c r="R643" s="77"/>
      <c r="S643" s="77"/>
      <c r="T643" s="77"/>
      <c r="U643" s="77"/>
      <c r="V643" s="77"/>
      <c r="W643" s="77"/>
      <c r="X643" s="77"/>
      <c r="Y643" s="77"/>
      <c r="Z643" s="77"/>
    </row>
    <row r="644" spans="1:26">
      <c r="A644" s="77"/>
      <c r="B644" s="44" t="s">
        <v>6450</v>
      </c>
      <c r="C644" s="637" t="s">
        <v>6451</v>
      </c>
      <c r="D644" s="15">
        <v>67.384778999999995</v>
      </c>
      <c r="E644" s="15">
        <f t="shared" si="1"/>
        <v>80.861734799999994</v>
      </c>
      <c r="F644" s="31"/>
      <c r="G644" s="77"/>
      <c r="H644" s="77"/>
      <c r="I644" s="77"/>
      <c r="J644" s="77"/>
      <c r="K644" s="77"/>
      <c r="L644" s="77"/>
      <c r="M644" s="77"/>
      <c r="N644" s="77"/>
      <c r="O644" s="77"/>
      <c r="P644" s="77"/>
      <c r="Q644" s="77"/>
      <c r="R644" s="77"/>
      <c r="S644" s="77"/>
      <c r="T644" s="77"/>
      <c r="U644" s="77"/>
      <c r="V644" s="77"/>
      <c r="W644" s="77"/>
      <c r="X644" s="77"/>
      <c r="Y644" s="77"/>
      <c r="Z644" s="77"/>
    </row>
    <row r="645" spans="1:26">
      <c r="A645" s="77"/>
      <c r="B645" s="44" t="s">
        <v>6452</v>
      </c>
      <c r="C645" s="637" t="s">
        <v>6453</v>
      </c>
      <c r="D645" s="15">
        <v>67.384778999999995</v>
      </c>
      <c r="E645" s="15">
        <f t="shared" si="1"/>
        <v>80.861734799999994</v>
      </c>
      <c r="F645" s="31"/>
      <c r="G645" s="77"/>
      <c r="H645" s="77"/>
      <c r="I645" s="77"/>
      <c r="J645" s="77"/>
      <c r="K645" s="77"/>
      <c r="L645" s="77"/>
      <c r="M645" s="77"/>
      <c r="N645" s="77"/>
      <c r="O645" s="77"/>
      <c r="P645" s="77"/>
      <c r="Q645" s="77"/>
      <c r="R645" s="77"/>
      <c r="S645" s="77"/>
      <c r="T645" s="77"/>
      <c r="U645" s="77"/>
      <c r="V645" s="77"/>
      <c r="W645" s="77"/>
      <c r="X645" s="77"/>
      <c r="Y645" s="77"/>
      <c r="Z645" s="77"/>
    </row>
    <row r="646" spans="1:26">
      <c r="A646" s="77"/>
      <c r="B646" s="44" t="s">
        <v>6454</v>
      </c>
      <c r="C646" s="637" t="s">
        <v>6455</v>
      </c>
      <c r="D646" s="15">
        <v>218.41610175000002</v>
      </c>
      <c r="E646" s="15">
        <f t="shared" si="1"/>
        <v>262.09932209999999</v>
      </c>
      <c r="F646" s="31"/>
      <c r="G646" s="77"/>
      <c r="H646" s="77"/>
      <c r="I646" s="77"/>
      <c r="J646" s="77"/>
      <c r="K646" s="77"/>
      <c r="L646" s="77"/>
      <c r="M646" s="77"/>
      <c r="N646" s="77"/>
      <c r="O646" s="77"/>
      <c r="P646" s="77"/>
      <c r="Q646" s="77"/>
      <c r="R646" s="77"/>
      <c r="S646" s="77"/>
      <c r="T646" s="77"/>
      <c r="U646" s="77"/>
      <c r="V646" s="77"/>
      <c r="W646" s="77"/>
      <c r="X646" s="77"/>
      <c r="Y646" s="77"/>
      <c r="Z646" s="77"/>
    </row>
    <row r="647" spans="1:26">
      <c r="A647" s="77"/>
      <c r="B647" s="44" t="s">
        <v>6456</v>
      </c>
      <c r="C647" s="637" t="s">
        <v>6457</v>
      </c>
      <c r="D647" s="15">
        <v>262.08763349999998</v>
      </c>
      <c r="E647" s="15">
        <f t="shared" si="1"/>
        <v>314.50516019999998</v>
      </c>
      <c r="F647" s="31"/>
      <c r="G647" s="77"/>
      <c r="H647" s="77"/>
      <c r="I647" s="77"/>
      <c r="J647" s="77"/>
      <c r="K647" s="77"/>
      <c r="L647" s="77"/>
      <c r="M647" s="77"/>
      <c r="N647" s="77"/>
      <c r="O647" s="77"/>
      <c r="P647" s="77"/>
      <c r="Q647" s="77"/>
      <c r="R647" s="77"/>
      <c r="S647" s="77"/>
      <c r="T647" s="77"/>
      <c r="U647" s="77"/>
      <c r="V647" s="77"/>
      <c r="W647" s="77"/>
      <c r="X647" s="77"/>
      <c r="Y647" s="77"/>
      <c r="Z647" s="77"/>
    </row>
    <row r="648" spans="1:26">
      <c r="A648" s="77"/>
      <c r="B648" s="44" t="s">
        <v>6458</v>
      </c>
      <c r="C648" s="637" t="s">
        <v>6459</v>
      </c>
      <c r="D648" s="15">
        <v>262.08763349999998</v>
      </c>
      <c r="E648" s="15">
        <f t="shared" si="1"/>
        <v>314.50516019999998</v>
      </c>
      <c r="F648" s="31"/>
      <c r="G648" s="77"/>
      <c r="H648" s="77"/>
      <c r="I648" s="77"/>
      <c r="J648" s="77"/>
      <c r="K648" s="77"/>
      <c r="L648" s="77"/>
      <c r="M648" s="77"/>
      <c r="N648" s="77"/>
      <c r="O648" s="77"/>
      <c r="P648" s="77"/>
      <c r="Q648" s="77"/>
      <c r="R648" s="77"/>
      <c r="S648" s="77"/>
      <c r="T648" s="77"/>
      <c r="U648" s="77"/>
      <c r="V648" s="77"/>
      <c r="W648" s="77"/>
      <c r="X648" s="77"/>
      <c r="Y648" s="77"/>
      <c r="Z648" s="77"/>
    </row>
    <row r="649" spans="1:26">
      <c r="A649" s="77"/>
      <c r="B649" s="44" t="s">
        <v>6460</v>
      </c>
      <c r="C649" s="637" t="s">
        <v>6461</v>
      </c>
      <c r="D649" s="15">
        <v>262.08763349999998</v>
      </c>
      <c r="E649" s="15">
        <f t="shared" si="1"/>
        <v>314.50516019999998</v>
      </c>
      <c r="F649" s="31"/>
      <c r="G649" s="77"/>
      <c r="H649" s="77"/>
      <c r="I649" s="77"/>
      <c r="J649" s="77"/>
      <c r="K649" s="77"/>
      <c r="L649" s="77"/>
      <c r="M649" s="77"/>
      <c r="N649" s="77"/>
      <c r="O649" s="77"/>
      <c r="P649" s="77"/>
      <c r="Q649" s="77"/>
      <c r="R649" s="77"/>
      <c r="S649" s="77"/>
      <c r="T649" s="77"/>
      <c r="U649" s="77"/>
      <c r="V649" s="77"/>
      <c r="W649" s="77"/>
      <c r="X649" s="77"/>
      <c r="Y649" s="77"/>
      <c r="Z649" s="77"/>
    </row>
    <row r="650" spans="1:26">
      <c r="A650" s="77"/>
      <c r="B650" s="44" t="s">
        <v>6462</v>
      </c>
      <c r="C650" s="637" t="s">
        <v>6463</v>
      </c>
      <c r="D650" s="15">
        <v>262.08763349999998</v>
      </c>
      <c r="E650" s="15">
        <f t="shared" si="1"/>
        <v>314.50516019999998</v>
      </c>
      <c r="F650" s="31"/>
      <c r="G650" s="77"/>
      <c r="H650" s="77"/>
      <c r="I650" s="77"/>
      <c r="J650" s="77"/>
      <c r="K650" s="77"/>
      <c r="L650" s="77"/>
      <c r="M650" s="77"/>
      <c r="N650" s="77"/>
      <c r="O650" s="77"/>
      <c r="P650" s="77"/>
      <c r="Q650" s="77"/>
      <c r="R650" s="77"/>
      <c r="S650" s="77"/>
      <c r="T650" s="77"/>
      <c r="U650" s="77"/>
      <c r="V650" s="77"/>
      <c r="W650" s="77"/>
      <c r="X650" s="77"/>
      <c r="Y650" s="77"/>
      <c r="Z650" s="77"/>
    </row>
    <row r="651" spans="1:26">
      <c r="A651" s="77"/>
      <c r="B651" s="44" t="s">
        <v>6464</v>
      </c>
      <c r="C651" s="637" t="s">
        <v>6465</v>
      </c>
      <c r="D651" s="15">
        <v>262.08763349999998</v>
      </c>
      <c r="E651" s="15">
        <f t="shared" si="1"/>
        <v>314.50516019999998</v>
      </c>
      <c r="F651" s="31"/>
      <c r="G651" s="77"/>
      <c r="H651" s="77"/>
      <c r="I651" s="77"/>
      <c r="J651" s="77"/>
      <c r="K651" s="77"/>
      <c r="L651" s="77"/>
      <c r="M651" s="77"/>
      <c r="N651" s="77"/>
      <c r="O651" s="77"/>
      <c r="P651" s="77"/>
      <c r="Q651" s="77"/>
      <c r="R651" s="77"/>
      <c r="S651" s="77"/>
      <c r="T651" s="77"/>
      <c r="U651" s="77"/>
      <c r="V651" s="77"/>
      <c r="W651" s="77"/>
      <c r="X651" s="77"/>
      <c r="Y651" s="77"/>
      <c r="Z651" s="77"/>
    </row>
    <row r="652" spans="1:26" ht="15">
      <c r="A652" s="77"/>
      <c r="B652" s="638"/>
      <c r="C652" s="603"/>
      <c r="D652" s="602"/>
      <c r="E652" s="602"/>
      <c r="F652" s="77"/>
      <c r="G652" s="77"/>
      <c r="H652" s="77"/>
      <c r="I652" s="77"/>
      <c r="J652" s="77"/>
      <c r="K652" s="77"/>
      <c r="L652" s="77"/>
      <c r="M652" s="77"/>
      <c r="N652" s="77"/>
      <c r="O652" s="77"/>
      <c r="P652" s="77"/>
      <c r="Q652" s="77"/>
      <c r="R652" s="77"/>
      <c r="S652" s="77"/>
      <c r="T652" s="77"/>
      <c r="U652" s="77"/>
      <c r="V652" s="77"/>
      <c r="W652" s="77"/>
      <c r="X652" s="77"/>
      <c r="Y652" s="77"/>
      <c r="Z652" s="77"/>
    </row>
    <row r="653" spans="1:26" ht="15">
      <c r="A653" s="77"/>
      <c r="B653" s="638"/>
      <c r="C653" s="603"/>
      <c r="D653" s="602"/>
      <c r="E653" s="602"/>
      <c r="F653" s="77"/>
      <c r="G653" s="77"/>
      <c r="H653" s="77"/>
      <c r="I653" s="77"/>
      <c r="J653" s="77"/>
      <c r="K653" s="77"/>
      <c r="L653" s="77"/>
      <c r="M653" s="77"/>
      <c r="N653" s="77"/>
      <c r="O653" s="77"/>
      <c r="P653" s="77"/>
      <c r="Q653" s="77"/>
      <c r="R653" s="77"/>
      <c r="S653" s="77"/>
      <c r="T653" s="77"/>
      <c r="U653" s="77"/>
      <c r="V653" s="77"/>
      <c r="W653" s="77"/>
      <c r="X653" s="77"/>
      <c r="Y653" s="77"/>
      <c r="Z653" s="77"/>
    </row>
    <row r="654" spans="1:26" ht="15">
      <c r="A654" s="77"/>
      <c r="B654" s="1083" t="s">
        <v>5312</v>
      </c>
      <c r="C654" s="1083" t="s">
        <v>5313</v>
      </c>
      <c r="D654" s="1152" t="s">
        <v>2255</v>
      </c>
      <c r="E654" s="889"/>
      <c r="F654" s="77"/>
      <c r="G654" s="77"/>
      <c r="H654" s="77"/>
      <c r="I654" s="77"/>
      <c r="J654" s="77"/>
      <c r="K654" s="77"/>
      <c r="L654" s="77"/>
      <c r="M654" s="77"/>
      <c r="N654" s="77"/>
      <c r="O654" s="77"/>
      <c r="P654" s="77"/>
      <c r="Q654" s="77"/>
      <c r="R654" s="77"/>
      <c r="S654" s="77"/>
      <c r="T654" s="77"/>
      <c r="U654" s="77"/>
      <c r="V654" s="77"/>
      <c r="W654" s="77"/>
      <c r="X654" s="77"/>
      <c r="Y654" s="77"/>
      <c r="Z654" s="77"/>
    </row>
    <row r="655" spans="1:26">
      <c r="A655" s="77"/>
      <c r="B655" s="884"/>
      <c r="C655" s="884"/>
      <c r="D655" s="534" t="s">
        <v>6323</v>
      </c>
      <c r="E655" s="415" t="s">
        <v>5314</v>
      </c>
      <c r="F655" s="77"/>
      <c r="G655" s="77"/>
      <c r="H655" s="77"/>
      <c r="I655" s="77"/>
      <c r="J655" s="77"/>
      <c r="K655" s="77"/>
      <c r="L655" s="77"/>
      <c r="M655" s="77"/>
      <c r="N655" s="77"/>
      <c r="O655" s="77"/>
      <c r="P655" s="77"/>
      <c r="Q655" s="77"/>
      <c r="R655" s="77"/>
      <c r="S655" s="77"/>
      <c r="T655" s="77"/>
      <c r="U655" s="77"/>
      <c r="V655" s="77"/>
      <c r="W655" s="77"/>
      <c r="X655" s="77"/>
      <c r="Y655" s="77"/>
      <c r="Z655" s="77"/>
    </row>
    <row r="656" spans="1:26" ht="15.75">
      <c r="A656" s="77"/>
      <c r="B656" s="1082" t="s">
        <v>6466</v>
      </c>
      <c r="C656" s="888"/>
      <c r="D656" s="888"/>
      <c r="E656" s="889"/>
      <c r="F656" s="77"/>
      <c r="G656" s="77"/>
      <c r="H656" s="77"/>
      <c r="I656" s="77"/>
      <c r="J656" s="77"/>
      <c r="K656" s="77"/>
      <c r="L656" s="77"/>
      <c r="M656" s="77"/>
      <c r="N656" s="77"/>
      <c r="O656" s="77"/>
      <c r="P656" s="77"/>
      <c r="Q656" s="77"/>
      <c r="R656" s="77"/>
      <c r="S656" s="77"/>
      <c r="T656" s="77"/>
      <c r="U656" s="77"/>
      <c r="V656" s="77"/>
      <c r="W656" s="77"/>
      <c r="X656" s="77"/>
      <c r="Y656" s="77"/>
      <c r="Z656" s="77"/>
    </row>
    <row r="657" spans="1:26">
      <c r="A657" s="77"/>
      <c r="B657" s="44" t="s">
        <v>6467</v>
      </c>
      <c r="C657" s="637" t="s">
        <v>6468</v>
      </c>
      <c r="D657" s="15">
        <v>141.70966425</v>
      </c>
      <c r="E657" s="15">
        <f t="shared" ref="E657:E660" si="2">D657*1.2</f>
        <v>170.05159710000001</v>
      </c>
      <c r="F657" s="31"/>
      <c r="G657" s="77"/>
      <c r="H657" s="77"/>
      <c r="I657" s="77"/>
      <c r="J657" s="77"/>
      <c r="K657" s="77"/>
      <c r="L657" s="77"/>
      <c r="M657" s="77"/>
      <c r="N657" s="77"/>
      <c r="O657" s="77"/>
      <c r="P657" s="77"/>
      <c r="Q657" s="77"/>
      <c r="R657" s="77"/>
      <c r="S657" s="77"/>
      <c r="T657" s="77"/>
      <c r="U657" s="77"/>
      <c r="V657" s="77"/>
      <c r="W657" s="77"/>
      <c r="X657" s="77"/>
      <c r="Y657" s="77"/>
      <c r="Z657" s="77"/>
    </row>
    <row r="658" spans="1:26">
      <c r="A658" s="77"/>
      <c r="B658" s="44" t="s">
        <v>6469</v>
      </c>
      <c r="C658" s="637" t="s">
        <v>6470</v>
      </c>
      <c r="D658" s="15">
        <v>170.02529774999999</v>
      </c>
      <c r="E658" s="15">
        <f t="shared" si="2"/>
        <v>204.03035729999999</v>
      </c>
      <c r="F658" s="31"/>
      <c r="G658" s="77"/>
      <c r="H658" s="77"/>
      <c r="I658" s="77"/>
      <c r="J658" s="77"/>
      <c r="K658" s="77"/>
      <c r="L658" s="77"/>
      <c r="M658" s="77"/>
      <c r="N658" s="77"/>
      <c r="O658" s="77"/>
      <c r="P658" s="77"/>
      <c r="Q658" s="77"/>
      <c r="R658" s="77"/>
      <c r="S658" s="77"/>
      <c r="T658" s="77"/>
      <c r="U658" s="77"/>
      <c r="V658" s="77"/>
      <c r="W658" s="77"/>
      <c r="X658" s="77"/>
      <c r="Y658" s="77"/>
      <c r="Z658" s="77"/>
    </row>
    <row r="659" spans="1:26">
      <c r="A659" s="77"/>
      <c r="B659" s="44" t="s">
        <v>6471</v>
      </c>
      <c r="C659" s="637" t="s">
        <v>6472</v>
      </c>
      <c r="D659" s="15">
        <v>141.70966425</v>
      </c>
      <c r="E659" s="15">
        <f t="shared" si="2"/>
        <v>170.05159710000001</v>
      </c>
      <c r="F659" s="31"/>
      <c r="G659" s="77"/>
      <c r="H659" s="77"/>
      <c r="I659" s="77"/>
      <c r="J659" s="77"/>
      <c r="K659" s="77"/>
      <c r="L659" s="77"/>
      <c r="M659" s="77"/>
      <c r="N659" s="77"/>
      <c r="O659" s="77"/>
      <c r="P659" s="77"/>
      <c r="Q659" s="77"/>
      <c r="R659" s="77"/>
      <c r="S659" s="77"/>
      <c r="T659" s="77"/>
      <c r="U659" s="77"/>
      <c r="V659" s="77"/>
      <c r="W659" s="77"/>
      <c r="X659" s="77"/>
      <c r="Y659" s="77"/>
      <c r="Z659" s="77"/>
    </row>
    <row r="660" spans="1:26">
      <c r="A660" s="77"/>
      <c r="B660" s="44" t="s">
        <v>6473</v>
      </c>
      <c r="C660" s="637" t="s">
        <v>6474</v>
      </c>
      <c r="D660" s="15">
        <v>170.02529774999999</v>
      </c>
      <c r="E660" s="15">
        <f t="shared" si="2"/>
        <v>204.03035729999999</v>
      </c>
      <c r="F660" s="31"/>
      <c r="G660" s="77"/>
      <c r="H660" s="77"/>
      <c r="I660" s="77"/>
      <c r="J660" s="77"/>
      <c r="K660" s="77"/>
      <c r="L660" s="77"/>
      <c r="M660" s="77"/>
      <c r="N660" s="77"/>
      <c r="O660" s="77"/>
      <c r="P660" s="77"/>
      <c r="Q660" s="77"/>
      <c r="R660" s="77"/>
      <c r="S660" s="77"/>
      <c r="T660" s="77"/>
      <c r="U660" s="77"/>
      <c r="V660" s="77"/>
      <c r="W660" s="77"/>
      <c r="X660" s="77"/>
      <c r="Y660" s="77"/>
      <c r="Z660" s="77"/>
    </row>
    <row r="661" spans="1:26">
      <c r="A661" s="77"/>
      <c r="B661" s="636"/>
      <c r="C661" s="594"/>
      <c r="D661" s="639"/>
      <c r="E661" s="639"/>
      <c r="F661" s="77"/>
      <c r="G661" s="77"/>
      <c r="H661" s="77"/>
      <c r="I661" s="77"/>
      <c r="J661" s="77"/>
      <c r="K661" s="77"/>
      <c r="L661" s="77"/>
      <c r="M661" s="77"/>
      <c r="N661" s="77"/>
      <c r="O661" s="77"/>
      <c r="P661" s="77"/>
      <c r="Q661" s="77"/>
      <c r="R661" s="77"/>
      <c r="S661" s="77"/>
      <c r="T661" s="77"/>
      <c r="U661" s="77"/>
      <c r="V661" s="77"/>
      <c r="W661" s="77"/>
      <c r="X661" s="77"/>
      <c r="Y661" s="77"/>
      <c r="Z661" s="77"/>
    </row>
    <row r="662" spans="1:26">
      <c r="A662" s="77"/>
      <c r="B662" s="636"/>
      <c r="C662" s="594"/>
      <c r="D662" s="639"/>
      <c r="E662" s="639"/>
      <c r="F662" s="77"/>
      <c r="G662" s="77"/>
      <c r="H662" s="77"/>
      <c r="I662" s="77"/>
      <c r="J662" s="77"/>
      <c r="K662" s="77"/>
      <c r="L662" s="77"/>
      <c r="M662" s="77"/>
      <c r="N662" s="77"/>
      <c r="O662" s="77"/>
      <c r="P662" s="77"/>
      <c r="Q662" s="77"/>
      <c r="R662" s="77"/>
      <c r="S662" s="77"/>
      <c r="T662" s="77"/>
      <c r="U662" s="77"/>
      <c r="V662" s="77"/>
      <c r="W662" s="77"/>
      <c r="X662" s="77"/>
      <c r="Y662" s="77"/>
      <c r="Z662" s="77"/>
    </row>
    <row r="663" spans="1:26">
      <c r="A663" s="77"/>
      <c r="B663" s="82"/>
      <c r="C663" s="612"/>
      <c r="D663" s="44"/>
      <c r="E663" s="44"/>
      <c r="F663" s="77"/>
      <c r="G663" s="77"/>
      <c r="H663" s="77"/>
      <c r="I663" s="77"/>
      <c r="J663" s="77"/>
      <c r="K663" s="77"/>
      <c r="L663" s="77"/>
      <c r="M663" s="77"/>
      <c r="N663" s="77"/>
      <c r="O663" s="77"/>
      <c r="P663" s="77"/>
      <c r="Q663" s="77"/>
      <c r="R663" s="77"/>
      <c r="S663" s="77"/>
      <c r="T663" s="77"/>
      <c r="U663" s="77"/>
      <c r="V663" s="77"/>
      <c r="W663" s="77"/>
      <c r="X663" s="77"/>
      <c r="Y663" s="77"/>
      <c r="Z663" s="77"/>
    </row>
    <row r="664" spans="1:26">
      <c r="A664" s="77"/>
      <c r="B664" s="82"/>
      <c r="C664" s="612"/>
      <c r="D664" s="44"/>
      <c r="E664" s="44"/>
      <c r="F664" s="77"/>
      <c r="G664" s="77"/>
      <c r="H664" s="77"/>
      <c r="I664" s="77"/>
      <c r="J664" s="77"/>
      <c r="K664" s="77"/>
      <c r="L664" s="77"/>
      <c r="M664" s="77"/>
      <c r="N664" s="77"/>
      <c r="O664" s="77"/>
      <c r="P664" s="77"/>
      <c r="Q664" s="77"/>
      <c r="R664" s="77"/>
      <c r="S664" s="77"/>
      <c r="T664" s="77"/>
      <c r="U664" s="77"/>
      <c r="V664" s="77"/>
      <c r="W664" s="77"/>
      <c r="X664" s="77"/>
      <c r="Y664" s="77"/>
      <c r="Z664" s="77"/>
    </row>
    <row r="665" spans="1:26" ht="15">
      <c r="A665" s="77"/>
      <c r="B665" s="1083" t="s">
        <v>5312</v>
      </c>
      <c r="C665" s="1083" t="s">
        <v>5313</v>
      </c>
      <c r="D665" s="1122" t="s">
        <v>2255</v>
      </c>
      <c r="E665" s="889"/>
      <c r="F665" s="77"/>
      <c r="G665" s="77"/>
      <c r="H665" s="77"/>
      <c r="I665" s="77"/>
      <c r="J665" s="77"/>
      <c r="K665" s="77"/>
      <c r="L665" s="77"/>
      <c r="M665" s="77"/>
      <c r="N665" s="77"/>
      <c r="O665" s="77"/>
      <c r="P665" s="77"/>
      <c r="Q665" s="77"/>
      <c r="R665" s="77"/>
      <c r="S665" s="77"/>
      <c r="T665" s="77"/>
      <c r="U665" s="77"/>
      <c r="V665" s="77"/>
      <c r="W665" s="77"/>
      <c r="X665" s="77"/>
      <c r="Y665" s="77"/>
      <c r="Z665" s="77"/>
    </row>
    <row r="666" spans="1:26">
      <c r="A666" s="77"/>
      <c r="B666" s="884"/>
      <c r="C666" s="884"/>
      <c r="D666" s="534" t="s">
        <v>6323</v>
      </c>
      <c r="E666" s="415" t="s">
        <v>5314</v>
      </c>
      <c r="F666" s="77"/>
      <c r="G666" s="77"/>
      <c r="H666" s="77"/>
      <c r="I666" s="77"/>
      <c r="J666" s="77"/>
      <c r="K666" s="77"/>
      <c r="L666" s="77"/>
      <c r="M666" s="77"/>
      <c r="N666" s="77"/>
      <c r="O666" s="77"/>
      <c r="P666" s="77"/>
      <c r="Q666" s="77"/>
      <c r="R666" s="77"/>
      <c r="S666" s="77"/>
      <c r="T666" s="77"/>
      <c r="U666" s="77"/>
      <c r="V666" s="77"/>
      <c r="W666" s="77"/>
      <c r="X666" s="77"/>
      <c r="Y666" s="77"/>
      <c r="Z666" s="77"/>
    </row>
    <row r="667" spans="1:26" ht="15.75">
      <c r="A667" s="77"/>
      <c r="B667" s="1082" t="s">
        <v>6475</v>
      </c>
      <c r="C667" s="888"/>
      <c r="D667" s="888"/>
      <c r="E667" s="889"/>
      <c r="F667" s="77"/>
      <c r="G667" s="77"/>
      <c r="H667" s="77"/>
      <c r="I667" s="77"/>
      <c r="J667" s="77"/>
      <c r="K667" s="77"/>
      <c r="L667" s="77"/>
      <c r="M667" s="77"/>
      <c r="N667" s="77"/>
      <c r="O667" s="77"/>
      <c r="P667" s="77"/>
      <c r="Q667" s="77"/>
      <c r="R667" s="77"/>
      <c r="S667" s="77"/>
      <c r="T667" s="77"/>
      <c r="U667" s="77"/>
      <c r="V667" s="77"/>
      <c r="W667" s="77"/>
      <c r="X667" s="77"/>
      <c r="Y667" s="77"/>
      <c r="Z667" s="77"/>
    </row>
    <row r="668" spans="1:26">
      <c r="A668" s="77"/>
      <c r="B668" s="82"/>
      <c r="C668" s="637" t="s">
        <v>6476</v>
      </c>
      <c r="D668" s="15">
        <v>1206.1758555000001</v>
      </c>
      <c r="E668" s="15">
        <f t="shared" ref="E668:E678" si="3">D668*1.2</f>
        <v>1447.4110266</v>
      </c>
      <c r="F668" s="31"/>
      <c r="G668" s="77"/>
      <c r="H668" s="77"/>
      <c r="I668" s="77"/>
      <c r="J668" s="77"/>
      <c r="K668" s="77"/>
      <c r="L668" s="77"/>
      <c r="M668" s="77"/>
      <c r="N668" s="77"/>
      <c r="O668" s="77"/>
      <c r="P668" s="77"/>
      <c r="Q668" s="77"/>
      <c r="R668" s="77"/>
      <c r="S668" s="77"/>
      <c r="T668" s="77"/>
      <c r="U668" s="77"/>
      <c r="V668" s="77"/>
      <c r="W668" s="77"/>
      <c r="X668" s="77"/>
      <c r="Y668" s="77"/>
      <c r="Z668" s="77"/>
    </row>
    <row r="669" spans="1:26">
      <c r="A669" s="77"/>
      <c r="B669" s="82"/>
      <c r="C669" s="637" t="s">
        <v>6477</v>
      </c>
      <c r="D669" s="15">
        <v>966.82254900000009</v>
      </c>
      <c r="E669" s="15">
        <f t="shared" si="3"/>
        <v>1160.1870588000002</v>
      </c>
      <c r="F669" s="31"/>
      <c r="G669" s="77"/>
      <c r="H669" s="77"/>
      <c r="I669" s="77"/>
      <c r="J669" s="77"/>
      <c r="K669" s="77"/>
      <c r="L669" s="77"/>
      <c r="M669" s="77"/>
      <c r="N669" s="77"/>
      <c r="O669" s="77"/>
      <c r="P669" s="77"/>
      <c r="Q669" s="77"/>
      <c r="R669" s="77"/>
      <c r="S669" s="77"/>
      <c r="T669" s="77"/>
      <c r="U669" s="77"/>
      <c r="V669" s="77"/>
      <c r="W669" s="77"/>
      <c r="X669" s="77"/>
      <c r="Y669" s="77"/>
      <c r="Z669" s="77"/>
    </row>
    <row r="670" spans="1:26">
      <c r="A670" s="77"/>
      <c r="B670" s="82"/>
      <c r="C670" s="612" t="s">
        <v>6478</v>
      </c>
      <c r="D670" s="15">
        <v>1322.4920362500002</v>
      </c>
      <c r="E670" s="15">
        <f t="shared" si="3"/>
        <v>1586.9904435000001</v>
      </c>
      <c r="F670" s="31"/>
      <c r="G670" s="77"/>
      <c r="H670" s="77"/>
      <c r="I670" s="77"/>
      <c r="J670" s="77"/>
      <c r="K670" s="77"/>
      <c r="L670" s="77"/>
      <c r="M670" s="77"/>
      <c r="N670" s="77"/>
      <c r="O670" s="77"/>
      <c r="P670" s="77"/>
      <c r="Q670" s="77"/>
      <c r="R670" s="77"/>
      <c r="S670" s="77"/>
      <c r="T670" s="77"/>
      <c r="U670" s="77"/>
      <c r="V670" s="77"/>
      <c r="W670" s="77"/>
      <c r="X670" s="77"/>
      <c r="Y670" s="77"/>
      <c r="Z670" s="77"/>
    </row>
    <row r="671" spans="1:26">
      <c r="A671" s="77"/>
      <c r="B671" s="82"/>
      <c r="C671" s="637" t="s">
        <v>6479</v>
      </c>
      <c r="D671" s="15">
        <v>1341.617508</v>
      </c>
      <c r="E671" s="15">
        <f t="shared" si="3"/>
        <v>1609.9410095999999</v>
      </c>
      <c r="F671" s="31"/>
      <c r="G671" s="77"/>
      <c r="H671" s="77"/>
      <c r="I671" s="77"/>
      <c r="J671" s="77"/>
      <c r="K671" s="77"/>
      <c r="L671" s="77"/>
      <c r="M671" s="77"/>
      <c r="N671" s="77"/>
      <c r="O671" s="77"/>
      <c r="P671" s="77"/>
      <c r="Q671" s="77"/>
      <c r="R671" s="77"/>
      <c r="S671" s="77"/>
      <c r="T671" s="77"/>
      <c r="U671" s="77"/>
      <c r="V671" s="77"/>
      <c r="W671" s="77"/>
      <c r="X671" s="77"/>
      <c r="Y671" s="77"/>
      <c r="Z671" s="77"/>
    </row>
    <row r="672" spans="1:26">
      <c r="A672" s="77"/>
      <c r="B672" s="82"/>
      <c r="C672" s="637" t="s">
        <v>6480</v>
      </c>
      <c r="D672" s="15">
        <v>1063.837929</v>
      </c>
      <c r="E672" s="15">
        <f t="shared" si="3"/>
        <v>1276.6055148</v>
      </c>
      <c r="F672" s="31"/>
      <c r="G672" s="77"/>
      <c r="H672" s="77"/>
      <c r="I672" s="77"/>
      <c r="J672" s="77"/>
      <c r="K672" s="77"/>
      <c r="L672" s="77"/>
      <c r="M672" s="77"/>
      <c r="N672" s="77"/>
      <c r="O672" s="77"/>
      <c r="P672" s="77"/>
      <c r="Q672" s="77"/>
      <c r="R672" s="77"/>
      <c r="S672" s="77"/>
      <c r="T672" s="77"/>
      <c r="U672" s="77"/>
      <c r="V672" s="77"/>
      <c r="W672" s="77"/>
      <c r="X672" s="77"/>
      <c r="Y672" s="77"/>
      <c r="Z672" s="77"/>
    </row>
    <row r="673" spans="1:26">
      <c r="A673" s="77"/>
      <c r="B673" s="82"/>
      <c r="C673" s="612" t="s">
        <v>6481</v>
      </c>
      <c r="D673" s="15">
        <v>1428.8436855</v>
      </c>
      <c r="E673" s="15">
        <f t="shared" si="3"/>
        <v>1714.6124225999999</v>
      </c>
      <c r="F673" s="31"/>
      <c r="G673" s="77"/>
      <c r="H673" s="77"/>
      <c r="I673" s="77"/>
      <c r="J673" s="77"/>
      <c r="K673" s="77"/>
      <c r="L673" s="77"/>
      <c r="M673" s="77"/>
      <c r="N673" s="77"/>
      <c r="O673" s="77"/>
      <c r="P673" s="77"/>
      <c r="Q673" s="77"/>
      <c r="R673" s="77"/>
      <c r="S673" s="77"/>
      <c r="T673" s="77"/>
      <c r="U673" s="77"/>
      <c r="V673" s="77"/>
      <c r="W673" s="77"/>
      <c r="X673" s="77"/>
      <c r="Y673" s="77"/>
      <c r="Z673" s="77"/>
    </row>
    <row r="674" spans="1:26">
      <c r="A674" s="77"/>
      <c r="B674" s="82"/>
      <c r="C674" s="637" t="s">
        <v>6482</v>
      </c>
      <c r="D674" s="15">
        <v>988.32957299999998</v>
      </c>
      <c r="E674" s="15">
        <f t="shared" si="3"/>
        <v>1185.9954875999999</v>
      </c>
      <c r="F674" s="31"/>
      <c r="G674" s="77"/>
      <c r="H674" s="77"/>
      <c r="I674" s="77"/>
      <c r="J674" s="77"/>
      <c r="K674" s="77"/>
      <c r="L674" s="77"/>
      <c r="M674" s="77"/>
      <c r="N674" s="77"/>
      <c r="O674" s="77"/>
      <c r="P674" s="77"/>
      <c r="Q674" s="77"/>
      <c r="R674" s="77"/>
      <c r="S674" s="77"/>
      <c r="T674" s="77"/>
      <c r="U674" s="77"/>
      <c r="V674" s="77"/>
      <c r="W674" s="77"/>
      <c r="X674" s="77"/>
      <c r="Y674" s="77"/>
      <c r="Z674" s="77"/>
    </row>
    <row r="675" spans="1:26">
      <c r="A675" s="77"/>
      <c r="B675" s="82"/>
      <c r="C675" s="637" t="s">
        <v>6483</v>
      </c>
      <c r="D675" s="15">
        <v>1213.8172777499999</v>
      </c>
      <c r="E675" s="15">
        <f t="shared" si="3"/>
        <v>1456.5807332999998</v>
      </c>
      <c r="F675" s="31"/>
      <c r="G675" s="77"/>
      <c r="H675" s="77"/>
      <c r="I675" s="77"/>
      <c r="J675" s="77"/>
      <c r="K675" s="77"/>
      <c r="L675" s="77"/>
      <c r="M675" s="77"/>
      <c r="N675" s="77"/>
      <c r="O675" s="77"/>
      <c r="P675" s="77"/>
      <c r="Q675" s="77"/>
      <c r="R675" s="77"/>
      <c r="S675" s="77"/>
      <c r="T675" s="77"/>
      <c r="U675" s="77"/>
      <c r="V675" s="77"/>
      <c r="W675" s="77"/>
      <c r="X675" s="77"/>
      <c r="Y675" s="77"/>
      <c r="Z675" s="77"/>
    </row>
    <row r="676" spans="1:26">
      <c r="A676" s="77"/>
      <c r="B676" s="82"/>
      <c r="C676" s="612" t="s">
        <v>6484</v>
      </c>
      <c r="D676" s="15">
        <v>1017.8871202500001</v>
      </c>
      <c r="E676" s="15">
        <f t="shared" si="3"/>
        <v>1221.4645442999999</v>
      </c>
      <c r="F676" s="31"/>
      <c r="G676" s="77"/>
      <c r="H676" s="77"/>
      <c r="I676" s="77"/>
      <c r="J676" s="77"/>
      <c r="K676" s="77"/>
      <c r="L676" s="77"/>
      <c r="M676" s="77"/>
      <c r="N676" s="77"/>
      <c r="O676" s="77"/>
      <c r="P676" s="77"/>
      <c r="Q676" s="77"/>
      <c r="R676" s="77"/>
      <c r="S676" s="77"/>
      <c r="T676" s="77"/>
      <c r="U676" s="77"/>
      <c r="V676" s="77"/>
      <c r="W676" s="77"/>
      <c r="X676" s="77"/>
      <c r="Y676" s="77"/>
      <c r="Z676" s="77"/>
    </row>
    <row r="677" spans="1:26">
      <c r="A677" s="77"/>
      <c r="B677" s="82"/>
      <c r="C677" s="637" t="s">
        <v>6485</v>
      </c>
      <c r="D677" s="15">
        <v>870.04094100000009</v>
      </c>
      <c r="E677" s="15">
        <f t="shared" si="3"/>
        <v>1044.0491292000002</v>
      </c>
      <c r="F677" s="31"/>
      <c r="G677" s="77"/>
      <c r="H677" s="77"/>
      <c r="I677" s="77"/>
      <c r="J677" s="77"/>
      <c r="K677" s="77"/>
      <c r="L677" s="77"/>
      <c r="M677" s="77"/>
      <c r="N677" s="77"/>
      <c r="O677" s="77"/>
      <c r="P677" s="77"/>
      <c r="Q677" s="77"/>
      <c r="R677" s="77"/>
      <c r="S677" s="77"/>
      <c r="T677" s="77"/>
      <c r="U677" s="77"/>
      <c r="V677" s="77"/>
      <c r="W677" s="77"/>
      <c r="X677" s="77"/>
      <c r="Y677" s="77"/>
      <c r="Z677" s="77"/>
    </row>
    <row r="678" spans="1:26">
      <c r="A678" s="77"/>
      <c r="B678" s="82"/>
      <c r="C678" s="637" t="s">
        <v>6486</v>
      </c>
      <c r="D678" s="15">
        <v>1053.1574707499999</v>
      </c>
      <c r="E678" s="15">
        <f t="shared" si="3"/>
        <v>1263.7889648999999</v>
      </c>
      <c r="F678" s="31"/>
      <c r="G678" s="77"/>
      <c r="H678" s="77"/>
      <c r="I678" s="77"/>
      <c r="J678" s="77"/>
      <c r="K678" s="77"/>
      <c r="L678" s="77"/>
      <c r="M678" s="77"/>
      <c r="N678" s="77"/>
      <c r="O678" s="77"/>
      <c r="P678" s="77"/>
      <c r="Q678" s="77"/>
      <c r="R678" s="77"/>
      <c r="S678" s="77"/>
      <c r="T678" s="77"/>
      <c r="U678" s="77"/>
      <c r="V678" s="77"/>
      <c r="W678" s="77"/>
      <c r="X678" s="77"/>
      <c r="Y678" s="77"/>
      <c r="Z678" s="77"/>
    </row>
    <row r="679" spans="1:26">
      <c r="A679" s="77"/>
      <c r="B679" s="82"/>
      <c r="C679" s="612"/>
      <c r="D679" s="44"/>
      <c r="E679" s="44"/>
      <c r="F679" s="77"/>
      <c r="G679" s="77"/>
      <c r="H679" s="77"/>
      <c r="I679" s="77"/>
      <c r="J679" s="77"/>
      <c r="K679" s="77"/>
      <c r="L679" s="77"/>
      <c r="M679" s="77"/>
      <c r="N679" s="77"/>
      <c r="O679" s="77"/>
      <c r="P679" s="77"/>
      <c r="Q679" s="77"/>
      <c r="R679" s="77"/>
      <c r="S679" s="77"/>
      <c r="T679" s="77"/>
      <c r="U679" s="77"/>
      <c r="V679" s="77"/>
      <c r="W679" s="77"/>
      <c r="X679" s="77"/>
      <c r="Y679" s="77"/>
      <c r="Z679" s="77"/>
    </row>
    <row r="680" spans="1:26">
      <c r="A680" s="77"/>
      <c r="B680" s="82"/>
      <c r="C680" s="612"/>
      <c r="D680" s="44"/>
      <c r="E680" s="44"/>
      <c r="F680" s="77"/>
      <c r="G680" s="77"/>
      <c r="H680" s="77"/>
      <c r="I680" s="77"/>
      <c r="J680" s="77"/>
      <c r="K680" s="77"/>
      <c r="L680" s="77"/>
      <c r="M680" s="77"/>
      <c r="N680" s="77"/>
      <c r="O680" s="77"/>
      <c r="P680" s="77"/>
      <c r="Q680" s="77"/>
      <c r="R680" s="77"/>
      <c r="S680" s="77"/>
      <c r="T680" s="77"/>
      <c r="U680" s="77"/>
      <c r="V680" s="77"/>
      <c r="W680" s="77"/>
      <c r="X680" s="77"/>
      <c r="Y680" s="77"/>
      <c r="Z680" s="77"/>
    </row>
    <row r="681" spans="1:26">
      <c r="A681" s="77"/>
      <c r="B681" s="82"/>
      <c r="C681" s="612"/>
      <c r="D681" s="44"/>
      <c r="E681" s="44"/>
      <c r="F681" s="77"/>
      <c r="G681" s="77"/>
      <c r="H681" s="77"/>
      <c r="I681" s="77"/>
      <c r="J681" s="77"/>
      <c r="K681" s="77"/>
      <c r="L681" s="77"/>
      <c r="M681" s="77"/>
      <c r="N681" s="77"/>
      <c r="O681" s="77"/>
      <c r="P681" s="77"/>
      <c r="Q681" s="77"/>
      <c r="R681" s="77"/>
      <c r="S681" s="77"/>
      <c r="T681" s="77"/>
      <c r="U681" s="77"/>
      <c r="V681" s="77"/>
      <c r="W681" s="77"/>
      <c r="X681" s="77"/>
      <c r="Y681" s="77"/>
      <c r="Z681" s="77"/>
    </row>
    <row r="682" spans="1:26">
      <c r="A682" s="77"/>
      <c r="B682" s="82"/>
      <c r="C682" s="612"/>
      <c r="D682" s="44"/>
      <c r="E682" s="44"/>
      <c r="F682" s="77"/>
      <c r="G682" s="77"/>
      <c r="H682" s="77"/>
      <c r="I682" s="77"/>
      <c r="J682" s="77"/>
      <c r="K682" s="77"/>
      <c r="L682" s="77"/>
      <c r="M682" s="77"/>
      <c r="N682" s="77"/>
      <c r="O682" s="77"/>
      <c r="P682" s="77"/>
      <c r="Q682" s="77"/>
      <c r="R682" s="77"/>
      <c r="S682" s="77"/>
      <c r="T682" s="77"/>
      <c r="U682" s="77"/>
      <c r="V682" s="77"/>
      <c r="W682" s="77"/>
      <c r="X682" s="77"/>
      <c r="Y682" s="77"/>
      <c r="Z682" s="77"/>
    </row>
    <row r="683" spans="1:26">
      <c r="A683" s="77"/>
      <c r="B683" s="82"/>
      <c r="C683" s="612"/>
      <c r="D683" s="44"/>
      <c r="E683" s="44"/>
      <c r="F683" s="77"/>
      <c r="G683" s="77"/>
      <c r="H683" s="77"/>
      <c r="I683" s="77"/>
      <c r="J683" s="77"/>
      <c r="K683" s="77"/>
      <c r="L683" s="77"/>
      <c r="M683" s="77"/>
      <c r="N683" s="77"/>
      <c r="O683" s="77"/>
      <c r="P683" s="77"/>
      <c r="Q683" s="77"/>
      <c r="R683" s="77"/>
      <c r="S683" s="77"/>
      <c r="T683" s="77"/>
      <c r="U683" s="77"/>
      <c r="V683" s="77"/>
      <c r="W683" s="77"/>
      <c r="X683" s="77"/>
      <c r="Y683" s="77"/>
      <c r="Z683" s="77"/>
    </row>
    <row r="684" spans="1:26">
      <c r="A684" s="77"/>
      <c r="B684" s="82"/>
      <c r="C684" s="612"/>
      <c r="D684" s="44"/>
      <c r="E684" s="44"/>
      <c r="F684" s="77"/>
      <c r="G684" s="77"/>
      <c r="H684" s="77"/>
      <c r="I684" s="77"/>
      <c r="J684" s="77"/>
      <c r="K684" s="77"/>
      <c r="L684" s="77"/>
      <c r="M684" s="77"/>
      <c r="N684" s="77"/>
      <c r="O684" s="77"/>
      <c r="P684" s="77"/>
      <c r="Q684" s="77"/>
      <c r="R684" s="77"/>
      <c r="S684" s="77"/>
      <c r="T684" s="77"/>
      <c r="U684" s="77"/>
      <c r="V684" s="77"/>
      <c r="W684" s="77"/>
      <c r="X684" s="77"/>
      <c r="Y684" s="77"/>
      <c r="Z684" s="77"/>
    </row>
    <row r="685" spans="1:26" ht="15">
      <c r="A685" s="77"/>
      <c r="B685" s="1083" t="s">
        <v>5312</v>
      </c>
      <c r="C685" s="1083" t="s">
        <v>5313</v>
      </c>
      <c r="D685" s="1122" t="s">
        <v>2255</v>
      </c>
      <c r="E685" s="889"/>
      <c r="F685" s="77"/>
      <c r="G685" s="77"/>
      <c r="H685" s="77"/>
      <c r="I685" s="77"/>
      <c r="J685" s="77"/>
      <c r="K685" s="77"/>
      <c r="L685" s="77"/>
      <c r="M685" s="77"/>
      <c r="N685" s="77"/>
      <c r="O685" s="77"/>
      <c r="P685" s="77"/>
      <c r="Q685" s="77"/>
      <c r="R685" s="77"/>
      <c r="S685" s="77"/>
      <c r="T685" s="77"/>
      <c r="U685" s="77"/>
      <c r="V685" s="77"/>
      <c r="W685" s="77"/>
      <c r="X685" s="77"/>
      <c r="Y685" s="77"/>
      <c r="Z685" s="77"/>
    </row>
    <row r="686" spans="1:26">
      <c r="A686" s="77"/>
      <c r="B686" s="884"/>
      <c r="C686" s="884"/>
      <c r="D686" s="534" t="s">
        <v>6323</v>
      </c>
      <c r="E686" s="415" t="s">
        <v>5314</v>
      </c>
      <c r="F686" s="77"/>
      <c r="G686" s="77"/>
      <c r="H686" s="77"/>
      <c r="I686" s="77"/>
      <c r="J686" s="77"/>
      <c r="K686" s="77"/>
      <c r="L686" s="77"/>
      <c r="M686" s="77"/>
      <c r="N686" s="77"/>
      <c r="O686" s="77"/>
      <c r="P686" s="77"/>
      <c r="Q686" s="77"/>
      <c r="R686" s="77"/>
      <c r="S686" s="77"/>
      <c r="T686" s="77"/>
      <c r="U686" s="77"/>
      <c r="V686" s="77"/>
      <c r="W686" s="77"/>
      <c r="X686" s="77"/>
      <c r="Y686" s="77"/>
      <c r="Z686" s="77"/>
    </row>
    <row r="687" spans="1:26" ht="15.75">
      <c r="A687" s="77"/>
      <c r="B687" s="1082" t="s">
        <v>6487</v>
      </c>
      <c r="C687" s="888"/>
      <c r="D687" s="888"/>
      <c r="E687" s="889"/>
      <c r="F687" s="77"/>
      <c r="G687" s="77"/>
      <c r="H687" s="77"/>
      <c r="I687" s="77"/>
      <c r="J687" s="77"/>
      <c r="K687" s="77"/>
      <c r="L687" s="77"/>
      <c r="M687" s="77"/>
      <c r="N687" s="77"/>
      <c r="O687" s="77"/>
      <c r="P687" s="77"/>
      <c r="Q687" s="77"/>
      <c r="R687" s="77"/>
      <c r="S687" s="77"/>
      <c r="T687" s="77"/>
      <c r="U687" s="77"/>
      <c r="V687" s="77"/>
      <c r="W687" s="77"/>
      <c r="X687" s="77"/>
      <c r="Y687" s="77"/>
      <c r="Z687" s="77"/>
    </row>
    <row r="688" spans="1:26">
      <c r="A688" s="77"/>
      <c r="B688" s="44" t="s">
        <v>6488</v>
      </c>
      <c r="C688" s="597" t="s">
        <v>6489</v>
      </c>
      <c r="D688" s="15">
        <v>425.10325</v>
      </c>
      <c r="E688" s="15">
        <f t="shared" ref="E688:E701" si="4">D688*1.2</f>
        <v>510.12389999999999</v>
      </c>
      <c r="F688" s="31"/>
      <c r="G688" s="77"/>
      <c r="H688" s="77"/>
      <c r="I688" s="77"/>
      <c r="J688" s="77"/>
      <c r="K688" s="77"/>
      <c r="L688" s="77"/>
      <c r="M688" s="77"/>
      <c r="N688" s="77"/>
      <c r="O688" s="77"/>
      <c r="P688" s="77"/>
      <c r="Q688" s="77"/>
      <c r="R688" s="77"/>
      <c r="S688" s="77"/>
      <c r="T688" s="77"/>
      <c r="U688" s="77"/>
      <c r="V688" s="77"/>
      <c r="W688" s="77"/>
      <c r="X688" s="77"/>
      <c r="Y688" s="77"/>
      <c r="Z688" s="77"/>
    </row>
    <row r="689" spans="1:26">
      <c r="A689" s="77"/>
      <c r="B689" s="44" t="s">
        <v>6490</v>
      </c>
      <c r="C689" s="597" t="s">
        <v>6491</v>
      </c>
      <c r="D689" s="15">
        <v>510.12390000000005</v>
      </c>
      <c r="E689" s="15">
        <f t="shared" si="4"/>
        <v>612.14868000000001</v>
      </c>
      <c r="F689" s="31"/>
      <c r="G689" s="77"/>
      <c r="H689" s="77"/>
      <c r="I689" s="77"/>
      <c r="J689" s="77"/>
      <c r="K689" s="77"/>
      <c r="L689" s="77"/>
      <c r="M689" s="77"/>
      <c r="N689" s="77"/>
      <c r="O689" s="77"/>
      <c r="P689" s="77"/>
      <c r="Q689" s="77"/>
      <c r="R689" s="77"/>
      <c r="S689" s="77"/>
      <c r="T689" s="77"/>
      <c r="U689" s="77"/>
      <c r="V689" s="77"/>
      <c r="W689" s="77"/>
      <c r="X689" s="77"/>
      <c r="Y689" s="77"/>
      <c r="Z689" s="77"/>
    </row>
    <row r="690" spans="1:26">
      <c r="A690" s="77"/>
      <c r="B690" s="44" t="s">
        <v>6492</v>
      </c>
      <c r="C690" s="597" t="s">
        <v>6493</v>
      </c>
      <c r="D690" s="15">
        <v>539.09492999999998</v>
      </c>
      <c r="E690" s="15">
        <f t="shared" si="4"/>
        <v>646.91391599999997</v>
      </c>
      <c r="F690" s="31"/>
      <c r="G690" s="77"/>
      <c r="H690" s="77"/>
      <c r="I690" s="77"/>
      <c r="J690" s="77"/>
      <c r="K690" s="77"/>
      <c r="L690" s="77"/>
      <c r="M690" s="77"/>
      <c r="N690" s="77"/>
      <c r="O690" s="77"/>
      <c r="P690" s="77"/>
      <c r="Q690" s="77"/>
      <c r="R690" s="77"/>
      <c r="S690" s="77"/>
      <c r="T690" s="77"/>
      <c r="U690" s="77"/>
      <c r="V690" s="77"/>
      <c r="W690" s="77"/>
      <c r="X690" s="77"/>
      <c r="Y690" s="77"/>
      <c r="Z690" s="77"/>
    </row>
    <row r="691" spans="1:26">
      <c r="A691" s="77"/>
      <c r="B691" s="44" t="s">
        <v>6494</v>
      </c>
      <c r="C691" s="597" t="s">
        <v>6495</v>
      </c>
      <c r="D691" s="15">
        <v>646.90835000000004</v>
      </c>
      <c r="E691" s="15">
        <f t="shared" si="4"/>
        <v>776.29002000000003</v>
      </c>
      <c r="F691" s="31"/>
      <c r="G691" s="77"/>
      <c r="H691" s="77"/>
      <c r="I691" s="77"/>
      <c r="J691" s="77"/>
      <c r="K691" s="77"/>
      <c r="L691" s="77"/>
      <c r="M691" s="77"/>
      <c r="N691" s="77"/>
      <c r="O691" s="77"/>
      <c r="P691" s="77"/>
      <c r="Q691" s="77"/>
      <c r="R691" s="77"/>
      <c r="S691" s="77"/>
      <c r="T691" s="77"/>
      <c r="U691" s="77"/>
      <c r="V691" s="77"/>
      <c r="W691" s="77"/>
      <c r="X691" s="77"/>
      <c r="Y691" s="77"/>
      <c r="Z691" s="77"/>
    </row>
    <row r="692" spans="1:26">
      <c r="A692" s="77"/>
      <c r="B692" s="44" t="s">
        <v>6496</v>
      </c>
      <c r="C692" s="597" t="s">
        <v>6497</v>
      </c>
      <c r="D692" s="15">
        <v>659.22312499999998</v>
      </c>
      <c r="E692" s="15">
        <f t="shared" si="4"/>
        <v>791.06774999999993</v>
      </c>
      <c r="F692" s="31"/>
      <c r="G692" s="77"/>
      <c r="H692" s="77"/>
      <c r="I692" s="77"/>
      <c r="J692" s="77"/>
      <c r="K692" s="77"/>
      <c r="L692" s="77"/>
      <c r="M692" s="77"/>
      <c r="N692" s="77"/>
      <c r="O692" s="77"/>
      <c r="P692" s="77"/>
      <c r="Q692" s="77"/>
      <c r="R692" s="77"/>
      <c r="S692" s="77"/>
      <c r="T692" s="77"/>
      <c r="U692" s="77"/>
      <c r="V692" s="77"/>
      <c r="W692" s="77"/>
      <c r="X692" s="77"/>
      <c r="Y692" s="77"/>
      <c r="Z692" s="77"/>
    </row>
    <row r="693" spans="1:26">
      <c r="A693" s="77"/>
      <c r="B693" s="44" t="s">
        <v>6498</v>
      </c>
      <c r="C693" s="597" t="s">
        <v>6499</v>
      </c>
      <c r="D693" s="15">
        <v>791.06774999999993</v>
      </c>
      <c r="E693" s="15">
        <f t="shared" si="4"/>
        <v>949.28129999999987</v>
      </c>
      <c r="F693" s="31"/>
      <c r="G693" s="77"/>
      <c r="H693" s="77"/>
      <c r="I693" s="77"/>
      <c r="J693" s="77"/>
      <c r="K693" s="77"/>
      <c r="L693" s="77"/>
      <c r="M693" s="77"/>
      <c r="N693" s="77"/>
      <c r="O693" s="77"/>
      <c r="P693" s="77"/>
      <c r="Q693" s="77"/>
      <c r="R693" s="77"/>
      <c r="S693" s="77"/>
      <c r="T693" s="77"/>
      <c r="U693" s="77"/>
      <c r="V693" s="77"/>
      <c r="W693" s="77"/>
      <c r="X693" s="77"/>
      <c r="Y693" s="77"/>
      <c r="Z693" s="77"/>
    </row>
    <row r="694" spans="1:26">
      <c r="A694" s="77"/>
      <c r="B694" s="44" t="s">
        <v>6500</v>
      </c>
      <c r="C694" s="597" t="s">
        <v>6501</v>
      </c>
      <c r="D694" s="15">
        <v>773.17305999999996</v>
      </c>
      <c r="E694" s="15">
        <f t="shared" si="4"/>
        <v>927.80767199999991</v>
      </c>
      <c r="F694" s="31"/>
      <c r="G694" s="77"/>
      <c r="H694" s="77"/>
      <c r="I694" s="77"/>
      <c r="J694" s="77"/>
      <c r="K694" s="77"/>
      <c r="L694" s="77"/>
      <c r="M694" s="77"/>
      <c r="N694" s="77"/>
      <c r="O694" s="77"/>
      <c r="P694" s="77"/>
      <c r="Q694" s="77"/>
      <c r="R694" s="77"/>
      <c r="S694" s="77"/>
      <c r="T694" s="77"/>
      <c r="U694" s="77"/>
      <c r="V694" s="77"/>
      <c r="W694" s="77"/>
      <c r="X694" s="77"/>
      <c r="Y694" s="77"/>
      <c r="Z694" s="77"/>
    </row>
    <row r="695" spans="1:26">
      <c r="A695" s="77"/>
      <c r="B695" s="44" t="s">
        <v>6502</v>
      </c>
      <c r="C695" s="597" t="s">
        <v>6503</v>
      </c>
      <c r="D695" s="15">
        <v>927.81045499999993</v>
      </c>
      <c r="E695" s="15">
        <f t="shared" si="4"/>
        <v>1113.3725459999998</v>
      </c>
      <c r="F695" s="31"/>
      <c r="G695" s="77"/>
      <c r="H695" s="77"/>
      <c r="I695" s="77"/>
      <c r="J695" s="77"/>
      <c r="K695" s="77"/>
      <c r="L695" s="77"/>
      <c r="M695" s="77"/>
      <c r="N695" s="77"/>
      <c r="O695" s="77"/>
      <c r="P695" s="77"/>
      <c r="Q695" s="77"/>
      <c r="R695" s="77"/>
      <c r="S695" s="77"/>
      <c r="T695" s="77"/>
      <c r="U695" s="77"/>
      <c r="V695" s="77"/>
      <c r="W695" s="77"/>
      <c r="X695" s="77"/>
      <c r="Y695" s="77"/>
      <c r="Z695" s="77"/>
    </row>
    <row r="696" spans="1:26">
      <c r="A696" s="77"/>
      <c r="B696" s="44" t="s">
        <v>6504</v>
      </c>
      <c r="C696" s="597" t="s">
        <v>6505</v>
      </c>
      <c r="D696" s="15">
        <v>858.30502999999999</v>
      </c>
      <c r="E696" s="15">
        <f t="shared" si="4"/>
        <v>1029.966036</v>
      </c>
      <c r="F696" s="31"/>
      <c r="G696" s="77"/>
      <c r="H696" s="77"/>
      <c r="I696" s="77"/>
      <c r="J696" s="77"/>
      <c r="K696" s="77"/>
      <c r="L696" s="77"/>
      <c r="M696" s="77"/>
      <c r="N696" s="77"/>
      <c r="O696" s="77"/>
      <c r="P696" s="77"/>
      <c r="Q696" s="77"/>
      <c r="R696" s="77"/>
      <c r="S696" s="77"/>
      <c r="T696" s="77"/>
      <c r="U696" s="77"/>
      <c r="V696" s="77"/>
      <c r="W696" s="77"/>
      <c r="X696" s="77"/>
      <c r="Y696" s="77"/>
      <c r="Z696" s="77"/>
    </row>
    <row r="697" spans="1:26">
      <c r="A697" s="77"/>
      <c r="B697" s="44" t="s">
        <v>6506</v>
      </c>
      <c r="C697" s="597" t="s">
        <v>6507</v>
      </c>
      <c r="D697" s="15">
        <v>1029.9743850000002</v>
      </c>
      <c r="E697" s="15">
        <f t="shared" si="4"/>
        <v>1235.9692620000003</v>
      </c>
      <c r="F697" s="31"/>
      <c r="G697" s="77"/>
      <c r="H697" s="77"/>
      <c r="I697" s="77"/>
      <c r="J697" s="77"/>
      <c r="K697" s="77"/>
      <c r="L697" s="77"/>
      <c r="M697" s="77"/>
      <c r="N697" s="77"/>
      <c r="O697" s="77"/>
      <c r="P697" s="77"/>
      <c r="Q697" s="77"/>
      <c r="R697" s="77"/>
      <c r="S697" s="77"/>
      <c r="T697" s="77"/>
      <c r="U697" s="77"/>
      <c r="V697" s="77"/>
      <c r="W697" s="77"/>
      <c r="X697" s="77"/>
      <c r="Y697" s="77"/>
      <c r="Z697" s="77"/>
    </row>
    <row r="698" spans="1:26">
      <c r="A698" s="77"/>
      <c r="B698" s="44" t="s">
        <v>6508</v>
      </c>
      <c r="C698" s="597" t="s">
        <v>6509</v>
      </c>
      <c r="D698" s="15">
        <v>306.82575000000003</v>
      </c>
      <c r="E698" s="15">
        <f t="shared" si="4"/>
        <v>368.1909</v>
      </c>
      <c r="F698" s="31"/>
      <c r="G698" s="77"/>
      <c r="H698" s="77"/>
      <c r="I698" s="77"/>
      <c r="J698" s="77"/>
      <c r="K698" s="77"/>
      <c r="L698" s="77"/>
      <c r="M698" s="77"/>
      <c r="N698" s="77"/>
      <c r="O698" s="77"/>
      <c r="P698" s="77"/>
      <c r="Q698" s="77"/>
      <c r="R698" s="77"/>
      <c r="S698" s="77"/>
      <c r="T698" s="77"/>
      <c r="U698" s="77"/>
      <c r="V698" s="77"/>
      <c r="W698" s="77"/>
      <c r="X698" s="77"/>
      <c r="Y698" s="77"/>
      <c r="Z698" s="77"/>
    </row>
    <row r="699" spans="1:26">
      <c r="A699" s="77"/>
      <c r="B699" s="44" t="s">
        <v>6510</v>
      </c>
      <c r="C699" s="597" t="s">
        <v>6511</v>
      </c>
      <c r="D699" s="15">
        <v>367.70387499999998</v>
      </c>
      <c r="E699" s="15">
        <f t="shared" si="4"/>
        <v>441.24464999999998</v>
      </c>
      <c r="F699" s="31"/>
      <c r="G699" s="77"/>
      <c r="H699" s="77"/>
      <c r="I699" s="77"/>
      <c r="J699" s="77"/>
      <c r="K699" s="77"/>
      <c r="L699" s="77"/>
      <c r="M699" s="77"/>
      <c r="N699" s="77"/>
      <c r="O699" s="77"/>
      <c r="P699" s="77"/>
      <c r="Q699" s="77"/>
      <c r="R699" s="77"/>
      <c r="S699" s="77"/>
      <c r="T699" s="77"/>
      <c r="U699" s="77"/>
      <c r="V699" s="77"/>
      <c r="W699" s="77"/>
      <c r="X699" s="77"/>
      <c r="Y699" s="77"/>
      <c r="Z699" s="77"/>
    </row>
    <row r="700" spans="1:26">
      <c r="A700" s="77"/>
      <c r="B700" s="44" t="s">
        <v>6512</v>
      </c>
      <c r="C700" s="640" t="s">
        <v>6513</v>
      </c>
      <c r="D700" s="15">
        <v>696.18136500000003</v>
      </c>
      <c r="E700" s="15">
        <f t="shared" si="4"/>
        <v>835.41763800000001</v>
      </c>
      <c r="F700" s="31"/>
      <c r="G700" s="77"/>
      <c r="H700" s="77"/>
      <c r="I700" s="77"/>
      <c r="J700" s="77"/>
      <c r="K700" s="77"/>
      <c r="L700" s="77"/>
      <c r="M700" s="77"/>
      <c r="N700" s="77"/>
      <c r="O700" s="77"/>
      <c r="P700" s="77"/>
      <c r="Q700" s="77"/>
      <c r="R700" s="77"/>
      <c r="S700" s="77"/>
      <c r="T700" s="77"/>
      <c r="U700" s="77"/>
      <c r="V700" s="77"/>
      <c r="W700" s="77"/>
      <c r="X700" s="77"/>
      <c r="Y700" s="77"/>
      <c r="Z700" s="77"/>
    </row>
    <row r="701" spans="1:26">
      <c r="A701" s="77"/>
      <c r="B701" s="44" t="s">
        <v>6514</v>
      </c>
      <c r="C701" s="640" t="s">
        <v>6515</v>
      </c>
      <c r="D701" s="15">
        <v>835.42876999999999</v>
      </c>
      <c r="E701" s="15">
        <f t="shared" si="4"/>
        <v>1002.5145239999999</v>
      </c>
      <c r="F701" s="31"/>
      <c r="G701" s="77"/>
      <c r="H701" s="77"/>
      <c r="I701" s="77"/>
      <c r="J701" s="77"/>
      <c r="K701" s="77"/>
      <c r="L701" s="77"/>
      <c r="M701" s="77"/>
      <c r="N701" s="77"/>
      <c r="O701" s="77"/>
      <c r="P701" s="77"/>
      <c r="Q701" s="77"/>
      <c r="R701" s="77"/>
      <c r="S701" s="77"/>
      <c r="T701" s="77"/>
      <c r="U701" s="77"/>
      <c r="V701" s="77"/>
      <c r="W701" s="77"/>
      <c r="X701" s="77"/>
      <c r="Y701" s="77"/>
      <c r="Z701" s="77"/>
    </row>
    <row r="702" spans="1:26">
      <c r="A702" s="77"/>
      <c r="B702" s="78"/>
      <c r="C702" s="78"/>
      <c r="D702" s="588"/>
      <c r="E702" s="588"/>
      <c r="F702" s="77"/>
      <c r="G702" s="77"/>
      <c r="H702" s="77"/>
      <c r="I702" s="77"/>
      <c r="J702" s="77"/>
      <c r="K702" s="77"/>
      <c r="L702" s="77"/>
      <c r="M702" s="77"/>
      <c r="N702" s="77"/>
      <c r="O702" s="77"/>
      <c r="P702" s="77"/>
      <c r="Q702" s="77"/>
      <c r="R702" s="77"/>
      <c r="S702" s="77"/>
      <c r="T702" s="77"/>
      <c r="U702" s="77"/>
      <c r="V702" s="77"/>
      <c r="W702" s="77"/>
      <c r="X702" s="77"/>
      <c r="Y702" s="77"/>
      <c r="Z702" s="77"/>
    </row>
    <row r="703" spans="1:26" ht="15">
      <c r="A703" s="77"/>
      <c r="B703" s="1086" t="s">
        <v>5312</v>
      </c>
      <c r="C703" s="1086" t="s">
        <v>5313</v>
      </c>
      <c r="D703" s="1096" t="s">
        <v>2255</v>
      </c>
      <c r="E703" s="882"/>
      <c r="F703" s="77"/>
      <c r="G703" s="77"/>
      <c r="H703" s="77"/>
      <c r="I703" s="77"/>
      <c r="J703" s="77"/>
      <c r="K703" s="77"/>
      <c r="L703" s="77"/>
      <c r="M703" s="77"/>
      <c r="N703" s="77"/>
      <c r="O703" s="77"/>
      <c r="P703" s="77"/>
      <c r="Q703" s="77"/>
      <c r="R703" s="77"/>
      <c r="S703" s="77"/>
      <c r="T703" s="77"/>
      <c r="U703" s="77"/>
      <c r="V703" s="77"/>
      <c r="W703" s="77"/>
      <c r="X703" s="77"/>
      <c r="Y703" s="77"/>
      <c r="Z703" s="77"/>
    </row>
    <row r="704" spans="1:26">
      <c r="A704" s="77"/>
      <c r="B704" s="884"/>
      <c r="C704" s="884"/>
      <c r="D704" s="451" t="s">
        <v>6323</v>
      </c>
      <c r="E704" s="428" t="s">
        <v>5314</v>
      </c>
      <c r="F704" s="77"/>
      <c r="G704" s="77"/>
      <c r="H704" s="77"/>
      <c r="I704" s="77"/>
      <c r="J704" s="77"/>
      <c r="K704" s="77"/>
      <c r="L704" s="77"/>
      <c r="M704" s="77"/>
      <c r="N704" s="77"/>
      <c r="O704" s="77"/>
      <c r="P704" s="77"/>
      <c r="Q704" s="77"/>
      <c r="R704" s="77"/>
      <c r="S704" s="77"/>
      <c r="T704" s="77"/>
      <c r="U704" s="77"/>
      <c r="V704" s="77"/>
      <c r="W704" s="77"/>
      <c r="X704" s="77"/>
      <c r="Y704" s="77"/>
      <c r="Z704" s="77"/>
    </row>
    <row r="705" spans="1:26" ht="15.75">
      <c r="A705" s="77"/>
      <c r="B705" s="1121" t="s">
        <v>6516</v>
      </c>
      <c r="C705" s="888"/>
      <c r="D705" s="888"/>
      <c r="E705" s="882"/>
      <c r="F705" s="77"/>
      <c r="G705" s="77"/>
      <c r="H705" s="77"/>
      <c r="I705" s="77"/>
      <c r="J705" s="77"/>
      <c r="K705" s="77"/>
      <c r="L705" s="77"/>
      <c r="M705" s="77"/>
      <c r="N705" s="77"/>
      <c r="O705" s="77"/>
      <c r="P705" s="77"/>
      <c r="Q705" s="77"/>
      <c r="R705" s="77"/>
      <c r="S705" s="77"/>
      <c r="T705" s="77"/>
      <c r="U705" s="77"/>
      <c r="V705" s="77"/>
      <c r="W705" s="77"/>
      <c r="X705" s="77"/>
      <c r="Y705" s="77"/>
      <c r="Z705" s="77"/>
    </row>
    <row r="706" spans="1:26">
      <c r="A706" s="77"/>
      <c r="B706" s="641" t="s">
        <v>6517</v>
      </c>
      <c r="C706" s="641" t="s">
        <v>6518</v>
      </c>
      <c r="D706" s="15">
        <v>1502.0129300000001</v>
      </c>
      <c r="E706" s="15">
        <f t="shared" ref="E706:E713" si="5">D706*1.2</f>
        <v>1802.415516</v>
      </c>
      <c r="F706" s="31"/>
      <c r="G706" s="77"/>
      <c r="H706" s="77"/>
      <c r="I706" s="77"/>
      <c r="J706" s="77"/>
      <c r="K706" s="77"/>
      <c r="L706" s="77"/>
      <c r="M706" s="77"/>
      <c r="N706" s="77"/>
      <c r="O706" s="77"/>
      <c r="P706" s="77"/>
      <c r="Q706" s="77"/>
      <c r="R706" s="77"/>
      <c r="S706" s="77"/>
      <c r="T706" s="77"/>
      <c r="U706" s="77"/>
      <c r="V706" s="77"/>
      <c r="W706" s="77"/>
      <c r="X706" s="77"/>
      <c r="Y706" s="77"/>
      <c r="Z706" s="77"/>
    </row>
    <row r="707" spans="1:26">
      <c r="A707" s="77"/>
      <c r="B707" s="642" t="s">
        <v>6519</v>
      </c>
      <c r="C707" s="642" t="s">
        <v>6520</v>
      </c>
      <c r="D707" s="15">
        <v>1883.9101049999999</v>
      </c>
      <c r="E707" s="15">
        <f t="shared" si="5"/>
        <v>2260.6921259999999</v>
      </c>
      <c r="F707" s="31"/>
      <c r="G707" s="77"/>
      <c r="H707" s="77"/>
      <c r="I707" s="77"/>
      <c r="J707" s="77"/>
      <c r="K707" s="77"/>
      <c r="L707" s="77"/>
      <c r="M707" s="77"/>
      <c r="N707" s="77"/>
      <c r="O707" s="77"/>
      <c r="P707" s="77"/>
      <c r="Q707" s="77"/>
      <c r="R707" s="77"/>
      <c r="S707" s="77"/>
      <c r="T707" s="77"/>
      <c r="U707" s="77"/>
      <c r="V707" s="77"/>
      <c r="W707" s="77"/>
      <c r="X707" s="77"/>
      <c r="Y707" s="77"/>
      <c r="Z707" s="77"/>
    </row>
    <row r="708" spans="1:26">
      <c r="A708" s="77"/>
      <c r="B708" s="643" t="s">
        <v>6521</v>
      </c>
      <c r="C708" s="643" t="s">
        <v>6522</v>
      </c>
      <c r="D708" s="15">
        <v>2440.3292099999999</v>
      </c>
      <c r="E708" s="15">
        <f t="shared" si="5"/>
        <v>2928.3950519999999</v>
      </c>
      <c r="F708" s="31"/>
      <c r="G708" s="77"/>
      <c r="H708" s="77"/>
      <c r="I708" s="77"/>
      <c r="J708" s="77"/>
      <c r="K708" s="77"/>
      <c r="L708" s="77"/>
      <c r="M708" s="77"/>
      <c r="N708" s="77"/>
      <c r="O708" s="77"/>
      <c r="P708" s="77"/>
      <c r="Q708" s="77"/>
      <c r="R708" s="77"/>
      <c r="S708" s="77"/>
      <c r="T708" s="77"/>
      <c r="U708" s="77"/>
      <c r="V708" s="77"/>
      <c r="W708" s="77"/>
      <c r="X708" s="77"/>
      <c r="Y708" s="77"/>
      <c r="Z708" s="77"/>
    </row>
    <row r="709" spans="1:26">
      <c r="A709" s="77"/>
      <c r="B709" s="643" t="s">
        <v>6523</v>
      </c>
      <c r="C709" s="643" t="s">
        <v>6524</v>
      </c>
      <c r="D709" s="15">
        <v>2605.7368150000002</v>
      </c>
      <c r="E709" s="15">
        <f t="shared" si="5"/>
        <v>3126.8841780000002</v>
      </c>
      <c r="F709" s="31"/>
      <c r="G709" s="77"/>
      <c r="H709" s="77"/>
      <c r="I709" s="77"/>
      <c r="J709" s="77"/>
      <c r="K709" s="77"/>
      <c r="L709" s="77"/>
      <c r="M709" s="77"/>
      <c r="N709" s="77"/>
      <c r="O709" s="77"/>
      <c r="P709" s="77"/>
      <c r="Q709" s="77"/>
      <c r="R709" s="77"/>
      <c r="S709" s="77"/>
      <c r="T709" s="77"/>
      <c r="U709" s="77"/>
      <c r="V709" s="77"/>
      <c r="W709" s="77"/>
      <c r="X709" s="77"/>
      <c r="Y709" s="77"/>
      <c r="Z709" s="77"/>
    </row>
    <row r="710" spans="1:26">
      <c r="A710" s="77"/>
      <c r="B710" s="641" t="s">
        <v>6525</v>
      </c>
      <c r="C710" s="641" t="s">
        <v>6526</v>
      </c>
      <c r="D710" s="15">
        <v>1802.40995</v>
      </c>
      <c r="E710" s="15">
        <f t="shared" si="5"/>
        <v>2162.89194</v>
      </c>
      <c r="F710" s="31"/>
      <c r="G710" s="77"/>
      <c r="H710" s="77"/>
      <c r="I710" s="77"/>
      <c r="J710" s="77"/>
      <c r="K710" s="77"/>
      <c r="L710" s="77"/>
      <c r="M710" s="77"/>
      <c r="N710" s="77"/>
      <c r="O710" s="77"/>
      <c r="P710" s="77"/>
      <c r="Q710" s="77"/>
      <c r="R710" s="77"/>
      <c r="S710" s="77"/>
      <c r="T710" s="77"/>
      <c r="U710" s="77"/>
      <c r="V710" s="77"/>
      <c r="W710" s="77"/>
      <c r="X710" s="77"/>
      <c r="Y710" s="77"/>
      <c r="Z710" s="77"/>
    </row>
    <row r="711" spans="1:26">
      <c r="A711" s="77"/>
      <c r="B711" s="642" t="s">
        <v>6527</v>
      </c>
      <c r="C711" s="642" t="s">
        <v>6528</v>
      </c>
      <c r="D711" s="15">
        <v>2260.6865600000001</v>
      </c>
      <c r="E711" s="15">
        <f t="shared" si="5"/>
        <v>2712.8238719999999</v>
      </c>
      <c r="F711" s="31"/>
      <c r="G711" s="77"/>
      <c r="H711" s="77"/>
      <c r="I711" s="77"/>
      <c r="J711" s="77"/>
      <c r="K711" s="77"/>
      <c r="L711" s="77"/>
      <c r="M711" s="77"/>
      <c r="N711" s="77"/>
      <c r="O711" s="77"/>
      <c r="P711" s="77"/>
      <c r="Q711" s="77"/>
      <c r="R711" s="77"/>
      <c r="S711" s="77"/>
      <c r="T711" s="77"/>
      <c r="U711" s="77"/>
      <c r="V711" s="77"/>
      <c r="W711" s="77"/>
      <c r="X711" s="77"/>
      <c r="Y711" s="77"/>
      <c r="Z711" s="77"/>
    </row>
    <row r="712" spans="1:26">
      <c r="A712" s="77"/>
      <c r="B712" s="643" t="s">
        <v>6529</v>
      </c>
      <c r="C712" s="643" t="s">
        <v>6530</v>
      </c>
      <c r="D712" s="15">
        <v>2928.3978349999998</v>
      </c>
      <c r="E712" s="15">
        <f t="shared" si="5"/>
        <v>3514.0774019999994</v>
      </c>
      <c r="F712" s="31"/>
      <c r="G712" s="77"/>
      <c r="H712" s="77"/>
      <c r="I712" s="77"/>
      <c r="J712" s="77"/>
      <c r="K712" s="77"/>
      <c r="L712" s="77"/>
      <c r="M712" s="77"/>
      <c r="N712" s="77"/>
      <c r="O712" s="77"/>
      <c r="P712" s="77"/>
      <c r="Q712" s="77"/>
      <c r="R712" s="77"/>
      <c r="S712" s="77"/>
      <c r="T712" s="77"/>
      <c r="U712" s="77"/>
      <c r="V712" s="77"/>
      <c r="W712" s="77"/>
      <c r="X712" s="77"/>
      <c r="Y712" s="77"/>
      <c r="Z712" s="77"/>
    </row>
    <row r="713" spans="1:26">
      <c r="A713" s="77"/>
      <c r="B713" s="643" t="s">
        <v>6531</v>
      </c>
      <c r="C713" s="643" t="s">
        <v>6532</v>
      </c>
      <c r="D713" s="15">
        <v>3126.8813950000003</v>
      </c>
      <c r="E713" s="15">
        <f t="shared" si="5"/>
        <v>3752.2576740000004</v>
      </c>
      <c r="F713" s="31"/>
      <c r="G713" s="77"/>
      <c r="H713" s="77"/>
      <c r="I713" s="77"/>
      <c r="J713" s="77"/>
      <c r="K713" s="77"/>
      <c r="L713" s="77"/>
      <c r="M713" s="77"/>
      <c r="N713" s="77"/>
      <c r="O713" s="77"/>
      <c r="P713" s="77"/>
      <c r="Q713" s="77"/>
      <c r="R713" s="77"/>
      <c r="S713" s="77"/>
      <c r="T713" s="77"/>
      <c r="U713" s="77"/>
      <c r="V713" s="77"/>
      <c r="W713" s="77"/>
      <c r="X713" s="77"/>
      <c r="Y713" s="77"/>
      <c r="Z713" s="77"/>
    </row>
    <row r="714" spans="1:26" ht="15">
      <c r="A714" s="77"/>
      <c r="B714" s="69"/>
      <c r="C714" s="69"/>
      <c r="D714" s="69"/>
      <c r="E714" s="69"/>
      <c r="F714" s="77"/>
      <c r="G714" s="77"/>
      <c r="H714" s="77"/>
      <c r="I714" s="77"/>
      <c r="J714" s="77"/>
      <c r="K714" s="77"/>
      <c r="L714" s="77"/>
      <c r="M714" s="77"/>
      <c r="N714" s="77"/>
      <c r="O714" s="77"/>
      <c r="P714" s="77"/>
      <c r="Q714" s="77"/>
      <c r="R714" s="77"/>
      <c r="S714" s="77"/>
      <c r="T714" s="77"/>
      <c r="U714" s="77"/>
      <c r="V714" s="77"/>
      <c r="W714" s="77"/>
      <c r="X714" s="77"/>
      <c r="Y714" s="77"/>
      <c r="Z714" s="77"/>
    </row>
    <row r="715" spans="1:26" ht="15">
      <c r="A715" s="77"/>
      <c r="B715" s="69"/>
      <c r="C715" s="69"/>
      <c r="D715" s="69"/>
      <c r="E715" s="69"/>
      <c r="F715" s="77"/>
      <c r="G715" s="77"/>
      <c r="H715" s="77"/>
      <c r="I715" s="77"/>
      <c r="J715" s="77"/>
      <c r="K715" s="77"/>
      <c r="L715" s="77"/>
      <c r="M715" s="77"/>
      <c r="N715" s="77"/>
      <c r="O715" s="77"/>
      <c r="P715" s="77"/>
      <c r="Q715" s="77"/>
      <c r="R715" s="77"/>
      <c r="S715" s="77"/>
      <c r="T715" s="77"/>
      <c r="U715" s="77"/>
      <c r="V715" s="77"/>
      <c r="W715" s="77"/>
      <c r="X715" s="77"/>
      <c r="Y715" s="77"/>
      <c r="Z715" s="77"/>
    </row>
    <row r="716" spans="1:26" ht="15">
      <c r="A716" s="77"/>
      <c r="B716" s="1086" t="s">
        <v>5312</v>
      </c>
      <c r="C716" s="1086" t="s">
        <v>5313</v>
      </c>
      <c r="D716" s="1096" t="s">
        <v>2255</v>
      </c>
      <c r="E716" s="882"/>
      <c r="F716" s="77"/>
      <c r="G716" s="77"/>
      <c r="H716" s="77"/>
      <c r="I716" s="77"/>
      <c r="J716" s="77"/>
      <c r="K716" s="77"/>
      <c r="L716" s="77"/>
      <c r="M716" s="77"/>
      <c r="N716" s="77"/>
      <c r="O716" s="77"/>
      <c r="P716" s="77"/>
      <c r="Q716" s="77"/>
      <c r="R716" s="77"/>
      <c r="S716" s="77"/>
      <c r="T716" s="77"/>
      <c r="U716" s="77"/>
      <c r="V716" s="77"/>
      <c r="W716" s="77"/>
      <c r="X716" s="77"/>
      <c r="Y716" s="77"/>
      <c r="Z716" s="77"/>
    </row>
    <row r="717" spans="1:26">
      <c r="A717" s="77"/>
      <c r="B717" s="884"/>
      <c r="C717" s="884"/>
      <c r="D717" s="451" t="s">
        <v>6323</v>
      </c>
      <c r="E717" s="428" t="s">
        <v>5314</v>
      </c>
      <c r="F717" s="77"/>
      <c r="G717" s="77"/>
      <c r="H717" s="77"/>
      <c r="I717" s="77"/>
      <c r="J717" s="77"/>
      <c r="K717" s="77"/>
      <c r="L717" s="77"/>
      <c r="M717" s="77"/>
      <c r="N717" s="77"/>
      <c r="O717" s="77"/>
      <c r="P717" s="77"/>
      <c r="Q717" s="77"/>
      <c r="R717" s="77"/>
      <c r="S717" s="77"/>
      <c r="T717" s="77"/>
      <c r="U717" s="77"/>
      <c r="V717" s="77"/>
      <c r="W717" s="77"/>
      <c r="X717" s="77"/>
      <c r="Y717" s="77"/>
      <c r="Z717" s="77"/>
    </row>
    <row r="718" spans="1:26" ht="15.75">
      <c r="A718" s="77"/>
      <c r="B718" s="1121" t="s">
        <v>6533</v>
      </c>
      <c r="C718" s="888"/>
      <c r="D718" s="888"/>
      <c r="E718" s="882"/>
      <c r="F718" s="77"/>
      <c r="G718" s="77"/>
      <c r="H718" s="77"/>
      <c r="I718" s="77"/>
      <c r="J718" s="77"/>
      <c r="K718" s="77"/>
      <c r="L718" s="77"/>
      <c r="M718" s="77"/>
      <c r="N718" s="77"/>
      <c r="O718" s="77"/>
      <c r="P718" s="77"/>
      <c r="Q718" s="77"/>
      <c r="R718" s="77"/>
      <c r="S718" s="77"/>
      <c r="T718" s="77"/>
      <c r="U718" s="77"/>
      <c r="V718" s="77"/>
      <c r="W718" s="77"/>
      <c r="X718" s="77"/>
      <c r="Y718" s="77"/>
      <c r="Z718" s="77"/>
    </row>
    <row r="719" spans="1:26">
      <c r="A719" s="77"/>
      <c r="B719" s="44" t="s">
        <v>6534</v>
      </c>
      <c r="C719" s="644" t="s">
        <v>6535</v>
      </c>
      <c r="D719" s="15">
        <v>401.01638499999996</v>
      </c>
      <c r="E719" s="15">
        <f t="shared" ref="E719:E737" si="6">D719*1.2</f>
        <v>481.21966199999991</v>
      </c>
      <c r="F719" s="31"/>
      <c r="G719" s="77"/>
      <c r="H719" s="77"/>
      <c r="I719" s="77"/>
      <c r="J719" s="77"/>
      <c r="K719" s="77"/>
      <c r="L719" s="77"/>
      <c r="M719" s="77"/>
      <c r="N719" s="77"/>
      <c r="O719" s="77"/>
      <c r="P719" s="77"/>
      <c r="Q719" s="77"/>
      <c r="R719" s="77"/>
      <c r="S719" s="77"/>
      <c r="T719" s="77"/>
      <c r="U719" s="77"/>
      <c r="V719" s="77"/>
      <c r="W719" s="77"/>
      <c r="X719" s="77"/>
      <c r="Y719" s="77"/>
      <c r="Z719" s="77"/>
    </row>
    <row r="720" spans="1:26">
      <c r="A720" s="77"/>
      <c r="B720" s="44" t="s">
        <v>6536</v>
      </c>
      <c r="C720" s="644" t="s">
        <v>6537</v>
      </c>
      <c r="D720" s="15">
        <v>482.51654000000002</v>
      </c>
      <c r="E720" s="15">
        <f t="shared" si="6"/>
        <v>579.01984800000002</v>
      </c>
      <c r="F720" s="31"/>
      <c r="G720" s="77"/>
      <c r="H720" s="77"/>
      <c r="I720" s="77"/>
      <c r="J720" s="77"/>
      <c r="K720" s="77"/>
      <c r="L720" s="77"/>
      <c r="M720" s="77"/>
      <c r="N720" s="77"/>
      <c r="O720" s="77"/>
      <c r="P720" s="77"/>
      <c r="Q720" s="77"/>
      <c r="R720" s="77"/>
      <c r="S720" s="77"/>
      <c r="T720" s="77"/>
      <c r="U720" s="77"/>
      <c r="V720" s="77"/>
      <c r="W720" s="77"/>
      <c r="X720" s="77"/>
      <c r="Y720" s="77"/>
      <c r="Z720" s="77"/>
    </row>
    <row r="721" spans="1:26">
      <c r="A721" s="77"/>
      <c r="B721" s="44" t="s">
        <v>6538</v>
      </c>
      <c r="C721" s="644" t="s">
        <v>6539</v>
      </c>
      <c r="D721" s="15">
        <v>334.18264000000005</v>
      </c>
      <c r="E721" s="15">
        <f t="shared" si="6"/>
        <v>401.01916800000004</v>
      </c>
      <c r="F721" s="31"/>
      <c r="G721" s="77"/>
      <c r="H721" s="77"/>
      <c r="I721" s="77"/>
      <c r="J721" s="77"/>
      <c r="K721" s="77"/>
      <c r="L721" s="77"/>
      <c r="M721" s="77"/>
      <c r="N721" s="77"/>
      <c r="O721" s="77"/>
      <c r="P721" s="77"/>
      <c r="Q721" s="77"/>
      <c r="R721" s="77"/>
      <c r="S721" s="77"/>
      <c r="T721" s="77"/>
      <c r="U721" s="77"/>
      <c r="V721" s="77"/>
      <c r="W721" s="77"/>
      <c r="X721" s="77"/>
      <c r="Y721" s="77"/>
      <c r="Z721" s="77"/>
    </row>
    <row r="722" spans="1:26">
      <c r="A722" s="77"/>
      <c r="B722" s="44" t="s">
        <v>6540</v>
      </c>
      <c r="C722" s="644" t="s">
        <v>6541</v>
      </c>
      <c r="D722" s="15">
        <v>401.01638499999996</v>
      </c>
      <c r="E722" s="15">
        <f t="shared" si="6"/>
        <v>481.21966199999991</v>
      </c>
      <c r="F722" s="31"/>
      <c r="G722" s="77"/>
      <c r="H722" s="77"/>
      <c r="I722" s="77"/>
      <c r="J722" s="77"/>
      <c r="K722" s="77"/>
      <c r="L722" s="77"/>
      <c r="M722" s="77"/>
      <c r="N722" s="77"/>
      <c r="O722" s="77"/>
      <c r="P722" s="77"/>
      <c r="Q722" s="77"/>
      <c r="R722" s="77"/>
      <c r="S722" s="77"/>
      <c r="T722" s="77"/>
      <c r="U722" s="77"/>
      <c r="V722" s="77"/>
      <c r="W722" s="77"/>
      <c r="X722" s="77"/>
      <c r="Y722" s="77"/>
      <c r="Z722" s="77"/>
    </row>
    <row r="723" spans="1:26">
      <c r="A723" s="77"/>
      <c r="B723" s="44" t="s">
        <v>6542</v>
      </c>
      <c r="C723" s="644" t="s">
        <v>6543</v>
      </c>
      <c r="D723" s="15">
        <v>401.01638499999996</v>
      </c>
      <c r="E723" s="15">
        <f t="shared" si="6"/>
        <v>481.21966199999991</v>
      </c>
      <c r="F723" s="31"/>
      <c r="G723" s="77"/>
      <c r="H723" s="77"/>
      <c r="I723" s="77"/>
      <c r="J723" s="77"/>
      <c r="K723" s="77"/>
      <c r="L723" s="77"/>
      <c r="M723" s="77"/>
      <c r="N723" s="77"/>
      <c r="O723" s="77"/>
      <c r="P723" s="77"/>
      <c r="Q723" s="77"/>
      <c r="R723" s="77"/>
      <c r="S723" s="77"/>
      <c r="T723" s="77"/>
      <c r="U723" s="77"/>
      <c r="V723" s="77"/>
      <c r="W723" s="77"/>
      <c r="X723" s="77"/>
      <c r="Y723" s="77"/>
      <c r="Z723" s="77"/>
    </row>
    <row r="724" spans="1:26">
      <c r="A724" s="77"/>
      <c r="B724" s="44" t="s">
        <v>6544</v>
      </c>
      <c r="C724" s="644" t="s">
        <v>6545</v>
      </c>
      <c r="D724" s="15">
        <v>401.01638499999996</v>
      </c>
      <c r="E724" s="15">
        <f t="shared" si="6"/>
        <v>481.21966199999991</v>
      </c>
      <c r="F724" s="31"/>
      <c r="G724" s="77"/>
      <c r="H724" s="77"/>
      <c r="I724" s="77"/>
      <c r="J724" s="77"/>
      <c r="K724" s="77"/>
      <c r="L724" s="77"/>
      <c r="M724" s="77"/>
      <c r="N724" s="77"/>
      <c r="O724" s="77"/>
      <c r="P724" s="77"/>
      <c r="Q724" s="77"/>
      <c r="R724" s="77"/>
      <c r="S724" s="77"/>
      <c r="T724" s="77"/>
      <c r="U724" s="77"/>
      <c r="V724" s="77"/>
      <c r="W724" s="77"/>
      <c r="X724" s="77"/>
      <c r="Y724" s="77"/>
      <c r="Z724" s="77"/>
    </row>
    <row r="725" spans="1:26">
      <c r="A725" s="77"/>
      <c r="B725" s="44" t="s">
        <v>6546</v>
      </c>
      <c r="C725" s="644" t="s">
        <v>6547</v>
      </c>
      <c r="D725" s="15">
        <v>402.12958499999996</v>
      </c>
      <c r="E725" s="15">
        <f t="shared" si="6"/>
        <v>482.55550199999993</v>
      </c>
      <c r="F725" s="31"/>
      <c r="G725" s="77"/>
      <c r="H725" s="77"/>
      <c r="I725" s="77"/>
      <c r="J725" s="77"/>
      <c r="K725" s="77"/>
      <c r="L725" s="77"/>
      <c r="M725" s="77"/>
      <c r="N725" s="77"/>
      <c r="O725" s="77"/>
      <c r="P725" s="77"/>
      <c r="Q725" s="77"/>
      <c r="R725" s="77"/>
      <c r="S725" s="77"/>
      <c r="T725" s="77"/>
      <c r="U725" s="77"/>
      <c r="V725" s="77"/>
      <c r="W725" s="77"/>
      <c r="X725" s="77"/>
      <c r="Y725" s="77"/>
      <c r="Z725" s="77"/>
    </row>
    <row r="726" spans="1:26">
      <c r="A726" s="77"/>
      <c r="B726" s="44" t="s">
        <v>6548</v>
      </c>
      <c r="C726" s="644" t="s">
        <v>6549</v>
      </c>
      <c r="D726" s="15">
        <v>482.51654000000002</v>
      </c>
      <c r="E726" s="15">
        <f t="shared" si="6"/>
        <v>579.01984800000002</v>
      </c>
      <c r="F726" s="31"/>
      <c r="G726" s="77"/>
      <c r="H726" s="77"/>
      <c r="I726" s="77"/>
      <c r="J726" s="77"/>
      <c r="K726" s="77"/>
      <c r="L726" s="77"/>
      <c r="M726" s="77"/>
      <c r="N726" s="77"/>
      <c r="O726" s="77"/>
      <c r="P726" s="77"/>
      <c r="Q726" s="77"/>
      <c r="R726" s="77"/>
      <c r="S726" s="77"/>
      <c r="T726" s="77"/>
      <c r="U726" s="77"/>
      <c r="V726" s="77"/>
      <c r="W726" s="77"/>
      <c r="X726" s="77"/>
      <c r="Y726" s="77"/>
      <c r="Z726" s="77"/>
    </row>
    <row r="727" spans="1:26">
      <c r="A727" s="77"/>
      <c r="B727" s="44" t="s">
        <v>6550</v>
      </c>
      <c r="C727" s="644" t="s">
        <v>6551</v>
      </c>
      <c r="D727" s="15">
        <v>482.51654000000002</v>
      </c>
      <c r="E727" s="15">
        <f t="shared" si="6"/>
        <v>579.01984800000002</v>
      </c>
      <c r="F727" s="31"/>
      <c r="G727" s="77"/>
      <c r="H727" s="77"/>
      <c r="I727" s="77"/>
      <c r="J727" s="77"/>
      <c r="K727" s="77"/>
      <c r="L727" s="77"/>
      <c r="M727" s="77"/>
      <c r="N727" s="77"/>
      <c r="O727" s="77"/>
      <c r="P727" s="77"/>
      <c r="Q727" s="77"/>
      <c r="R727" s="77"/>
      <c r="S727" s="77"/>
      <c r="T727" s="77"/>
      <c r="U727" s="77"/>
      <c r="V727" s="77"/>
      <c r="W727" s="77"/>
      <c r="X727" s="77"/>
      <c r="Y727" s="77"/>
      <c r="Z727" s="77"/>
    </row>
    <row r="728" spans="1:26">
      <c r="A728" s="77"/>
      <c r="B728" s="44" t="s">
        <v>6552</v>
      </c>
      <c r="C728" s="644" t="s">
        <v>6553</v>
      </c>
      <c r="D728" s="15">
        <v>465.79071000000005</v>
      </c>
      <c r="E728" s="15">
        <f t="shared" si="6"/>
        <v>558.94885199999999</v>
      </c>
      <c r="F728" s="31"/>
      <c r="G728" s="77"/>
      <c r="H728" s="77"/>
      <c r="I728" s="77"/>
      <c r="J728" s="77"/>
      <c r="K728" s="77"/>
      <c r="L728" s="77"/>
      <c r="M728" s="77"/>
      <c r="N728" s="77"/>
      <c r="O728" s="77"/>
      <c r="P728" s="77"/>
      <c r="Q728" s="77"/>
      <c r="R728" s="77"/>
      <c r="S728" s="77"/>
      <c r="T728" s="77"/>
      <c r="U728" s="77"/>
      <c r="V728" s="77"/>
      <c r="W728" s="77"/>
      <c r="X728" s="77"/>
      <c r="Y728" s="77"/>
      <c r="Z728" s="77"/>
    </row>
    <row r="729" spans="1:26">
      <c r="A729" s="77"/>
      <c r="B729" s="44" t="s">
        <v>6554</v>
      </c>
      <c r="C729" s="644" t="s">
        <v>6555</v>
      </c>
      <c r="D729" s="15">
        <v>558.95163500000001</v>
      </c>
      <c r="E729" s="15">
        <f t="shared" si="6"/>
        <v>670.74196199999994</v>
      </c>
      <c r="F729" s="31"/>
      <c r="G729" s="77"/>
      <c r="H729" s="77"/>
      <c r="I729" s="77"/>
      <c r="J729" s="77"/>
      <c r="K729" s="77"/>
      <c r="L729" s="77"/>
      <c r="M729" s="77"/>
      <c r="N729" s="77"/>
      <c r="O729" s="77"/>
      <c r="P729" s="77"/>
      <c r="Q729" s="77"/>
      <c r="R729" s="77"/>
      <c r="S729" s="77"/>
      <c r="T729" s="77"/>
      <c r="U729" s="77"/>
      <c r="V729" s="77"/>
      <c r="W729" s="77"/>
      <c r="X729" s="77"/>
      <c r="Y729" s="77"/>
      <c r="Z729" s="77"/>
    </row>
    <row r="730" spans="1:26">
      <c r="A730" s="77"/>
      <c r="B730" s="44" t="s">
        <v>6556</v>
      </c>
      <c r="C730" s="644" t="s">
        <v>6557</v>
      </c>
      <c r="D730" s="15">
        <v>558.96555000000001</v>
      </c>
      <c r="E730" s="15">
        <f t="shared" si="6"/>
        <v>670.75865999999996</v>
      </c>
      <c r="F730" s="31"/>
      <c r="G730" s="77"/>
      <c r="H730" s="77"/>
      <c r="I730" s="77"/>
      <c r="J730" s="77"/>
      <c r="K730" s="77"/>
      <c r="L730" s="77"/>
      <c r="M730" s="77"/>
      <c r="N730" s="77"/>
      <c r="O730" s="77"/>
      <c r="P730" s="77"/>
      <c r="Q730" s="77"/>
      <c r="R730" s="77"/>
      <c r="S730" s="77"/>
      <c r="T730" s="77"/>
      <c r="U730" s="77"/>
      <c r="V730" s="77"/>
      <c r="W730" s="77"/>
      <c r="X730" s="77"/>
      <c r="Y730" s="77"/>
      <c r="Z730" s="77"/>
    </row>
    <row r="731" spans="1:26">
      <c r="A731" s="77"/>
      <c r="B731" s="44" t="s">
        <v>6558</v>
      </c>
      <c r="C731" s="644" t="s">
        <v>6559</v>
      </c>
      <c r="D731" s="15">
        <v>558.96555000000001</v>
      </c>
      <c r="E731" s="15">
        <f t="shared" si="6"/>
        <v>670.75865999999996</v>
      </c>
      <c r="F731" s="31"/>
      <c r="G731" s="77"/>
      <c r="H731" s="77"/>
      <c r="I731" s="77"/>
      <c r="J731" s="77"/>
      <c r="K731" s="77"/>
      <c r="L731" s="77"/>
      <c r="M731" s="77"/>
      <c r="N731" s="77"/>
      <c r="O731" s="77"/>
      <c r="P731" s="77"/>
      <c r="Q731" s="77"/>
      <c r="R731" s="77"/>
      <c r="S731" s="77"/>
      <c r="T731" s="77"/>
      <c r="U731" s="77"/>
      <c r="V731" s="77"/>
      <c r="W731" s="77"/>
      <c r="X731" s="77"/>
      <c r="Y731" s="77"/>
      <c r="Z731" s="77"/>
    </row>
    <row r="732" spans="1:26">
      <c r="A732" s="77"/>
      <c r="B732" s="44" t="s">
        <v>6560</v>
      </c>
      <c r="C732" s="644" t="s">
        <v>6561</v>
      </c>
      <c r="D732" s="15">
        <v>558.96555000000001</v>
      </c>
      <c r="E732" s="15">
        <f t="shared" si="6"/>
        <v>670.75865999999996</v>
      </c>
      <c r="F732" s="31"/>
      <c r="G732" s="77"/>
      <c r="H732" s="77"/>
      <c r="I732" s="77"/>
      <c r="J732" s="77"/>
      <c r="K732" s="77"/>
      <c r="L732" s="77"/>
      <c r="M732" s="77"/>
      <c r="N732" s="77"/>
      <c r="O732" s="77"/>
      <c r="P732" s="77"/>
      <c r="Q732" s="77"/>
      <c r="R732" s="77"/>
      <c r="S732" s="77"/>
      <c r="T732" s="77"/>
      <c r="U732" s="77"/>
      <c r="V732" s="77"/>
      <c r="W732" s="77"/>
      <c r="X732" s="77"/>
      <c r="Y732" s="77"/>
      <c r="Z732" s="77"/>
    </row>
    <row r="733" spans="1:26">
      <c r="A733" s="77"/>
      <c r="B733" s="44" t="s">
        <v>6562</v>
      </c>
      <c r="C733" s="644" t="s">
        <v>6563</v>
      </c>
      <c r="D733" s="15">
        <v>558.96555000000001</v>
      </c>
      <c r="E733" s="15">
        <f t="shared" si="6"/>
        <v>670.75865999999996</v>
      </c>
      <c r="F733" s="31"/>
      <c r="G733" s="77"/>
      <c r="H733" s="77"/>
      <c r="I733" s="77"/>
      <c r="J733" s="77"/>
      <c r="K733" s="77"/>
      <c r="L733" s="77"/>
      <c r="M733" s="77"/>
      <c r="N733" s="77"/>
      <c r="O733" s="77"/>
      <c r="P733" s="77"/>
      <c r="Q733" s="77"/>
      <c r="R733" s="77"/>
      <c r="S733" s="77"/>
      <c r="T733" s="77"/>
      <c r="U733" s="77"/>
      <c r="V733" s="77"/>
      <c r="W733" s="77"/>
      <c r="X733" s="77"/>
      <c r="Y733" s="77"/>
      <c r="Z733" s="77"/>
    </row>
    <row r="734" spans="1:26">
      <c r="A734" s="77"/>
      <c r="B734" s="44" t="s">
        <v>6564</v>
      </c>
      <c r="C734" s="644" t="s">
        <v>6565</v>
      </c>
      <c r="D734" s="15">
        <v>485.10473000000002</v>
      </c>
      <c r="E734" s="15">
        <f t="shared" si="6"/>
        <v>582.125676</v>
      </c>
      <c r="F734" s="31"/>
      <c r="G734" s="77"/>
      <c r="H734" s="77"/>
      <c r="I734" s="77"/>
      <c r="J734" s="77"/>
      <c r="K734" s="77"/>
      <c r="L734" s="77"/>
      <c r="M734" s="77"/>
      <c r="N734" s="77"/>
      <c r="O734" s="77"/>
      <c r="P734" s="77"/>
      <c r="Q734" s="77"/>
      <c r="R734" s="77"/>
      <c r="S734" s="77"/>
      <c r="T734" s="77"/>
      <c r="U734" s="77"/>
      <c r="V734" s="77"/>
      <c r="W734" s="77"/>
      <c r="X734" s="77"/>
      <c r="Y734" s="77"/>
      <c r="Z734" s="77"/>
    </row>
    <row r="735" spans="1:26">
      <c r="A735" s="77"/>
      <c r="B735" s="44" t="s">
        <v>6566</v>
      </c>
      <c r="C735" s="644" t="s">
        <v>6567</v>
      </c>
      <c r="D735" s="15">
        <v>582.06444999999997</v>
      </c>
      <c r="E735" s="15">
        <f t="shared" si="6"/>
        <v>698.47733999999991</v>
      </c>
      <c r="F735" s="31"/>
      <c r="G735" s="77"/>
      <c r="H735" s="77"/>
      <c r="I735" s="77"/>
      <c r="J735" s="77"/>
      <c r="K735" s="77"/>
      <c r="L735" s="77"/>
      <c r="M735" s="77"/>
      <c r="N735" s="77"/>
      <c r="O735" s="77"/>
      <c r="P735" s="77"/>
      <c r="Q735" s="77"/>
      <c r="R735" s="77"/>
      <c r="S735" s="77"/>
      <c r="T735" s="77"/>
      <c r="U735" s="77"/>
      <c r="V735" s="77"/>
      <c r="W735" s="77"/>
      <c r="X735" s="77"/>
      <c r="Y735" s="77"/>
      <c r="Z735" s="77"/>
    </row>
    <row r="736" spans="1:26">
      <c r="A736" s="77"/>
      <c r="B736" s="44" t="s">
        <v>6568</v>
      </c>
      <c r="C736" s="644" t="s">
        <v>6569</v>
      </c>
      <c r="D736" s="15">
        <v>582.06444999999997</v>
      </c>
      <c r="E736" s="15">
        <f t="shared" si="6"/>
        <v>698.47733999999991</v>
      </c>
      <c r="F736" s="31"/>
      <c r="G736" s="77"/>
      <c r="H736" s="77"/>
      <c r="I736" s="77"/>
      <c r="J736" s="77"/>
      <c r="K736" s="77"/>
      <c r="L736" s="77"/>
      <c r="M736" s="77"/>
      <c r="N736" s="77"/>
      <c r="O736" s="77"/>
      <c r="P736" s="77"/>
      <c r="Q736" s="77"/>
      <c r="R736" s="77"/>
      <c r="S736" s="77"/>
      <c r="T736" s="77"/>
      <c r="U736" s="77"/>
      <c r="V736" s="77"/>
      <c r="W736" s="77"/>
      <c r="X736" s="77"/>
      <c r="Y736" s="77"/>
      <c r="Z736" s="77"/>
    </row>
    <row r="737" spans="1:26">
      <c r="A737" s="77"/>
      <c r="B737" s="44" t="s">
        <v>6570</v>
      </c>
      <c r="C737" s="644" t="s">
        <v>6571</v>
      </c>
      <c r="D737" s="15">
        <v>582.06444999999997</v>
      </c>
      <c r="E737" s="15">
        <f t="shared" si="6"/>
        <v>698.47733999999991</v>
      </c>
      <c r="F737" s="31"/>
      <c r="G737" s="77"/>
      <c r="H737" s="77"/>
      <c r="I737" s="77"/>
      <c r="J737" s="77"/>
      <c r="K737" s="77"/>
      <c r="L737" s="77"/>
      <c r="M737" s="77"/>
      <c r="N737" s="77"/>
      <c r="O737" s="77"/>
      <c r="P737" s="77"/>
      <c r="Q737" s="77"/>
      <c r="R737" s="77"/>
      <c r="S737" s="77"/>
      <c r="T737" s="77"/>
      <c r="U737" s="77"/>
      <c r="V737" s="77"/>
      <c r="W737" s="77"/>
      <c r="X737" s="77"/>
      <c r="Y737" s="77"/>
      <c r="Z737" s="77"/>
    </row>
    <row r="738" spans="1:26">
      <c r="A738" s="77"/>
      <c r="B738" s="100"/>
      <c r="C738" s="645"/>
      <c r="D738" s="646"/>
      <c r="E738" s="646"/>
      <c r="F738" s="77"/>
      <c r="G738" s="77"/>
      <c r="H738" s="77"/>
      <c r="I738" s="77"/>
      <c r="J738" s="77"/>
      <c r="K738" s="77"/>
      <c r="L738" s="77"/>
      <c r="M738" s="77"/>
      <c r="N738" s="77"/>
      <c r="O738" s="77"/>
      <c r="P738" s="77"/>
      <c r="Q738" s="77"/>
      <c r="R738" s="77"/>
      <c r="S738" s="77"/>
      <c r="T738" s="77"/>
      <c r="U738" s="77"/>
      <c r="V738" s="77"/>
      <c r="W738" s="77"/>
      <c r="X738" s="77"/>
      <c r="Y738" s="77"/>
      <c r="Z738" s="77"/>
    </row>
    <row r="739" spans="1:26">
      <c r="A739" s="77"/>
      <c r="B739" s="2"/>
      <c r="C739" s="2"/>
      <c r="D739" s="2"/>
      <c r="E739" s="2"/>
      <c r="F739" s="77"/>
      <c r="G739" s="77"/>
      <c r="H739" s="77"/>
      <c r="I739" s="77"/>
      <c r="J739" s="77"/>
      <c r="K739" s="77"/>
      <c r="L739" s="77"/>
      <c r="M739" s="77"/>
      <c r="N739" s="77"/>
      <c r="O739" s="77"/>
      <c r="P739" s="77"/>
      <c r="Q739" s="77"/>
      <c r="R739" s="77"/>
      <c r="S739" s="77"/>
      <c r="T739" s="77"/>
      <c r="U739" s="77"/>
      <c r="V739" s="77"/>
      <c r="W739" s="77"/>
      <c r="X739" s="77"/>
      <c r="Y739" s="77"/>
      <c r="Z739" s="77"/>
    </row>
    <row r="740" spans="1:26">
      <c r="A740" s="77"/>
      <c r="B740" s="2"/>
      <c r="C740" s="2"/>
      <c r="D740" s="2"/>
      <c r="E740" s="2"/>
      <c r="F740" s="77"/>
      <c r="G740" s="77"/>
      <c r="H740" s="77"/>
      <c r="I740" s="77"/>
      <c r="J740" s="77"/>
      <c r="K740" s="77"/>
      <c r="L740" s="77"/>
      <c r="M740" s="77"/>
      <c r="N740" s="77"/>
      <c r="O740" s="77"/>
      <c r="P740" s="77"/>
      <c r="Q740" s="77"/>
      <c r="R740" s="77"/>
      <c r="S740" s="77"/>
      <c r="T740" s="77"/>
      <c r="U740" s="77"/>
      <c r="V740" s="77"/>
      <c r="W740" s="77"/>
      <c r="X740" s="77"/>
      <c r="Y740" s="77"/>
      <c r="Z740" s="77"/>
    </row>
    <row r="741" spans="1:26" ht="15">
      <c r="A741" s="77"/>
      <c r="B741" s="1086" t="s">
        <v>5312</v>
      </c>
      <c r="C741" s="1086" t="s">
        <v>5313</v>
      </c>
      <c r="D741" s="1096" t="s">
        <v>2255</v>
      </c>
      <c r="E741" s="882"/>
      <c r="F741" s="77"/>
      <c r="G741" s="77"/>
      <c r="H741" s="77"/>
      <c r="I741" s="77"/>
      <c r="J741" s="77"/>
      <c r="K741" s="77"/>
      <c r="L741" s="77"/>
      <c r="M741" s="77"/>
      <c r="N741" s="77"/>
      <c r="O741" s="77"/>
      <c r="P741" s="77"/>
      <c r="Q741" s="77"/>
      <c r="R741" s="77"/>
      <c r="S741" s="77"/>
      <c r="T741" s="77"/>
      <c r="U741" s="77"/>
      <c r="V741" s="77"/>
      <c r="W741" s="77"/>
      <c r="X741" s="77"/>
      <c r="Y741" s="77"/>
      <c r="Z741" s="77"/>
    </row>
    <row r="742" spans="1:26">
      <c r="A742" s="77"/>
      <c r="B742" s="884"/>
      <c r="C742" s="884"/>
      <c r="D742" s="451" t="s">
        <v>6323</v>
      </c>
      <c r="E742" s="428" t="s">
        <v>5314</v>
      </c>
      <c r="F742" s="77"/>
      <c r="G742" s="77"/>
      <c r="H742" s="77"/>
      <c r="I742" s="77"/>
      <c r="J742" s="77"/>
      <c r="K742" s="77"/>
      <c r="L742" s="77"/>
      <c r="M742" s="77"/>
      <c r="N742" s="77"/>
      <c r="O742" s="77"/>
      <c r="P742" s="77"/>
      <c r="Q742" s="77"/>
      <c r="R742" s="77"/>
      <c r="S742" s="77"/>
      <c r="T742" s="77"/>
      <c r="U742" s="77"/>
      <c r="V742" s="77"/>
      <c r="W742" s="77"/>
      <c r="X742" s="77"/>
      <c r="Y742" s="77"/>
      <c r="Z742" s="77"/>
    </row>
    <row r="743" spans="1:26" ht="13.5">
      <c r="A743" s="77"/>
      <c r="B743" s="1123" t="s">
        <v>6572</v>
      </c>
      <c r="C743" s="888"/>
      <c r="D743" s="888"/>
      <c r="E743" s="882"/>
      <c r="F743" s="77"/>
      <c r="G743" s="77"/>
      <c r="H743" s="77"/>
      <c r="I743" s="77"/>
      <c r="J743" s="77"/>
      <c r="K743" s="77"/>
      <c r="L743" s="77"/>
      <c r="M743" s="77"/>
      <c r="N743" s="77"/>
      <c r="O743" s="77"/>
      <c r="P743" s="77"/>
      <c r="Q743" s="77"/>
      <c r="R743" s="77"/>
      <c r="S743" s="77"/>
      <c r="T743" s="77"/>
      <c r="U743" s="77"/>
      <c r="V743" s="77"/>
      <c r="W743" s="77"/>
      <c r="X743" s="77"/>
      <c r="Y743" s="77"/>
      <c r="Z743" s="77"/>
    </row>
    <row r="744" spans="1:26" ht="13.5">
      <c r="A744" s="77"/>
      <c r="B744" s="1123" t="s">
        <v>6573</v>
      </c>
      <c r="C744" s="888"/>
      <c r="D744" s="888"/>
      <c r="E744" s="882"/>
      <c r="F744" s="77"/>
      <c r="G744" s="77"/>
      <c r="H744" s="77"/>
      <c r="I744" s="77"/>
      <c r="J744" s="77"/>
      <c r="K744" s="77"/>
      <c r="L744" s="77"/>
      <c r="M744" s="77"/>
      <c r="N744" s="77"/>
      <c r="O744" s="77"/>
      <c r="P744" s="77"/>
      <c r="Q744" s="77"/>
      <c r="R744" s="77"/>
      <c r="S744" s="77"/>
      <c r="T744" s="77"/>
      <c r="U744" s="77"/>
      <c r="V744" s="77"/>
      <c r="W744" s="77"/>
      <c r="X744" s="77"/>
      <c r="Y744" s="77"/>
      <c r="Z744" s="77"/>
    </row>
    <row r="745" spans="1:26">
      <c r="A745" s="77"/>
      <c r="B745" s="641" t="s">
        <v>6574</v>
      </c>
      <c r="C745" s="641" t="s">
        <v>6575</v>
      </c>
      <c r="D745" s="15">
        <v>547.90312500000005</v>
      </c>
      <c r="E745" s="15">
        <f t="shared" ref="E745:E754" si="7">D745*1.2</f>
        <v>657.48374999999999</v>
      </c>
      <c r="F745" s="31"/>
      <c r="G745" s="77"/>
      <c r="H745" s="77"/>
      <c r="I745" s="77"/>
      <c r="J745" s="77"/>
      <c r="K745" s="77"/>
      <c r="L745" s="77"/>
      <c r="M745" s="77"/>
      <c r="N745" s="77"/>
      <c r="O745" s="77"/>
      <c r="P745" s="77"/>
      <c r="Q745" s="77"/>
      <c r="R745" s="77"/>
      <c r="S745" s="77"/>
      <c r="T745" s="77"/>
      <c r="U745" s="77"/>
      <c r="V745" s="77"/>
      <c r="W745" s="77"/>
      <c r="X745" s="77"/>
      <c r="Y745" s="77"/>
      <c r="Z745" s="77"/>
    </row>
    <row r="746" spans="1:26">
      <c r="A746" s="77"/>
      <c r="B746" s="642" t="s">
        <v>6576</v>
      </c>
      <c r="C746" s="642" t="s">
        <v>6577</v>
      </c>
      <c r="D746" s="15">
        <v>669.65937499999995</v>
      </c>
      <c r="E746" s="15">
        <f t="shared" si="7"/>
        <v>803.59124999999995</v>
      </c>
      <c r="F746" s="31"/>
      <c r="G746" s="77"/>
      <c r="H746" s="77"/>
      <c r="I746" s="77"/>
      <c r="J746" s="77"/>
      <c r="K746" s="77"/>
      <c r="L746" s="77"/>
      <c r="M746" s="77"/>
      <c r="N746" s="77"/>
      <c r="O746" s="77"/>
      <c r="P746" s="77"/>
      <c r="Q746" s="77"/>
      <c r="R746" s="77"/>
      <c r="S746" s="77"/>
      <c r="T746" s="77"/>
      <c r="U746" s="77"/>
      <c r="V746" s="77"/>
      <c r="W746" s="77"/>
      <c r="X746" s="77"/>
      <c r="Y746" s="77"/>
      <c r="Z746" s="77"/>
    </row>
    <row r="747" spans="1:26">
      <c r="A747" s="77"/>
      <c r="B747" s="642" t="s">
        <v>6578</v>
      </c>
      <c r="C747" s="642" t="s">
        <v>6579</v>
      </c>
      <c r="D747" s="15">
        <v>1000.85029</v>
      </c>
      <c r="E747" s="15">
        <f t="shared" si="7"/>
        <v>1201.020348</v>
      </c>
      <c r="F747" s="31"/>
      <c r="G747" s="77"/>
      <c r="H747" s="77"/>
      <c r="I747" s="77"/>
      <c r="J747" s="77"/>
      <c r="K747" s="77"/>
      <c r="L747" s="77"/>
      <c r="M747" s="77"/>
      <c r="N747" s="77"/>
      <c r="O747" s="77"/>
      <c r="P747" s="77"/>
      <c r="Q747" s="77"/>
      <c r="R747" s="77"/>
      <c r="S747" s="77"/>
      <c r="T747" s="77"/>
      <c r="U747" s="77"/>
      <c r="V747" s="77"/>
      <c r="W747" s="77"/>
      <c r="X747" s="77"/>
      <c r="Y747" s="77"/>
      <c r="Z747" s="77"/>
    </row>
    <row r="748" spans="1:26">
      <c r="A748" s="77"/>
      <c r="B748" s="642" t="s">
        <v>6580</v>
      </c>
      <c r="C748" s="642" t="s">
        <v>6581</v>
      </c>
      <c r="D748" s="15">
        <v>1310.48687</v>
      </c>
      <c r="E748" s="15">
        <f t="shared" si="7"/>
        <v>1572.5842439999999</v>
      </c>
      <c r="F748" s="31"/>
      <c r="G748" s="77"/>
      <c r="H748" s="77"/>
      <c r="I748" s="77"/>
      <c r="J748" s="77"/>
      <c r="K748" s="77"/>
      <c r="L748" s="77"/>
      <c r="M748" s="77"/>
      <c r="N748" s="77"/>
      <c r="O748" s="77"/>
      <c r="P748" s="77"/>
      <c r="Q748" s="77"/>
      <c r="R748" s="77"/>
      <c r="S748" s="77"/>
      <c r="T748" s="77"/>
      <c r="U748" s="77"/>
      <c r="V748" s="77"/>
      <c r="W748" s="77"/>
      <c r="X748" s="77"/>
      <c r="Y748" s="77"/>
      <c r="Z748" s="77"/>
    </row>
    <row r="749" spans="1:26">
      <c r="A749" s="77"/>
      <c r="B749" s="642" t="s">
        <v>6582</v>
      </c>
      <c r="C749" s="642" t="s">
        <v>6583</v>
      </c>
      <c r="D749" s="15">
        <v>1603.0775750000003</v>
      </c>
      <c r="E749" s="15">
        <f t="shared" si="7"/>
        <v>1923.6930900000002</v>
      </c>
      <c r="F749" s="31"/>
      <c r="G749" s="77"/>
      <c r="H749" s="77"/>
      <c r="I749" s="77"/>
      <c r="J749" s="77"/>
      <c r="K749" s="77"/>
      <c r="L749" s="77"/>
      <c r="M749" s="77"/>
      <c r="N749" s="77"/>
      <c r="O749" s="77"/>
      <c r="P749" s="77"/>
      <c r="Q749" s="77"/>
      <c r="R749" s="77"/>
      <c r="S749" s="77"/>
      <c r="T749" s="77"/>
      <c r="U749" s="77"/>
      <c r="V749" s="77"/>
      <c r="W749" s="77"/>
      <c r="X749" s="77"/>
      <c r="Y749" s="77"/>
      <c r="Z749" s="77"/>
    </row>
    <row r="750" spans="1:26">
      <c r="A750" s="77"/>
      <c r="B750" s="641" t="s">
        <v>6584</v>
      </c>
      <c r="C750" s="641" t="s">
        <v>6585</v>
      </c>
      <c r="D750" s="15">
        <v>657.48374999999999</v>
      </c>
      <c r="E750" s="15">
        <f t="shared" si="7"/>
        <v>788.98050000000001</v>
      </c>
      <c r="F750" s="31"/>
      <c r="G750" s="77"/>
      <c r="H750" s="77"/>
      <c r="I750" s="77"/>
      <c r="J750" s="77"/>
      <c r="K750" s="77"/>
      <c r="L750" s="77"/>
      <c r="M750" s="77"/>
      <c r="N750" s="77"/>
      <c r="O750" s="77"/>
      <c r="P750" s="77"/>
      <c r="Q750" s="77"/>
      <c r="R750" s="77"/>
      <c r="S750" s="77"/>
      <c r="T750" s="77"/>
      <c r="U750" s="77"/>
      <c r="V750" s="77"/>
      <c r="W750" s="77"/>
      <c r="X750" s="77"/>
      <c r="Y750" s="77"/>
      <c r="Z750" s="77"/>
    </row>
    <row r="751" spans="1:26">
      <c r="A751" s="77"/>
      <c r="B751" s="642" t="s">
        <v>6586</v>
      </c>
      <c r="C751" s="642" t="s">
        <v>6587</v>
      </c>
      <c r="D751" s="15">
        <v>803.59124999999995</v>
      </c>
      <c r="E751" s="15">
        <f t="shared" si="7"/>
        <v>964.30949999999984</v>
      </c>
      <c r="F751" s="31"/>
      <c r="G751" s="77"/>
      <c r="H751" s="77"/>
      <c r="I751" s="77"/>
      <c r="J751" s="77"/>
      <c r="K751" s="77"/>
      <c r="L751" s="77"/>
      <c r="M751" s="77"/>
      <c r="N751" s="77"/>
      <c r="O751" s="77"/>
      <c r="P751" s="77"/>
      <c r="Q751" s="77"/>
      <c r="R751" s="77"/>
      <c r="S751" s="77"/>
      <c r="T751" s="77"/>
      <c r="U751" s="77"/>
      <c r="V751" s="77"/>
      <c r="W751" s="77"/>
      <c r="X751" s="77"/>
      <c r="Y751" s="77"/>
      <c r="Z751" s="77"/>
    </row>
    <row r="752" spans="1:26">
      <c r="A752" s="77"/>
      <c r="B752" s="642" t="s">
        <v>6588</v>
      </c>
      <c r="C752" s="642" t="s">
        <v>6589</v>
      </c>
      <c r="D752" s="15">
        <v>1201.0175649999999</v>
      </c>
      <c r="E752" s="15">
        <f t="shared" si="7"/>
        <v>1441.2210779999998</v>
      </c>
      <c r="F752" s="31"/>
      <c r="G752" s="77"/>
      <c r="H752" s="77"/>
      <c r="I752" s="77"/>
      <c r="J752" s="77"/>
      <c r="K752" s="77"/>
      <c r="L752" s="77"/>
      <c r="M752" s="77"/>
      <c r="N752" s="77"/>
      <c r="O752" s="77"/>
      <c r="P752" s="77"/>
      <c r="Q752" s="77"/>
      <c r="R752" s="77"/>
      <c r="S752" s="77"/>
      <c r="T752" s="77"/>
      <c r="U752" s="77"/>
      <c r="V752" s="77"/>
      <c r="W752" s="77"/>
      <c r="X752" s="77"/>
      <c r="Y752" s="77"/>
      <c r="Z752" s="77"/>
    </row>
    <row r="753" spans="1:26">
      <c r="A753" s="77"/>
      <c r="B753" s="642" t="s">
        <v>6590</v>
      </c>
      <c r="C753" s="642" t="s">
        <v>6591</v>
      </c>
      <c r="D753" s="15">
        <v>1572.5898100000002</v>
      </c>
      <c r="E753" s="15">
        <f t="shared" si="7"/>
        <v>1887.1077720000001</v>
      </c>
      <c r="F753" s="31"/>
      <c r="G753" s="77"/>
      <c r="H753" s="77"/>
      <c r="I753" s="77"/>
      <c r="J753" s="77"/>
      <c r="K753" s="77"/>
      <c r="L753" s="77"/>
      <c r="M753" s="77"/>
      <c r="N753" s="77"/>
      <c r="O753" s="77"/>
      <c r="P753" s="77"/>
      <c r="Q753" s="77"/>
      <c r="R753" s="77"/>
      <c r="S753" s="77"/>
      <c r="T753" s="77"/>
      <c r="U753" s="77"/>
      <c r="V753" s="77"/>
      <c r="W753" s="77"/>
      <c r="X753" s="77"/>
      <c r="Y753" s="77"/>
      <c r="Z753" s="77"/>
    </row>
    <row r="754" spans="1:26">
      <c r="A754" s="77"/>
      <c r="B754" s="642" t="s">
        <v>6592</v>
      </c>
      <c r="C754" s="642" t="s">
        <v>6593</v>
      </c>
      <c r="D754" s="15">
        <v>1923.69309</v>
      </c>
      <c r="E754" s="15">
        <f t="shared" si="7"/>
        <v>2308.4317080000001</v>
      </c>
      <c r="F754" s="31"/>
      <c r="G754" s="77"/>
      <c r="H754" s="77"/>
      <c r="I754" s="77"/>
      <c r="J754" s="77"/>
      <c r="K754" s="77"/>
      <c r="L754" s="77"/>
      <c r="M754" s="77"/>
      <c r="N754" s="77"/>
      <c r="O754" s="77"/>
      <c r="P754" s="77"/>
      <c r="Q754" s="77"/>
      <c r="R754" s="77"/>
      <c r="S754" s="77"/>
      <c r="T754" s="77"/>
      <c r="U754" s="77"/>
      <c r="V754" s="77"/>
      <c r="W754" s="77"/>
      <c r="X754" s="77"/>
      <c r="Y754" s="77"/>
      <c r="Z754" s="77"/>
    </row>
    <row r="755" spans="1:26">
      <c r="A755" s="77"/>
      <c r="B755" s="78"/>
      <c r="C755" s="78"/>
      <c r="D755" s="588"/>
      <c r="E755" s="588"/>
      <c r="F755" s="77"/>
      <c r="G755" s="77"/>
      <c r="H755" s="77"/>
      <c r="I755" s="77"/>
      <c r="J755" s="77"/>
      <c r="K755" s="77"/>
      <c r="L755" s="77"/>
      <c r="M755" s="77"/>
      <c r="N755" s="77"/>
      <c r="O755" s="77"/>
      <c r="P755" s="77"/>
      <c r="Q755" s="77"/>
      <c r="R755" s="77"/>
      <c r="S755" s="77"/>
      <c r="T755" s="77"/>
      <c r="U755" s="77"/>
      <c r="V755" s="77"/>
      <c r="W755" s="77"/>
      <c r="X755" s="77"/>
      <c r="Y755" s="77"/>
      <c r="Z755" s="77"/>
    </row>
    <row r="756" spans="1:26">
      <c r="A756" s="77"/>
      <c r="B756" s="78"/>
      <c r="C756" s="78"/>
      <c r="D756" s="588"/>
      <c r="E756" s="588"/>
      <c r="F756" s="77"/>
      <c r="G756" s="77"/>
      <c r="H756" s="77"/>
      <c r="I756" s="77"/>
      <c r="J756" s="77"/>
      <c r="K756" s="77"/>
      <c r="L756" s="77"/>
      <c r="M756" s="77"/>
      <c r="N756" s="77"/>
      <c r="O756" s="77"/>
      <c r="P756" s="77"/>
      <c r="Q756" s="77"/>
      <c r="R756" s="77"/>
      <c r="S756" s="77"/>
      <c r="T756" s="77"/>
      <c r="U756" s="77"/>
      <c r="V756" s="77"/>
      <c r="W756" s="77"/>
      <c r="X756" s="77"/>
      <c r="Y756" s="77"/>
      <c r="Z756" s="77"/>
    </row>
    <row r="757" spans="1:26" ht="15">
      <c r="A757" s="77"/>
      <c r="B757" s="1124" t="s">
        <v>5312</v>
      </c>
      <c r="C757" s="1124" t="s">
        <v>5313</v>
      </c>
      <c r="D757" s="1125" t="s">
        <v>2255</v>
      </c>
      <c r="E757" s="889"/>
      <c r="F757" s="77"/>
      <c r="G757" s="77"/>
      <c r="H757" s="77"/>
      <c r="I757" s="77"/>
      <c r="J757" s="77"/>
      <c r="K757" s="77"/>
      <c r="L757" s="77"/>
      <c r="M757" s="77"/>
      <c r="N757" s="77"/>
      <c r="O757" s="77"/>
      <c r="P757" s="77"/>
      <c r="Q757" s="77"/>
      <c r="R757" s="77"/>
      <c r="S757" s="77"/>
      <c r="T757" s="77"/>
      <c r="U757" s="77"/>
      <c r="V757" s="77"/>
      <c r="W757" s="77"/>
      <c r="X757" s="77"/>
      <c r="Y757" s="77"/>
      <c r="Z757" s="77"/>
    </row>
    <row r="758" spans="1:26">
      <c r="A758" s="77"/>
      <c r="B758" s="884"/>
      <c r="C758" s="884"/>
      <c r="D758" s="451" t="s">
        <v>6323</v>
      </c>
      <c r="E758" s="451" t="s">
        <v>5314</v>
      </c>
      <c r="F758" s="77"/>
      <c r="G758" s="77"/>
      <c r="H758" s="77"/>
      <c r="I758" s="77"/>
      <c r="J758" s="77"/>
      <c r="K758" s="77"/>
      <c r="L758" s="77"/>
      <c r="M758" s="77"/>
      <c r="N758" s="77"/>
      <c r="O758" s="77"/>
      <c r="P758" s="77"/>
      <c r="Q758" s="77"/>
      <c r="R758" s="77"/>
      <c r="S758" s="77"/>
      <c r="T758" s="77"/>
      <c r="U758" s="77"/>
      <c r="V758" s="77"/>
      <c r="W758" s="77"/>
      <c r="X758" s="77"/>
      <c r="Y758" s="77"/>
      <c r="Z758" s="77"/>
    </row>
    <row r="759" spans="1:26" ht="15.75">
      <c r="A759" s="77"/>
      <c r="B759" s="1126" t="s">
        <v>6594</v>
      </c>
      <c r="C759" s="1012"/>
      <c r="D759" s="1012"/>
      <c r="E759" s="1085"/>
      <c r="F759" s="77"/>
      <c r="G759" s="77"/>
      <c r="H759" s="77"/>
      <c r="I759" s="77"/>
      <c r="J759" s="77"/>
      <c r="K759" s="77"/>
      <c r="L759" s="77"/>
      <c r="M759" s="77"/>
      <c r="N759" s="77"/>
      <c r="O759" s="77"/>
      <c r="P759" s="77"/>
      <c r="Q759" s="77"/>
      <c r="R759" s="77"/>
      <c r="S759" s="77"/>
      <c r="T759" s="77"/>
      <c r="U759" s="77"/>
      <c r="V759" s="77"/>
      <c r="W759" s="77"/>
      <c r="X759" s="77"/>
      <c r="Y759" s="77"/>
      <c r="Z759" s="77"/>
    </row>
    <row r="760" spans="1:26">
      <c r="A760" s="77"/>
      <c r="B760" s="647" t="s">
        <v>6595</v>
      </c>
      <c r="C760" s="648" t="s">
        <v>6596</v>
      </c>
      <c r="D760" s="15">
        <v>175.25</v>
      </c>
      <c r="E760" s="15">
        <f t="shared" ref="E760:E773" si="8">D760*1.2</f>
        <v>210.29999999999998</v>
      </c>
      <c r="F760" s="31"/>
      <c r="G760" s="77"/>
      <c r="H760" s="77"/>
      <c r="I760" s="77"/>
      <c r="J760" s="77"/>
      <c r="K760" s="77"/>
      <c r="L760" s="77"/>
      <c r="M760" s="77"/>
      <c r="N760" s="77"/>
      <c r="O760" s="77"/>
      <c r="P760" s="77"/>
      <c r="Q760" s="77"/>
      <c r="R760" s="77"/>
      <c r="S760" s="77"/>
      <c r="T760" s="77"/>
      <c r="U760" s="77"/>
      <c r="V760" s="77"/>
      <c r="W760" s="77"/>
      <c r="X760" s="77"/>
      <c r="Y760" s="77"/>
      <c r="Z760" s="77"/>
    </row>
    <row r="761" spans="1:26">
      <c r="A761" s="77"/>
      <c r="B761" s="647" t="s">
        <v>6597</v>
      </c>
      <c r="C761" s="648" t="s">
        <v>6598</v>
      </c>
      <c r="D761" s="15">
        <v>214.29</v>
      </c>
      <c r="E761" s="15">
        <f t="shared" si="8"/>
        <v>257.14799999999997</v>
      </c>
      <c r="F761" s="31"/>
      <c r="G761" s="77"/>
      <c r="H761" s="77"/>
      <c r="I761" s="77"/>
      <c r="J761" s="77"/>
      <c r="K761" s="77"/>
      <c r="L761" s="77"/>
      <c r="M761" s="77"/>
      <c r="N761" s="77"/>
      <c r="O761" s="77"/>
      <c r="P761" s="77"/>
      <c r="Q761" s="77"/>
      <c r="R761" s="77"/>
      <c r="S761" s="77"/>
      <c r="T761" s="77"/>
      <c r="U761" s="77"/>
      <c r="V761" s="77"/>
      <c r="W761" s="77"/>
      <c r="X761" s="77"/>
      <c r="Y761" s="77"/>
      <c r="Z761" s="77"/>
    </row>
    <row r="762" spans="1:26">
      <c r="A762" s="77"/>
      <c r="B762" s="647" t="s">
        <v>6599</v>
      </c>
      <c r="C762" s="648" t="s">
        <v>6600</v>
      </c>
      <c r="D762" s="15">
        <v>255.35</v>
      </c>
      <c r="E762" s="15">
        <f t="shared" si="8"/>
        <v>306.41999999999996</v>
      </c>
      <c r="F762" s="31"/>
      <c r="G762" s="77"/>
      <c r="H762" s="77"/>
      <c r="I762" s="77"/>
      <c r="J762" s="77"/>
      <c r="K762" s="77"/>
      <c r="L762" s="77"/>
      <c r="M762" s="77"/>
      <c r="N762" s="77"/>
      <c r="O762" s="77"/>
      <c r="P762" s="77"/>
      <c r="Q762" s="77"/>
      <c r="R762" s="77"/>
      <c r="S762" s="77"/>
      <c r="T762" s="77"/>
      <c r="U762" s="77"/>
      <c r="V762" s="77"/>
      <c r="W762" s="77"/>
      <c r="X762" s="77"/>
      <c r="Y762" s="77"/>
      <c r="Z762" s="77"/>
    </row>
    <row r="763" spans="1:26">
      <c r="A763" s="77"/>
      <c r="B763" s="647" t="s">
        <v>6601</v>
      </c>
      <c r="C763" s="648" t="s">
        <v>6602</v>
      </c>
      <c r="D763" s="15">
        <v>282.39999999999998</v>
      </c>
      <c r="E763" s="15">
        <f t="shared" si="8"/>
        <v>338.87999999999994</v>
      </c>
      <c r="F763" s="31"/>
      <c r="G763" s="77"/>
      <c r="H763" s="77"/>
      <c r="I763" s="77"/>
      <c r="J763" s="77"/>
      <c r="K763" s="77"/>
      <c r="L763" s="77"/>
      <c r="M763" s="77"/>
      <c r="N763" s="77"/>
      <c r="O763" s="77"/>
      <c r="P763" s="77"/>
      <c r="Q763" s="77"/>
      <c r="R763" s="77"/>
      <c r="S763" s="77"/>
      <c r="T763" s="77"/>
      <c r="U763" s="77"/>
      <c r="V763" s="77"/>
      <c r="W763" s="77"/>
      <c r="X763" s="77"/>
      <c r="Y763" s="77"/>
      <c r="Z763" s="77"/>
    </row>
    <row r="764" spans="1:26">
      <c r="A764" s="77"/>
      <c r="B764" s="647" t="s">
        <v>6603</v>
      </c>
      <c r="C764" s="648" t="s">
        <v>6604</v>
      </c>
      <c r="D764" s="15">
        <v>311.98</v>
      </c>
      <c r="E764" s="15">
        <f t="shared" si="8"/>
        <v>374.37600000000003</v>
      </c>
      <c r="F764" s="31"/>
      <c r="G764" s="77"/>
      <c r="H764" s="77"/>
      <c r="I764" s="77"/>
      <c r="J764" s="77"/>
      <c r="K764" s="77"/>
      <c r="L764" s="77"/>
      <c r="M764" s="77"/>
      <c r="N764" s="77"/>
      <c r="O764" s="77"/>
      <c r="P764" s="77"/>
      <c r="Q764" s="77"/>
      <c r="R764" s="77"/>
      <c r="S764" s="77"/>
      <c r="T764" s="77"/>
      <c r="U764" s="77"/>
      <c r="V764" s="77"/>
      <c r="W764" s="77"/>
      <c r="X764" s="77"/>
      <c r="Y764" s="77"/>
      <c r="Z764" s="77"/>
    </row>
    <row r="765" spans="1:26">
      <c r="A765" s="77"/>
      <c r="B765" s="647" t="s">
        <v>6605</v>
      </c>
      <c r="C765" s="648" t="s">
        <v>6606</v>
      </c>
      <c r="D765" s="15">
        <v>357.68</v>
      </c>
      <c r="E765" s="15">
        <f t="shared" si="8"/>
        <v>429.21600000000001</v>
      </c>
      <c r="F765" s="31"/>
      <c r="G765" s="77"/>
      <c r="H765" s="77"/>
      <c r="I765" s="77"/>
      <c r="J765" s="77"/>
      <c r="K765" s="77"/>
      <c r="L765" s="77"/>
      <c r="M765" s="77"/>
      <c r="N765" s="77"/>
      <c r="O765" s="77"/>
      <c r="P765" s="77"/>
      <c r="Q765" s="77"/>
      <c r="R765" s="77"/>
      <c r="S765" s="77"/>
      <c r="T765" s="77"/>
      <c r="U765" s="77"/>
      <c r="V765" s="77"/>
      <c r="W765" s="77"/>
      <c r="X765" s="77"/>
      <c r="Y765" s="77"/>
      <c r="Z765" s="77"/>
    </row>
    <row r="766" spans="1:26">
      <c r="A766" s="77"/>
      <c r="B766" s="647" t="s">
        <v>6607</v>
      </c>
      <c r="C766" s="648" t="s">
        <v>6608</v>
      </c>
      <c r="D766" s="15">
        <v>416.83</v>
      </c>
      <c r="E766" s="15">
        <f t="shared" si="8"/>
        <v>500.19599999999997</v>
      </c>
      <c r="F766" s="31"/>
      <c r="G766" s="77"/>
      <c r="H766" s="77"/>
      <c r="I766" s="77"/>
      <c r="J766" s="77"/>
      <c r="K766" s="77"/>
      <c r="L766" s="77"/>
      <c r="M766" s="77"/>
      <c r="N766" s="77"/>
      <c r="O766" s="77"/>
      <c r="P766" s="77"/>
      <c r="Q766" s="77"/>
      <c r="R766" s="77"/>
      <c r="S766" s="77"/>
      <c r="T766" s="77"/>
      <c r="U766" s="77"/>
      <c r="V766" s="77"/>
      <c r="W766" s="77"/>
      <c r="X766" s="77"/>
      <c r="Y766" s="77"/>
      <c r="Z766" s="77"/>
    </row>
    <row r="767" spans="1:26">
      <c r="A767" s="77"/>
      <c r="B767" s="647" t="s">
        <v>6609</v>
      </c>
      <c r="C767" s="648" t="s">
        <v>6610</v>
      </c>
      <c r="D767" s="15">
        <v>139.79</v>
      </c>
      <c r="E767" s="15">
        <f t="shared" si="8"/>
        <v>167.74799999999999</v>
      </c>
      <c r="F767" s="31"/>
      <c r="G767" s="77"/>
      <c r="H767" s="77"/>
      <c r="I767" s="77"/>
      <c r="J767" s="77"/>
      <c r="K767" s="77"/>
      <c r="L767" s="77"/>
      <c r="M767" s="77"/>
      <c r="N767" s="77"/>
      <c r="O767" s="77"/>
      <c r="P767" s="77"/>
      <c r="Q767" s="77"/>
      <c r="R767" s="77"/>
      <c r="S767" s="77"/>
      <c r="T767" s="77"/>
      <c r="U767" s="77"/>
      <c r="V767" s="77"/>
      <c r="W767" s="77"/>
      <c r="X767" s="77"/>
      <c r="Y767" s="77"/>
      <c r="Z767" s="77"/>
    </row>
    <row r="768" spans="1:26">
      <c r="A768" s="77"/>
      <c r="B768" s="647" t="s">
        <v>6611</v>
      </c>
      <c r="C768" s="648" t="s">
        <v>6612</v>
      </c>
      <c r="D768" s="15">
        <v>204.84</v>
      </c>
      <c r="E768" s="15">
        <f t="shared" si="8"/>
        <v>245.80799999999999</v>
      </c>
      <c r="F768" s="31"/>
      <c r="G768" s="77"/>
      <c r="H768" s="77"/>
      <c r="I768" s="77"/>
      <c r="J768" s="77"/>
      <c r="K768" s="77"/>
      <c r="L768" s="77"/>
      <c r="M768" s="77"/>
      <c r="N768" s="77"/>
      <c r="O768" s="77"/>
      <c r="P768" s="77"/>
      <c r="Q768" s="77"/>
      <c r="R768" s="77"/>
      <c r="S768" s="77"/>
      <c r="T768" s="77"/>
      <c r="U768" s="77"/>
      <c r="V768" s="77"/>
      <c r="W768" s="77"/>
      <c r="X768" s="77"/>
      <c r="Y768" s="77"/>
      <c r="Z768" s="77"/>
    </row>
    <row r="769" spans="1:26">
      <c r="A769" s="77"/>
      <c r="B769" s="647" t="s">
        <v>6613</v>
      </c>
      <c r="C769" s="648" t="s">
        <v>6614</v>
      </c>
      <c r="D769" s="15">
        <v>228.57</v>
      </c>
      <c r="E769" s="15">
        <f t="shared" si="8"/>
        <v>274.28399999999999</v>
      </c>
      <c r="F769" s="31"/>
      <c r="G769" s="77"/>
      <c r="H769" s="77"/>
      <c r="I769" s="77"/>
      <c r="J769" s="77"/>
      <c r="K769" s="77"/>
      <c r="L769" s="77"/>
      <c r="M769" s="77"/>
      <c r="N769" s="77"/>
      <c r="O769" s="77"/>
      <c r="P769" s="77"/>
      <c r="Q769" s="77"/>
      <c r="R769" s="77"/>
      <c r="S769" s="77"/>
      <c r="T769" s="77"/>
      <c r="U769" s="77"/>
      <c r="V769" s="77"/>
      <c r="W769" s="77"/>
      <c r="X769" s="77"/>
      <c r="Y769" s="77"/>
      <c r="Z769" s="77"/>
    </row>
    <row r="770" spans="1:26">
      <c r="A770" s="77"/>
      <c r="B770" s="647" t="s">
        <v>6615</v>
      </c>
      <c r="C770" s="648" t="s">
        <v>6616</v>
      </c>
      <c r="D770" s="15">
        <v>257.41000000000003</v>
      </c>
      <c r="E770" s="15">
        <f t="shared" si="8"/>
        <v>308.892</v>
      </c>
      <c r="F770" s="31"/>
      <c r="G770" s="77"/>
      <c r="H770" s="77"/>
      <c r="I770" s="77"/>
      <c r="J770" s="77"/>
      <c r="K770" s="77"/>
      <c r="L770" s="77"/>
      <c r="M770" s="77"/>
      <c r="N770" s="77"/>
      <c r="O770" s="77"/>
      <c r="P770" s="77"/>
      <c r="Q770" s="77"/>
      <c r="R770" s="77"/>
      <c r="S770" s="77"/>
      <c r="T770" s="77"/>
      <c r="U770" s="77"/>
      <c r="V770" s="77"/>
      <c r="W770" s="77"/>
      <c r="X770" s="77"/>
      <c r="Y770" s="77"/>
      <c r="Z770" s="77"/>
    </row>
    <row r="771" spans="1:26">
      <c r="A771" s="77"/>
      <c r="B771" s="647" t="s">
        <v>6617</v>
      </c>
      <c r="C771" s="648" t="s">
        <v>6618</v>
      </c>
      <c r="D771" s="15">
        <v>283.17</v>
      </c>
      <c r="E771" s="15">
        <f t="shared" si="8"/>
        <v>339.80400000000003</v>
      </c>
      <c r="F771" s="31"/>
      <c r="G771" s="77"/>
      <c r="H771" s="77"/>
      <c r="I771" s="77"/>
      <c r="J771" s="77"/>
      <c r="K771" s="77"/>
      <c r="L771" s="77"/>
      <c r="M771" s="77"/>
      <c r="N771" s="77"/>
      <c r="O771" s="77"/>
      <c r="P771" s="77"/>
      <c r="Q771" s="77"/>
      <c r="R771" s="77"/>
      <c r="S771" s="77"/>
      <c r="T771" s="77"/>
      <c r="U771" s="77"/>
      <c r="V771" s="77"/>
      <c r="W771" s="77"/>
      <c r="X771" s="77"/>
      <c r="Y771" s="77"/>
      <c r="Z771" s="77"/>
    </row>
    <row r="772" spans="1:26">
      <c r="A772" s="77"/>
      <c r="B772" s="647" t="s">
        <v>6619</v>
      </c>
      <c r="C772" s="648" t="s">
        <v>6620</v>
      </c>
      <c r="D772" s="15">
        <v>327.06</v>
      </c>
      <c r="E772" s="15">
        <f t="shared" si="8"/>
        <v>392.47199999999998</v>
      </c>
      <c r="F772" s="31"/>
      <c r="G772" s="77"/>
      <c r="H772" s="77"/>
      <c r="I772" s="77"/>
      <c r="J772" s="77"/>
      <c r="K772" s="77"/>
      <c r="L772" s="77"/>
      <c r="M772" s="77"/>
      <c r="N772" s="77"/>
      <c r="O772" s="77"/>
      <c r="P772" s="77"/>
      <c r="Q772" s="77"/>
      <c r="R772" s="77"/>
      <c r="S772" s="77"/>
      <c r="T772" s="77"/>
      <c r="U772" s="77"/>
      <c r="V772" s="77"/>
      <c r="W772" s="77"/>
      <c r="X772" s="77"/>
      <c r="Y772" s="77"/>
      <c r="Z772" s="77"/>
    </row>
    <row r="773" spans="1:26">
      <c r="A773" s="77"/>
      <c r="B773" s="647" t="s">
        <v>6621</v>
      </c>
      <c r="C773" s="648" t="s">
        <v>6622</v>
      </c>
      <c r="D773" s="15">
        <v>378.98</v>
      </c>
      <c r="E773" s="15">
        <f t="shared" si="8"/>
        <v>454.77600000000001</v>
      </c>
      <c r="F773" s="31"/>
      <c r="G773" s="77"/>
      <c r="H773" s="77"/>
      <c r="I773" s="77"/>
      <c r="J773" s="77"/>
      <c r="K773" s="77"/>
      <c r="L773" s="77"/>
      <c r="M773" s="77"/>
      <c r="N773" s="77"/>
      <c r="O773" s="77"/>
      <c r="P773" s="77"/>
      <c r="Q773" s="77"/>
      <c r="R773" s="77"/>
      <c r="S773" s="77"/>
      <c r="T773" s="77"/>
      <c r="U773" s="77"/>
      <c r="V773" s="77"/>
      <c r="W773" s="77"/>
      <c r="X773" s="77"/>
      <c r="Y773" s="77"/>
      <c r="Z773" s="77"/>
    </row>
    <row r="774" spans="1:26">
      <c r="A774" s="77"/>
      <c r="B774" s="649" t="s">
        <v>6623</v>
      </c>
      <c r="C774" s="650" t="s">
        <v>6624</v>
      </c>
      <c r="D774" s="15">
        <v>224.95</v>
      </c>
      <c r="E774" s="15">
        <f t="shared" ref="E774:E780" si="9">ROUND(D774*1.2,2)</f>
        <v>269.94</v>
      </c>
      <c r="F774" s="31"/>
      <c r="G774" s="77"/>
      <c r="H774" s="77"/>
      <c r="I774" s="77"/>
      <c r="J774" s="77"/>
      <c r="K774" s="77"/>
      <c r="L774" s="77"/>
      <c r="M774" s="77"/>
      <c r="N774" s="77"/>
      <c r="O774" s="77"/>
      <c r="P774" s="77"/>
      <c r="Q774" s="77"/>
      <c r="R774" s="77"/>
      <c r="S774" s="77"/>
      <c r="T774" s="77"/>
      <c r="U774" s="77"/>
      <c r="V774" s="77"/>
      <c r="W774" s="77"/>
      <c r="X774" s="77"/>
      <c r="Y774" s="77"/>
      <c r="Z774" s="77"/>
    </row>
    <row r="775" spans="1:26">
      <c r="A775" s="77"/>
      <c r="B775" s="649" t="s">
        <v>6625</v>
      </c>
      <c r="C775" s="651" t="s">
        <v>6626</v>
      </c>
      <c r="D775" s="15">
        <v>220.91</v>
      </c>
      <c r="E775" s="15">
        <f t="shared" si="9"/>
        <v>265.08999999999997</v>
      </c>
      <c r="F775" s="31"/>
      <c r="G775" s="77"/>
      <c r="H775" s="77"/>
      <c r="I775" s="77"/>
      <c r="J775" s="77"/>
      <c r="K775" s="77"/>
      <c r="L775" s="77"/>
      <c r="M775" s="77"/>
      <c r="N775" s="77"/>
      <c r="O775" s="77"/>
      <c r="P775" s="77"/>
      <c r="Q775" s="77"/>
      <c r="R775" s="77"/>
      <c r="S775" s="77"/>
      <c r="T775" s="77"/>
      <c r="U775" s="77"/>
      <c r="V775" s="77"/>
      <c r="W775" s="77"/>
      <c r="X775" s="77"/>
      <c r="Y775" s="77"/>
      <c r="Z775" s="77"/>
    </row>
    <row r="776" spans="1:26">
      <c r="A776" s="77"/>
      <c r="B776" s="649" t="s">
        <v>6627</v>
      </c>
      <c r="C776" s="650" t="s">
        <v>6628</v>
      </c>
      <c r="D776" s="15">
        <v>292.41000000000003</v>
      </c>
      <c r="E776" s="15">
        <f t="shared" si="9"/>
        <v>350.89</v>
      </c>
      <c r="F776" s="31"/>
      <c r="G776" s="77"/>
      <c r="H776" s="77"/>
      <c r="I776" s="77"/>
      <c r="J776" s="77"/>
      <c r="K776" s="77"/>
      <c r="L776" s="77"/>
      <c r="M776" s="77"/>
      <c r="N776" s="77"/>
      <c r="O776" s="77"/>
      <c r="P776" s="77"/>
      <c r="Q776" s="77"/>
      <c r="R776" s="77"/>
      <c r="S776" s="77"/>
      <c r="T776" s="77"/>
      <c r="U776" s="77"/>
      <c r="V776" s="77"/>
      <c r="W776" s="77"/>
      <c r="X776" s="77"/>
      <c r="Y776" s="77"/>
      <c r="Z776" s="77"/>
    </row>
    <row r="777" spans="1:26">
      <c r="A777" s="77"/>
      <c r="B777" s="649" t="s">
        <v>6629</v>
      </c>
      <c r="C777" s="650" t="s">
        <v>6630</v>
      </c>
      <c r="D777" s="15">
        <v>328.9</v>
      </c>
      <c r="E777" s="15">
        <f t="shared" si="9"/>
        <v>394.68</v>
      </c>
      <c r="F777" s="31"/>
      <c r="G777" s="77"/>
      <c r="H777" s="77"/>
      <c r="I777" s="77"/>
      <c r="J777" s="77"/>
      <c r="K777" s="77"/>
      <c r="L777" s="77"/>
      <c r="M777" s="77"/>
      <c r="N777" s="77"/>
      <c r="O777" s="77"/>
      <c r="P777" s="77"/>
      <c r="Q777" s="77"/>
      <c r="R777" s="77"/>
      <c r="S777" s="77"/>
      <c r="T777" s="77"/>
      <c r="U777" s="77"/>
      <c r="V777" s="77"/>
      <c r="W777" s="77"/>
      <c r="X777" s="77"/>
      <c r="Y777" s="77"/>
      <c r="Z777" s="77"/>
    </row>
    <row r="778" spans="1:26">
      <c r="A778" s="77"/>
      <c r="B778" s="649" t="s">
        <v>6631</v>
      </c>
      <c r="C778" s="650" t="s">
        <v>6632</v>
      </c>
      <c r="D778" s="15">
        <v>359.34</v>
      </c>
      <c r="E778" s="15">
        <f t="shared" si="9"/>
        <v>431.21</v>
      </c>
      <c r="F778" s="31"/>
      <c r="G778" s="77"/>
      <c r="H778" s="77"/>
      <c r="I778" s="77"/>
      <c r="J778" s="77"/>
      <c r="K778" s="77"/>
      <c r="L778" s="77"/>
      <c r="M778" s="77"/>
      <c r="N778" s="77"/>
      <c r="O778" s="77"/>
      <c r="P778" s="77"/>
      <c r="Q778" s="77"/>
      <c r="R778" s="77"/>
      <c r="S778" s="77"/>
      <c r="T778" s="77"/>
      <c r="U778" s="77"/>
      <c r="V778" s="77"/>
      <c r="W778" s="77"/>
      <c r="X778" s="77"/>
      <c r="Y778" s="77"/>
      <c r="Z778" s="77"/>
    </row>
    <row r="779" spans="1:26">
      <c r="A779" s="77"/>
      <c r="B779" s="649" t="s">
        <v>6633</v>
      </c>
      <c r="C779" s="650" t="s">
        <v>6634</v>
      </c>
      <c r="D779" s="15">
        <v>413.05</v>
      </c>
      <c r="E779" s="15">
        <f t="shared" si="9"/>
        <v>495.66</v>
      </c>
      <c r="F779" s="31"/>
      <c r="G779" s="77"/>
      <c r="H779" s="77"/>
      <c r="I779" s="77"/>
      <c r="J779" s="77"/>
      <c r="K779" s="77"/>
      <c r="L779" s="77"/>
      <c r="M779" s="77"/>
      <c r="N779" s="77"/>
      <c r="O779" s="77"/>
      <c r="P779" s="77"/>
      <c r="Q779" s="77"/>
      <c r="R779" s="77"/>
      <c r="S779" s="77"/>
      <c r="T779" s="77"/>
      <c r="U779" s="77"/>
      <c r="V779" s="77"/>
      <c r="W779" s="77"/>
      <c r="X779" s="77"/>
      <c r="Y779" s="77"/>
      <c r="Z779" s="77"/>
    </row>
    <row r="780" spans="1:26">
      <c r="A780" s="77"/>
      <c r="B780" s="649" t="s">
        <v>6635</v>
      </c>
      <c r="C780" s="650" t="s">
        <v>6636</v>
      </c>
      <c r="D780" s="15">
        <v>479.24</v>
      </c>
      <c r="E780" s="15">
        <f t="shared" si="9"/>
        <v>575.09</v>
      </c>
      <c r="F780" s="31"/>
      <c r="G780" s="77"/>
      <c r="H780" s="77"/>
      <c r="I780" s="77"/>
      <c r="J780" s="77"/>
      <c r="K780" s="77"/>
      <c r="L780" s="77"/>
      <c r="M780" s="77"/>
      <c r="N780" s="77"/>
      <c r="O780" s="77"/>
      <c r="P780" s="77"/>
      <c r="Q780" s="77"/>
      <c r="R780" s="77"/>
      <c r="S780" s="77"/>
      <c r="T780" s="77"/>
      <c r="U780" s="77"/>
      <c r="V780" s="77"/>
      <c r="W780" s="77"/>
      <c r="X780" s="77"/>
      <c r="Y780" s="77"/>
      <c r="Z780" s="77"/>
    </row>
    <row r="781" spans="1:26">
      <c r="A781" s="77"/>
      <c r="B781" s="647" t="s">
        <v>6637</v>
      </c>
      <c r="C781" s="648" t="s">
        <v>6638</v>
      </c>
      <c r="D781" s="15">
        <v>112.77</v>
      </c>
      <c r="E781" s="15">
        <f t="shared" ref="E781:E875" si="10">D781*1.2</f>
        <v>135.32399999999998</v>
      </c>
      <c r="F781" s="31"/>
      <c r="G781" s="77"/>
      <c r="H781" s="77"/>
      <c r="I781" s="77"/>
      <c r="J781" s="77"/>
      <c r="K781" s="77"/>
      <c r="L781" s="77"/>
      <c r="M781" s="77"/>
      <c r="N781" s="77"/>
      <c r="O781" s="77"/>
      <c r="P781" s="77"/>
      <c r="Q781" s="77"/>
      <c r="R781" s="77"/>
      <c r="S781" s="77"/>
      <c r="T781" s="77"/>
      <c r="U781" s="77"/>
      <c r="V781" s="77"/>
      <c r="W781" s="77"/>
      <c r="X781" s="77"/>
      <c r="Y781" s="77"/>
      <c r="Z781" s="77"/>
    </row>
    <row r="782" spans="1:26">
      <c r="A782" s="77"/>
      <c r="B782" s="647" t="s">
        <v>6639</v>
      </c>
      <c r="C782" s="648" t="s">
        <v>6640</v>
      </c>
      <c r="D782" s="15">
        <v>125.25</v>
      </c>
      <c r="E782" s="15">
        <f t="shared" si="10"/>
        <v>150.29999999999998</v>
      </c>
      <c r="F782" s="31"/>
      <c r="G782" s="77"/>
      <c r="H782" s="77"/>
      <c r="I782" s="77"/>
      <c r="J782" s="77"/>
      <c r="K782" s="77"/>
      <c r="L782" s="77"/>
      <c r="M782" s="77"/>
      <c r="N782" s="77"/>
      <c r="O782" s="77"/>
      <c r="P782" s="77"/>
      <c r="Q782" s="77"/>
      <c r="R782" s="77"/>
      <c r="S782" s="77"/>
      <c r="T782" s="77"/>
      <c r="U782" s="77"/>
      <c r="V782" s="77"/>
      <c r="W782" s="77"/>
      <c r="X782" s="77"/>
      <c r="Y782" s="77"/>
      <c r="Z782" s="77"/>
    </row>
    <row r="783" spans="1:26">
      <c r="A783" s="77"/>
      <c r="B783" s="647" t="s">
        <v>6641</v>
      </c>
      <c r="C783" s="648" t="s">
        <v>6642</v>
      </c>
      <c r="D783" s="15">
        <v>132.13</v>
      </c>
      <c r="E783" s="15">
        <f t="shared" si="10"/>
        <v>158.55599999999998</v>
      </c>
      <c r="F783" s="31"/>
      <c r="G783" s="77"/>
      <c r="H783" s="77"/>
      <c r="I783" s="77"/>
      <c r="J783" s="77"/>
      <c r="K783" s="77"/>
      <c r="L783" s="77"/>
      <c r="M783" s="77"/>
      <c r="N783" s="77"/>
      <c r="O783" s="77"/>
      <c r="P783" s="77"/>
      <c r="Q783" s="77"/>
      <c r="R783" s="77"/>
      <c r="S783" s="77"/>
      <c r="T783" s="77"/>
      <c r="U783" s="77"/>
      <c r="V783" s="77"/>
      <c r="W783" s="77"/>
      <c r="X783" s="77"/>
      <c r="Y783" s="77"/>
      <c r="Z783" s="77"/>
    </row>
    <row r="784" spans="1:26">
      <c r="A784" s="77"/>
      <c r="B784" s="647" t="s">
        <v>6643</v>
      </c>
      <c r="C784" s="648" t="s">
        <v>6644</v>
      </c>
      <c r="D784" s="15">
        <v>138.79</v>
      </c>
      <c r="E784" s="15">
        <f t="shared" si="10"/>
        <v>166.54799999999997</v>
      </c>
      <c r="F784" s="31"/>
      <c r="G784" s="77"/>
      <c r="H784" s="77"/>
      <c r="I784" s="77"/>
      <c r="J784" s="77"/>
      <c r="K784" s="77"/>
      <c r="L784" s="77"/>
      <c r="M784" s="77"/>
      <c r="N784" s="77"/>
      <c r="O784" s="77"/>
      <c r="P784" s="77"/>
      <c r="Q784" s="77"/>
      <c r="R784" s="77"/>
      <c r="S784" s="77"/>
      <c r="T784" s="77"/>
      <c r="U784" s="77"/>
      <c r="V784" s="77"/>
      <c r="W784" s="77"/>
      <c r="X784" s="77"/>
      <c r="Y784" s="77"/>
      <c r="Z784" s="77"/>
    </row>
    <row r="785" spans="1:26">
      <c r="A785" s="77"/>
      <c r="B785" s="647" t="s">
        <v>6645</v>
      </c>
      <c r="C785" s="648" t="s">
        <v>6646</v>
      </c>
      <c r="D785" s="15">
        <v>126.79</v>
      </c>
      <c r="E785" s="15">
        <f t="shared" si="10"/>
        <v>152.148</v>
      </c>
      <c r="F785" s="31"/>
      <c r="G785" s="77"/>
      <c r="H785" s="77"/>
      <c r="I785" s="77"/>
      <c r="J785" s="77"/>
      <c r="K785" s="77"/>
      <c r="L785" s="77"/>
      <c r="M785" s="77"/>
      <c r="N785" s="77"/>
      <c r="O785" s="77"/>
      <c r="P785" s="77"/>
      <c r="Q785" s="77"/>
      <c r="R785" s="77"/>
      <c r="S785" s="77"/>
      <c r="T785" s="77"/>
      <c r="U785" s="77"/>
      <c r="V785" s="77"/>
      <c r="W785" s="77"/>
      <c r="X785" s="77"/>
      <c r="Y785" s="77"/>
      <c r="Z785" s="77"/>
    </row>
    <row r="786" spans="1:26">
      <c r="A786" s="77"/>
      <c r="B786" s="647" t="s">
        <v>6647</v>
      </c>
      <c r="C786" s="648" t="s">
        <v>6648</v>
      </c>
      <c r="D786" s="15">
        <v>136.49</v>
      </c>
      <c r="E786" s="15">
        <f t="shared" si="10"/>
        <v>163.78800000000001</v>
      </c>
      <c r="F786" s="31"/>
      <c r="G786" s="77"/>
      <c r="H786" s="77"/>
      <c r="I786" s="77"/>
      <c r="J786" s="77"/>
      <c r="K786" s="77"/>
      <c r="L786" s="77"/>
      <c r="M786" s="77"/>
      <c r="N786" s="77"/>
      <c r="O786" s="77"/>
      <c r="P786" s="77"/>
      <c r="Q786" s="77"/>
      <c r="R786" s="77"/>
      <c r="S786" s="77"/>
      <c r="T786" s="77"/>
      <c r="U786" s="77"/>
      <c r="V786" s="77"/>
      <c r="W786" s="77"/>
      <c r="X786" s="77"/>
      <c r="Y786" s="77"/>
      <c r="Z786" s="77"/>
    </row>
    <row r="787" spans="1:26">
      <c r="A787" s="77"/>
      <c r="B787" s="647" t="s">
        <v>6649</v>
      </c>
      <c r="C787" s="648" t="s">
        <v>6650</v>
      </c>
      <c r="D787" s="15">
        <v>141.09</v>
      </c>
      <c r="E787" s="15">
        <f t="shared" si="10"/>
        <v>169.30799999999999</v>
      </c>
      <c r="F787" s="31"/>
      <c r="G787" s="77"/>
      <c r="H787" s="77"/>
      <c r="I787" s="77"/>
      <c r="J787" s="77"/>
      <c r="K787" s="77"/>
      <c r="L787" s="77"/>
      <c r="M787" s="77"/>
      <c r="N787" s="77"/>
      <c r="O787" s="77"/>
      <c r="P787" s="77"/>
      <c r="Q787" s="77"/>
      <c r="R787" s="77"/>
      <c r="S787" s="77"/>
      <c r="T787" s="77"/>
      <c r="U787" s="77"/>
      <c r="V787" s="77"/>
      <c r="W787" s="77"/>
      <c r="X787" s="77"/>
      <c r="Y787" s="77"/>
      <c r="Z787" s="77"/>
    </row>
    <row r="788" spans="1:26">
      <c r="A788" s="77"/>
      <c r="B788" s="647" t="s">
        <v>6651</v>
      </c>
      <c r="C788" s="648" t="s">
        <v>6652</v>
      </c>
      <c r="D788" s="15">
        <v>149.51</v>
      </c>
      <c r="E788" s="15">
        <f t="shared" si="10"/>
        <v>179.41199999999998</v>
      </c>
      <c r="F788" s="31"/>
      <c r="G788" s="77"/>
      <c r="H788" s="77"/>
      <c r="I788" s="77"/>
      <c r="J788" s="77"/>
      <c r="K788" s="77"/>
      <c r="L788" s="77"/>
      <c r="M788" s="77"/>
      <c r="N788" s="77"/>
      <c r="O788" s="77"/>
      <c r="P788" s="77"/>
      <c r="Q788" s="77"/>
      <c r="R788" s="77"/>
      <c r="S788" s="77"/>
      <c r="T788" s="77"/>
      <c r="U788" s="77"/>
      <c r="V788" s="77"/>
      <c r="W788" s="77"/>
      <c r="X788" s="77"/>
      <c r="Y788" s="77"/>
      <c r="Z788" s="77"/>
    </row>
    <row r="789" spans="1:26">
      <c r="A789" s="77"/>
      <c r="B789" s="647" t="s">
        <v>6653</v>
      </c>
      <c r="C789" s="648" t="s">
        <v>6654</v>
      </c>
      <c r="D789" s="15">
        <v>226.24</v>
      </c>
      <c r="E789" s="15">
        <f t="shared" si="10"/>
        <v>271.488</v>
      </c>
      <c r="F789" s="31"/>
      <c r="G789" s="77"/>
      <c r="H789" s="77"/>
      <c r="I789" s="77"/>
      <c r="J789" s="77"/>
      <c r="K789" s="77"/>
      <c r="L789" s="77"/>
      <c r="M789" s="77"/>
      <c r="N789" s="77"/>
      <c r="O789" s="77"/>
      <c r="P789" s="77"/>
      <c r="Q789" s="77"/>
      <c r="R789" s="77"/>
      <c r="S789" s="77"/>
      <c r="T789" s="77"/>
      <c r="U789" s="77"/>
      <c r="V789" s="77"/>
      <c r="W789" s="77"/>
      <c r="X789" s="77"/>
      <c r="Y789" s="77"/>
      <c r="Z789" s="77"/>
    </row>
    <row r="790" spans="1:26">
      <c r="A790" s="77"/>
      <c r="B790" s="647" t="s">
        <v>6655</v>
      </c>
      <c r="C790" s="648" t="s">
        <v>6656</v>
      </c>
      <c r="D790" s="15">
        <v>196.9</v>
      </c>
      <c r="E790" s="15">
        <f t="shared" si="10"/>
        <v>236.28</v>
      </c>
      <c r="F790" s="31"/>
      <c r="G790" s="77"/>
      <c r="H790" s="77"/>
      <c r="I790" s="77"/>
      <c r="J790" s="77"/>
      <c r="K790" s="77"/>
      <c r="L790" s="77"/>
      <c r="M790" s="77"/>
      <c r="N790" s="77"/>
      <c r="O790" s="77"/>
      <c r="P790" s="77"/>
      <c r="Q790" s="77"/>
      <c r="R790" s="77"/>
      <c r="S790" s="77"/>
      <c r="T790" s="77"/>
      <c r="U790" s="77"/>
      <c r="V790" s="77"/>
      <c r="W790" s="77"/>
      <c r="X790" s="77"/>
      <c r="Y790" s="77"/>
      <c r="Z790" s="77"/>
    </row>
    <row r="791" spans="1:26">
      <c r="A791" s="77"/>
      <c r="B791" s="647" t="s">
        <v>6657</v>
      </c>
      <c r="C791" s="648" t="s">
        <v>6658</v>
      </c>
      <c r="D791" s="15">
        <v>190.07</v>
      </c>
      <c r="E791" s="15">
        <f t="shared" si="10"/>
        <v>228.08399999999997</v>
      </c>
      <c r="F791" s="31"/>
      <c r="G791" s="77"/>
      <c r="H791" s="77"/>
      <c r="I791" s="77"/>
      <c r="J791" s="77"/>
      <c r="K791" s="77"/>
      <c r="L791" s="77"/>
      <c r="M791" s="77"/>
      <c r="N791" s="77"/>
      <c r="O791" s="77"/>
      <c r="P791" s="77"/>
      <c r="Q791" s="77"/>
      <c r="R791" s="77"/>
      <c r="S791" s="77"/>
      <c r="T791" s="77"/>
      <c r="U791" s="77"/>
      <c r="V791" s="77"/>
      <c r="W791" s="77"/>
      <c r="X791" s="77"/>
      <c r="Y791" s="77"/>
      <c r="Z791" s="77"/>
    </row>
    <row r="792" spans="1:26">
      <c r="A792" s="77"/>
      <c r="B792" s="647" t="s">
        <v>6659</v>
      </c>
      <c r="C792" s="652" t="s">
        <v>6660</v>
      </c>
      <c r="D792" s="15">
        <v>139.79</v>
      </c>
      <c r="E792" s="15">
        <f t="shared" si="10"/>
        <v>167.74799999999999</v>
      </c>
      <c r="F792" s="31"/>
      <c r="G792" s="77"/>
      <c r="H792" s="77"/>
      <c r="I792" s="77"/>
      <c r="J792" s="77"/>
      <c r="K792" s="77"/>
      <c r="L792" s="77"/>
      <c r="M792" s="77"/>
      <c r="N792" s="77"/>
      <c r="O792" s="77"/>
      <c r="P792" s="77"/>
      <c r="Q792" s="77"/>
      <c r="R792" s="77"/>
      <c r="S792" s="77"/>
      <c r="T792" s="77"/>
      <c r="U792" s="77"/>
      <c r="V792" s="77"/>
      <c r="W792" s="77"/>
      <c r="X792" s="77"/>
      <c r="Y792" s="77"/>
      <c r="Z792" s="77"/>
    </row>
    <row r="793" spans="1:26">
      <c r="A793" s="77"/>
      <c r="B793" s="647" t="s">
        <v>6661</v>
      </c>
      <c r="C793" s="652" t="s">
        <v>6662</v>
      </c>
      <c r="D793" s="15">
        <v>98.46</v>
      </c>
      <c r="E793" s="15">
        <f t="shared" si="10"/>
        <v>118.15199999999999</v>
      </c>
      <c r="F793" s="31"/>
      <c r="G793" s="77"/>
      <c r="H793" s="77"/>
      <c r="I793" s="77"/>
      <c r="J793" s="77"/>
      <c r="K793" s="77"/>
      <c r="L793" s="77"/>
      <c r="M793" s="77"/>
      <c r="N793" s="77"/>
      <c r="O793" s="77"/>
      <c r="P793" s="77"/>
      <c r="Q793" s="77"/>
      <c r="R793" s="77"/>
      <c r="S793" s="77"/>
      <c r="T793" s="77"/>
      <c r="U793" s="77"/>
      <c r="V793" s="77"/>
      <c r="W793" s="77"/>
      <c r="X793" s="77"/>
      <c r="Y793" s="77"/>
      <c r="Z793" s="77"/>
    </row>
    <row r="794" spans="1:26">
      <c r="A794" s="77"/>
      <c r="B794" s="647" t="s">
        <v>6663</v>
      </c>
      <c r="C794" s="652" t="s">
        <v>6664</v>
      </c>
      <c r="D794" s="15">
        <v>76.03</v>
      </c>
      <c r="E794" s="15">
        <f t="shared" si="10"/>
        <v>91.236000000000004</v>
      </c>
      <c r="F794" s="31"/>
      <c r="G794" s="77"/>
      <c r="H794" s="77"/>
      <c r="I794" s="77"/>
      <c r="J794" s="77"/>
      <c r="K794" s="77"/>
      <c r="L794" s="77"/>
      <c r="M794" s="77"/>
      <c r="N794" s="77"/>
      <c r="O794" s="77"/>
      <c r="P794" s="77"/>
      <c r="Q794" s="77"/>
      <c r="R794" s="77"/>
      <c r="S794" s="77"/>
      <c r="T794" s="77"/>
      <c r="U794" s="77"/>
      <c r="V794" s="77"/>
      <c r="W794" s="77"/>
      <c r="X794" s="77"/>
      <c r="Y794" s="77"/>
      <c r="Z794" s="77"/>
    </row>
    <row r="795" spans="1:26">
      <c r="A795" s="77"/>
      <c r="B795" s="647" t="s">
        <v>6665</v>
      </c>
      <c r="C795" s="652" t="s">
        <v>6666</v>
      </c>
      <c r="D795" s="15">
        <v>202.21</v>
      </c>
      <c r="E795" s="15">
        <f t="shared" si="10"/>
        <v>242.65199999999999</v>
      </c>
      <c r="F795" s="31"/>
      <c r="G795" s="77"/>
      <c r="H795" s="77"/>
      <c r="I795" s="77"/>
      <c r="J795" s="77"/>
      <c r="K795" s="77"/>
      <c r="L795" s="77"/>
      <c r="M795" s="77"/>
      <c r="N795" s="77"/>
      <c r="O795" s="77"/>
      <c r="P795" s="77"/>
      <c r="Q795" s="77"/>
      <c r="R795" s="77"/>
      <c r="S795" s="77"/>
      <c r="T795" s="77"/>
      <c r="U795" s="77"/>
      <c r="V795" s="77"/>
      <c r="W795" s="77"/>
      <c r="X795" s="77"/>
      <c r="Y795" s="77"/>
      <c r="Z795" s="77"/>
    </row>
    <row r="796" spans="1:26">
      <c r="A796" s="77"/>
      <c r="B796" s="647" t="s">
        <v>6667</v>
      </c>
      <c r="C796" s="652" t="s">
        <v>6668</v>
      </c>
      <c r="D796" s="15">
        <v>166.84</v>
      </c>
      <c r="E796" s="15">
        <f t="shared" si="10"/>
        <v>200.208</v>
      </c>
      <c r="F796" s="31"/>
      <c r="G796" s="77"/>
      <c r="H796" s="77"/>
      <c r="I796" s="77"/>
      <c r="J796" s="77"/>
      <c r="K796" s="77"/>
      <c r="L796" s="77"/>
      <c r="M796" s="77"/>
      <c r="N796" s="77"/>
      <c r="O796" s="77"/>
      <c r="P796" s="77"/>
      <c r="Q796" s="77"/>
      <c r="R796" s="77"/>
      <c r="S796" s="77"/>
      <c r="T796" s="77"/>
      <c r="U796" s="77"/>
      <c r="V796" s="77"/>
      <c r="W796" s="77"/>
      <c r="X796" s="77"/>
      <c r="Y796" s="77"/>
      <c r="Z796" s="77"/>
    </row>
    <row r="797" spans="1:26">
      <c r="A797" s="77"/>
      <c r="B797" s="647" t="s">
        <v>6669</v>
      </c>
      <c r="C797" s="648" t="s">
        <v>6670</v>
      </c>
      <c r="D797" s="15">
        <v>152.04</v>
      </c>
      <c r="E797" s="15">
        <f t="shared" si="10"/>
        <v>182.44799999999998</v>
      </c>
      <c r="F797" s="31"/>
      <c r="G797" s="77"/>
      <c r="H797" s="77"/>
      <c r="I797" s="77"/>
      <c r="J797" s="77"/>
      <c r="K797" s="77"/>
      <c r="L797" s="77"/>
      <c r="M797" s="77"/>
      <c r="N797" s="77"/>
      <c r="O797" s="77"/>
      <c r="P797" s="77"/>
      <c r="Q797" s="77"/>
      <c r="R797" s="77"/>
      <c r="S797" s="77"/>
      <c r="T797" s="77"/>
      <c r="U797" s="77"/>
      <c r="V797" s="77"/>
      <c r="W797" s="77"/>
      <c r="X797" s="77"/>
      <c r="Y797" s="77"/>
      <c r="Z797" s="77"/>
    </row>
    <row r="798" spans="1:26">
      <c r="A798" s="77"/>
      <c r="B798" s="647" t="s">
        <v>6671</v>
      </c>
      <c r="C798" s="652" t="s">
        <v>6672</v>
      </c>
      <c r="D798" s="15">
        <v>128.58000000000001</v>
      </c>
      <c r="E798" s="15">
        <f t="shared" si="10"/>
        <v>154.29600000000002</v>
      </c>
      <c r="F798" s="31"/>
      <c r="G798" s="77"/>
      <c r="H798" s="77"/>
      <c r="I798" s="77"/>
      <c r="J798" s="77"/>
      <c r="K798" s="77"/>
      <c r="L798" s="77"/>
      <c r="M798" s="77"/>
      <c r="N798" s="77"/>
      <c r="O798" s="77"/>
      <c r="P798" s="77"/>
      <c r="Q798" s="77"/>
      <c r="R798" s="77"/>
      <c r="S798" s="77"/>
      <c r="T798" s="77"/>
      <c r="U798" s="77"/>
      <c r="V798" s="77"/>
      <c r="W798" s="77"/>
      <c r="X798" s="77"/>
      <c r="Y798" s="77"/>
      <c r="Z798" s="77"/>
    </row>
    <row r="799" spans="1:26">
      <c r="A799" s="77"/>
      <c r="B799" s="647" t="s">
        <v>6673</v>
      </c>
      <c r="C799" s="652" t="s">
        <v>6674</v>
      </c>
      <c r="D799" s="15">
        <v>94.63</v>
      </c>
      <c r="E799" s="15">
        <f t="shared" si="10"/>
        <v>113.556</v>
      </c>
      <c r="F799" s="31"/>
      <c r="G799" s="77"/>
      <c r="H799" s="77"/>
      <c r="I799" s="77"/>
      <c r="J799" s="77"/>
      <c r="K799" s="77"/>
      <c r="L799" s="77"/>
      <c r="M799" s="77"/>
      <c r="N799" s="77"/>
      <c r="O799" s="77"/>
      <c r="P799" s="77"/>
      <c r="Q799" s="77"/>
      <c r="R799" s="77"/>
      <c r="S799" s="77"/>
      <c r="T799" s="77"/>
      <c r="U799" s="77"/>
      <c r="V799" s="77"/>
      <c r="W799" s="77"/>
      <c r="X799" s="77"/>
      <c r="Y799" s="77"/>
      <c r="Z799" s="77"/>
    </row>
    <row r="800" spans="1:26">
      <c r="A800" s="77"/>
      <c r="B800" s="647" t="s">
        <v>6675</v>
      </c>
      <c r="C800" s="15" t="s">
        <v>6676</v>
      </c>
      <c r="D800" s="15">
        <v>71.17</v>
      </c>
      <c r="E800" s="15">
        <f t="shared" si="10"/>
        <v>85.403999999999996</v>
      </c>
      <c r="F800" s="31"/>
      <c r="G800" s="77"/>
      <c r="H800" s="77"/>
      <c r="I800" s="77"/>
      <c r="J800" s="77"/>
      <c r="K800" s="77"/>
      <c r="L800" s="77"/>
      <c r="M800" s="77"/>
      <c r="N800" s="77"/>
      <c r="O800" s="77"/>
      <c r="P800" s="77"/>
      <c r="Q800" s="77"/>
      <c r="R800" s="77"/>
      <c r="S800" s="77"/>
      <c r="T800" s="77"/>
      <c r="U800" s="77"/>
      <c r="V800" s="77"/>
      <c r="W800" s="77"/>
      <c r="X800" s="77"/>
      <c r="Y800" s="77"/>
      <c r="Z800" s="77"/>
    </row>
    <row r="801" spans="1:26">
      <c r="A801" s="77"/>
      <c r="B801" s="649" t="s">
        <v>6677</v>
      </c>
      <c r="C801" s="653" t="s">
        <v>6678</v>
      </c>
      <c r="D801" s="15">
        <v>211.93333333333334</v>
      </c>
      <c r="E801" s="15">
        <f t="shared" si="10"/>
        <v>254.32</v>
      </c>
      <c r="F801" s="31"/>
      <c r="G801" s="77"/>
      <c r="H801" s="77"/>
      <c r="I801" s="77"/>
      <c r="J801" s="77"/>
      <c r="K801" s="77"/>
      <c r="L801" s="77"/>
      <c r="M801" s="77"/>
      <c r="N801" s="77"/>
      <c r="O801" s="77"/>
      <c r="P801" s="77"/>
      <c r="Q801" s="77"/>
      <c r="R801" s="77"/>
      <c r="S801" s="77"/>
      <c r="T801" s="77"/>
      <c r="U801" s="77"/>
      <c r="V801" s="77"/>
      <c r="W801" s="77"/>
      <c r="X801" s="77"/>
      <c r="Y801" s="77"/>
      <c r="Z801" s="77"/>
    </row>
    <row r="802" spans="1:26">
      <c r="A802" s="77"/>
      <c r="B802" s="649" t="s">
        <v>6679</v>
      </c>
      <c r="C802" s="653" t="s">
        <v>6680</v>
      </c>
      <c r="D802" s="15">
        <v>221.4666666666667</v>
      </c>
      <c r="E802" s="15">
        <f t="shared" si="10"/>
        <v>265.76000000000005</v>
      </c>
      <c r="F802" s="31"/>
      <c r="G802" s="77"/>
      <c r="H802" s="77"/>
      <c r="I802" s="77"/>
      <c r="J802" s="77"/>
      <c r="K802" s="77"/>
      <c r="L802" s="77"/>
      <c r="M802" s="77"/>
      <c r="N802" s="77"/>
      <c r="O802" s="77"/>
      <c r="P802" s="77"/>
      <c r="Q802" s="77"/>
      <c r="R802" s="77"/>
      <c r="S802" s="77"/>
      <c r="T802" s="77"/>
      <c r="U802" s="77"/>
      <c r="V802" s="77"/>
      <c r="W802" s="77"/>
      <c r="X802" s="77"/>
      <c r="Y802" s="77"/>
      <c r="Z802" s="77"/>
    </row>
    <row r="803" spans="1:26">
      <c r="A803" s="77"/>
      <c r="B803" s="649" t="s">
        <v>6681</v>
      </c>
      <c r="C803" s="653" t="s">
        <v>6682</v>
      </c>
      <c r="D803" s="15">
        <v>220.00000000000003</v>
      </c>
      <c r="E803" s="15">
        <f t="shared" si="10"/>
        <v>264</v>
      </c>
      <c r="F803" s="31"/>
      <c r="G803" s="77"/>
      <c r="H803" s="77"/>
      <c r="I803" s="77"/>
      <c r="J803" s="77"/>
      <c r="K803" s="77"/>
      <c r="L803" s="77"/>
      <c r="M803" s="77"/>
      <c r="N803" s="77"/>
      <c r="O803" s="77"/>
      <c r="P803" s="77"/>
      <c r="Q803" s="77"/>
      <c r="R803" s="77"/>
      <c r="S803" s="77"/>
      <c r="T803" s="77"/>
      <c r="U803" s="77"/>
      <c r="V803" s="77"/>
      <c r="W803" s="77"/>
      <c r="X803" s="77"/>
      <c r="Y803" s="77"/>
      <c r="Z803" s="77"/>
    </row>
    <row r="804" spans="1:26">
      <c r="A804" s="77"/>
      <c r="B804" s="649" t="s">
        <v>6683</v>
      </c>
      <c r="C804" s="653" t="s">
        <v>6684</v>
      </c>
      <c r="D804" s="15">
        <v>193.78333333333336</v>
      </c>
      <c r="E804" s="15">
        <f t="shared" si="10"/>
        <v>232.54000000000002</v>
      </c>
      <c r="F804" s="31"/>
      <c r="G804" s="77"/>
      <c r="H804" s="77"/>
      <c r="I804" s="77"/>
      <c r="J804" s="77"/>
      <c r="K804" s="77"/>
      <c r="L804" s="77"/>
      <c r="M804" s="77"/>
      <c r="N804" s="77"/>
      <c r="O804" s="77"/>
      <c r="P804" s="77"/>
      <c r="Q804" s="77"/>
      <c r="R804" s="77"/>
      <c r="S804" s="77"/>
      <c r="T804" s="77"/>
      <c r="U804" s="77"/>
      <c r="V804" s="77"/>
      <c r="W804" s="77"/>
      <c r="X804" s="77"/>
      <c r="Y804" s="77"/>
      <c r="Z804" s="77"/>
    </row>
    <row r="805" spans="1:26">
      <c r="A805" s="77"/>
      <c r="B805" s="649" t="s">
        <v>6685</v>
      </c>
      <c r="C805" s="653" t="s">
        <v>6686</v>
      </c>
      <c r="D805" s="15">
        <v>129.06666666666669</v>
      </c>
      <c r="E805" s="15">
        <f t="shared" si="10"/>
        <v>154.88000000000002</v>
      </c>
      <c r="F805" s="31"/>
      <c r="G805" s="77"/>
      <c r="H805" s="77"/>
      <c r="I805" s="77"/>
      <c r="J805" s="77"/>
      <c r="K805" s="77"/>
      <c r="L805" s="77"/>
      <c r="M805" s="77"/>
      <c r="N805" s="77"/>
      <c r="O805" s="77"/>
      <c r="P805" s="77"/>
      <c r="Q805" s="77"/>
      <c r="R805" s="77"/>
      <c r="S805" s="77"/>
      <c r="T805" s="77"/>
      <c r="U805" s="77"/>
      <c r="V805" s="77"/>
      <c r="W805" s="77"/>
      <c r="X805" s="77"/>
      <c r="Y805" s="77"/>
      <c r="Z805" s="77"/>
    </row>
    <row r="806" spans="1:26">
      <c r="A806" s="77"/>
      <c r="B806" s="649" t="s">
        <v>6687</v>
      </c>
      <c r="C806" s="653" t="s">
        <v>6688</v>
      </c>
      <c r="D806" s="15">
        <v>115.68333333333335</v>
      </c>
      <c r="E806" s="15">
        <f t="shared" si="10"/>
        <v>138.82000000000002</v>
      </c>
      <c r="F806" s="31"/>
      <c r="G806" s="77"/>
      <c r="H806" s="77"/>
      <c r="I806" s="77"/>
      <c r="J806" s="77"/>
      <c r="K806" s="77"/>
      <c r="L806" s="77"/>
      <c r="M806" s="77"/>
      <c r="N806" s="77"/>
      <c r="O806" s="77"/>
      <c r="P806" s="77"/>
      <c r="Q806" s="77"/>
      <c r="R806" s="77"/>
      <c r="S806" s="77"/>
      <c r="T806" s="77"/>
      <c r="U806" s="77"/>
      <c r="V806" s="77"/>
      <c r="W806" s="77"/>
      <c r="X806" s="77"/>
      <c r="Y806" s="77"/>
      <c r="Z806" s="77"/>
    </row>
    <row r="807" spans="1:26">
      <c r="A807" s="77"/>
      <c r="B807" s="647" t="s">
        <v>6689</v>
      </c>
      <c r="C807" s="648" t="s">
        <v>6690</v>
      </c>
      <c r="D807" s="15">
        <v>218.117625</v>
      </c>
      <c r="E807" s="15">
        <f t="shared" si="10"/>
        <v>261.74115</v>
      </c>
      <c r="F807" s="31"/>
      <c r="G807" s="77"/>
      <c r="H807" s="77"/>
      <c r="I807" s="77"/>
      <c r="J807" s="77"/>
      <c r="K807" s="77"/>
      <c r="L807" s="77"/>
      <c r="M807" s="77"/>
      <c r="N807" s="77"/>
      <c r="O807" s="77"/>
      <c r="P807" s="77"/>
      <c r="Q807" s="77"/>
      <c r="R807" s="77"/>
      <c r="S807" s="77"/>
      <c r="T807" s="77"/>
      <c r="U807" s="77"/>
      <c r="V807" s="77"/>
      <c r="W807" s="77"/>
      <c r="X807" s="77"/>
      <c r="Y807" s="77"/>
      <c r="Z807" s="77"/>
    </row>
    <row r="808" spans="1:26">
      <c r="A808" s="77"/>
      <c r="B808" s="647" t="s">
        <v>6691</v>
      </c>
      <c r="C808" s="648" t="s">
        <v>6692</v>
      </c>
      <c r="D808" s="15">
        <v>297.71142500000002</v>
      </c>
      <c r="E808" s="15">
        <f t="shared" si="10"/>
        <v>357.25371000000001</v>
      </c>
      <c r="F808" s="31"/>
      <c r="G808" s="77"/>
      <c r="H808" s="77"/>
      <c r="I808" s="77"/>
      <c r="J808" s="77"/>
      <c r="K808" s="77"/>
      <c r="L808" s="77"/>
      <c r="M808" s="77"/>
      <c r="N808" s="77"/>
      <c r="O808" s="77"/>
      <c r="P808" s="77"/>
      <c r="Q808" s="77"/>
      <c r="R808" s="77"/>
      <c r="S808" s="77"/>
      <c r="T808" s="77"/>
      <c r="U808" s="77"/>
      <c r="V808" s="77"/>
      <c r="W808" s="77"/>
      <c r="X808" s="77"/>
      <c r="Y808" s="77"/>
      <c r="Z808" s="77"/>
    </row>
    <row r="809" spans="1:26">
      <c r="A809" s="77"/>
      <c r="B809" s="647" t="s">
        <v>6693</v>
      </c>
      <c r="C809" s="648" t="s">
        <v>6694</v>
      </c>
      <c r="D809" s="15">
        <v>342.60538950000006</v>
      </c>
      <c r="E809" s="15">
        <f t="shared" si="10"/>
        <v>411.12646740000008</v>
      </c>
      <c r="F809" s="31"/>
      <c r="G809" s="77"/>
      <c r="H809" s="77"/>
      <c r="I809" s="77"/>
      <c r="J809" s="77"/>
      <c r="K809" s="77"/>
      <c r="L809" s="77"/>
      <c r="M809" s="77"/>
      <c r="N809" s="77"/>
      <c r="O809" s="77"/>
      <c r="P809" s="77"/>
      <c r="Q809" s="77"/>
      <c r="R809" s="77"/>
      <c r="S809" s="77"/>
      <c r="T809" s="77"/>
      <c r="U809" s="77"/>
      <c r="V809" s="77"/>
      <c r="W809" s="77"/>
      <c r="X809" s="77"/>
      <c r="Y809" s="77"/>
      <c r="Z809" s="77"/>
    </row>
    <row r="810" spans="1:26">
      <c r="A810" s="77"/>
      <c r="B810" s="647" t="s">
        <v>6695</v>
      </c>
      <c r="C810" s="648" t="s">
        <v>6696</v>
      </c>
      <c r="D810" s="15">
        <v>196.94363333333337</v>
      </c>
      <c r="E810" s="15">
        <f t="shared" si="10"/>
        <v>236.33236000000002</v>
      </c>
      <c r="F810" s="31"/>
      <c r="G810" s="77"/>
      <c r="H810" s="77"/>
      <c r="I810" s="77"/>
      <c r="J810" s="77"/>
      <c r="K810" s="77"/>
      <c r="L810" s="77"/>
      <c r="M810" s="77"/>
      <c r="N810" s="77"/>
      <c r="O810" s="77"/>
      <c r="P810" s="77"/>
      <c r="Q810" s="77"/>
      <c r="R810" s="77"/>
      <c r="S810" s="77"/>
      <c r="T810" s="77"/>
      <c r="U810" s="77"/>
      <c r="V810" s="77"/>
      <c r="W810" s="77"/>
      <c r="X810" s="77"/>
      <c r="Y810" s="77"/>
      <c r="Z810" s="77"/>
    </row>
    <row r="811" spans="1:26">
      <c r="A811" s="77"/>
      <c r="B811" s="647" t="s">
        <v>6697</v>
      </c>
      <c r="C811" s="648" t="s">
        <v>6698</v>
      </c>
      <c r="D811" s="15">
        <v>271.69037500000007</v>
      </c>
      <c r="E811" s="15">
        <f t="shared" si="10"/>
        <v>326.02845000000008</v>
      </c>
      <c r="F811" s="31"/>
      <c r="G811" s="77"/>
      <c r="H811" s="77"/>
      <c r="I811" s="77"/>
      <c r="J811" s="77"/>
      <c r="K811" s="77"/>
      <c r="L811" s="77"/>
      <c r="M811" s="77"/>
      <c r="N811" s="77"/>
      <c r="O811" s="77"/>
      <c r="P811" s="77"/>
      <c r="Q811" s="77"/>
      <c r="R811" s="77"/>
      <c r="S811" s="77"/>
      <c r="T811" s="77"/>
      <c r="U811" s="77"/>
      <c r="V811" s="77"/>
      <c r="W811" s="77"/>
      <c r="X811" s="77"/>
      <c r="Y811" s="77"/>
      <c r="Z811" s="77"/>
    </row>
    <row r="812" spans="1:26">
      <c r="A812" s="77"/>
      <c r="B812" s="647" t="s">
        <v>6699</v>
      </c>
      <c r="C812" s="648" t="s">
        <v>6700</v>
      </c>
      <c r="D812" s="15">
        <v>307.15553550000004</v>
      </c>
      <c r="E812" s="15">
        <f t="shared" si="10"/>
        <v>368.58664260000006</v>
      </c>
      <c r="F812" s="31"/>
      <c r="G812" s="77"/>
      <c r="H812" s="77"/>
      <c r="I812" s="77"/>
      <c r="J812" s="77"/>
      <c r="K812" s="77"/>
      <c r="L812" s="77"/>
      <c r="M812" s="77"/>
      <c r="N812" s="77"/>
      <c r="O812" s="77"/>
      <c r="P812" s="77"/>
      <c r="Q812" s="77"/>
      <c r="R812" s="77"/>
      <c r="S812" s="77"/>
      <c r="T812" s="77"/>
      <c r="U812" s="77"/>
      <c r="V812" s="77"/>
      <c r="W812" s="77"/>
      <c r="X812" s="77"/>
      <c r="Y812" s="77"/>
      <c r="Z812" s="77"/>
    </row>
    <row r="813" spans="1:26">
      <c r="A813" s="77"/>
      <c r="B813" s="649" t="s">
        <v>6701</v>
      </c>
      <c r="C813" s="653" t="s">
        <v>6702</v>
      </c>
      <c r="D813" s="15">
        <v>234.66666666666669</v>
      </c>
      <c r="E813" s="15">
        <f t="shared" si="10"/>
        <v>281.60000000000002</v>
      </c>
      <c r="F813" s="31"/>
      <c r="G813" s="77"/>
      <c r="H813" s="77"/>
      <c r="I813" s="77"/>
      <c r="J813" s="77"/>
      <c r="K813" s="77"/>
      <c r="L813" s="77"/>
      <c r="M813" s="77"/>
      <c r="N813" s="77"/>
      <c r="O813" s="77"/>
      <c r="P813" s="77"/>
      <c r="Q813" s="77"/>
      <c r="R813" s="77"/>
      <c r="S813" s="77"/>
      <c r="T813" s="77"/>
      <c r="U813" s="77"/>
      <c r="V813" s="77"/>
      <c r="W813" s="77"/>
      <c r="X813" s="77"/>
      <c r="Y813" s="77"/>
      <c r="Z813" s="77"/>
    </row>
    <row r="814" spans="1:26">
      <c r="A814" s="77"/>
      <c r="B814" s="649" t="s">
        <v>6703</v>
      </c>
      <c r="C814" s="653" t="s">
        <v>6704</v>
      </c>
      <c r="D814" s="15">
        <v>319.18333333333339</v>
      </c>
      <c r="E814" s="15">
        <f t="shared" si="10"/>
        <v>383.02000000000004</v>
      </c>
      <c r="F814" s="31"/>
      <c r="G814" s="77"/>
      <c r="H814" s="77"/>
      <c r="I814" s="77"/>
      <c r="J814" s="77"/>
      <c r="K814" s="77"/>
      <c r="L814" s="77"/>
      <c r="M814" s="77"/>
      <c r="N814" s="77"/>
      <c r="O814" s="77"/>
      <c r="P814" s="77"/>
      <c r="Q814" s="77"/>
      <c r="R814" s="77"/>
      <c r="S814" s="77"/>
      <c r="T814" s="77"/>
      <c r="U814" s="77"/>
      <c r="V814" s="77"/>
      <c r="W814" s="77"/>
      <c r="X814" s="77"/>
      <c r="Y814" s="77"/>
      <c r="Z814" s="77"/>
    </row>
    <row r="815" spans="1:26">
      <c r="A815" s="77"/>
      <c r="B815" s="649" t="s">
        <v>6705</v>
      </c>
      <c r="C815" s="653" t="s">
        <v>6706</v>
      </c>
      <c r="D815" s="15">
        <v>367.03333333333336</v>
      </c>
      <c r="E815" s="15">
        <f t="shared" si="10"/>
        <v>440.44</v>
      </c>
      <c r="F815" s="31"/>
      <c r="G815" s="77"/>
      <c r="H815" s="77"/>
      <c r="I815" s="77"/>
      <c r="J815" s="77"/>
      <c r="K815" s="77"/>
      <c r="L815" s="77"/>
      <c r="M815" s="77"/>
      <c r="N815" s="77"/>
      <c r="O815" s="77"/>
      <c r="P815" s="77"/>
      <c r="Q815" s="77"/>
      <c r="R815" s="77"/>
      <c r="S815" s="77"/>
      <c r="T815" s="77"/>
      <c r="U815" s="77"/>
      <c r="V815" s="77"/>
      <c r="W815" s="77"/>
      <c r="X815" s="77"/>
      <c r="Y815" s="77"/>
      <c r="Z815" s="77"/>
    </row>
    <row r="816" spans="1:26">
      <c r="A816" s="77"/>
      <c r="B816" s="647" t="s">
        <v>6707</v>
      </c>
      <c r="C816" s="648" t="s">
        <v>6708</v>
      </c>
      <c r="D816" s="15">
        <v>93.879866666666672</v>
      </c>
      <c r="E816" s="15">
        <f t="shared" si="10"/>
        <v>112.65584</v>
      </c>
      <c r="F816" s="31"/>
      <c r="G816" s="77"/>
      <c r="H816" s="77"/>
      <c r="I816" s="77"/>
      <c r="J816" s="77"/>
      <c r="K816" s="77"/>
      <c r="L816" s="77"/>
      <c r="M816" s="77"/>
      <c r="N816" s="77"/>
      <c r="O816" s="77"/>
      <c r="P816" s="77"/>
      <c r="Q816" s="77"/>
      <c r="R816" s="77"/>
      <c r="S816" s="77"/>
      <c r="T816" s="77"/>
      <c r="U816" s="77"/>
      <c r="V816" s="77"/>
      <c r="W816" s="77"/>
      <c r="X816" s="77"/>
      <c r="Y816" s="77"/>
      <c r="Z816" s="77"/>
    </row>
    <row r="817" spans="1:26">
      <c r="A817" s="77"/>
      <c r="B817" s="647" t="s">
        <v>6709</v>
      </c>
      <c r="C817" s="648" t="s">
        <v>6710</v>
      </c>
      <c r="D817" s="15">
        <v>103.06376666666668</v>
      </c>
      <c r="E817" s="15">
        <f t="shared" si="10"/>
        <v>123.67652000000001</v>
      </c>
      <c r="F817" s="31"/>
      <c r="G817" s="77"/>
      <c r="H817" s="77"/>
      <c r="I817" s="77"/>
      <c r="J817" s="77"/>
      <c r="K817" s="77"/>
      <c r="L817" s="77"/>
      <c r="M817" s="77"/>
      <c r="N817" s="77"/>
      <c r="O817" s="77"/>
      <c r="P817" s="77"/>
      <c r="Q817" s="77"/>
      <c r="R817" s="77"/>
      <c r="S817" s="77"/>
      <c r="T817" s="77"/>
      <c r="U817" s="77"/>
      <c r="V817" s="77"/>
      <c r="W817" s="77"/>
      <c r="X817" s="77"/>
      <c r="Y817" s="77"/>
      <c r="Z817" s="77"/>
    </row>
    <row r="818" spans="1:26">
      <c r="A818" s="77"/>
      <c r="B818" s="647" t="s">
        <v>6711</v>
      </c>
      <c r="C818" s="648" t="s">
        <v>6712</v>
      </c>
      <c r="D818" s="15">
        <v>119.90091666666669</v>
      </c>
      <c r="E818" s="15">
        <f t="shared" si="10"/>
        <v>143.88110000000003</v>
      </c>
      <c r="F818" s="31"/>
      <c r="G818" s="77"/>
      <c r="H818" s="77"/>
      <c r="I818" s="77"/>
      <c r="J818" s="77"/>
      <c r="K818" s="77"/>
      <c r="L818" s="77"/>
      <c r="M818" s="77"/>
      <c r="N818" s="77"/>
      <c r="O818" s="77"/>
      <c r="P818" s="77"/>
      <c r="Q818" s="77"/>
      <c r="R818" s="77"/>
      <c r="S818" s="77"/>
      <c r="T818" s="77"/>
      <c r="U818" s="77"/>
      <c r="V818" s="77"/>
      <c r="W818" s="77"/>
      <c r="X818" s="77"/>
      <c r="Y818" s="77"/>
      <c r="Z818" s="77"/>
    </row>
    <row r="819" spans="1:26">
      <c r="A819" s="77"/>
      <c r="B819" s="647" t="s">
        <v>6713</v>
      </c>
      <c r="C819" s="648" t="s">
        <v>6714</v>
      </c>
      <c r="D819" s="15">
        <v>137.75850000000003</v>
      </c>
      <c r="E819" s="15">
        <f t="shared" si="10"/>
        <v>165.31020000000004</v>
      </c>
      <c r="F819" s="31"/>
      <c r="G819" s="77"/>
      <c r="H819" s="77"/>
      <c r="I819" s="77"/>
      <c r="J819" s="77"/>
      <c r="K819" s="77"/>
      <c r="L819" s="77"/>
      <c r="M819" s="77"/>
      <c r="N819" s="77"/>
      <c r="O819" s="77"/>
      <c r="P819" s="77"/>
      <c r="Q819" s="77"/>
      <c r="R819" s="77"/>
      <c r="S819" s="77"/>
      <c r="T819" s="77"/>
      <c r="U819" s="77"/>
      <c r="V819" s="77"/>
      <c r="W819" s="77"/>
      <c r="X819" s="77"/>
      <c r="Y819" s="77"/>
      <c r="Z819" s="77"/>
    </row>
    <row r="820" spans="1:26">
      <c r="A820" s="77"/>
      <c r="B820" s="647" t="s">
        <v>6715</v>
      </c>
      <c r="C820" s="648" t="s">
        <v>6716</v>
      </c>
      <c r="D820" s="15">
        <v>160.97335833333338</v>
      </c>
      <c r="E820" s="15">
        <f t="shared" si="10"/>
        <v>193.16803000000004</v>
      </c>
      <c r="F820" s="31"/>
      <c r="G820" s="77"/>
      <c r="H820" s="77"/>
      <c r="I820" s="77"/>
      <c r="J820" s="77"/>
      <c r="K820" s="77"/>
      <c r="L820" s="77"/>
      <c r="M820" s="77"/>
      <c r="N820" s="77"/>
      <c r="O820" s="77"/>
      <c r="P820" s="77"/>
      <c r="Q820" s="77"/>
      <c r="R820" s="77"/>
      <c r="S820" s="77"/>
      <c r="T820" s="77"/>
      <c r="U820" s="77"/>
      <c r="V820" s="77"/>
      <c r="W820" s="77"/>
      <c r="X820" s="77"/>
      <c r="Y820" s="77"/>
      <c r="Z820" s="77"/>
    </row>
    <row r="821" spans="1:26">
      <c r="A821" s="77"/>
      <c r="B821" s="647" t="s">
        <v>6717</v>
      </c>
      <c r="C821" s="648" t="s">
        <v>6718</v>
      </c>
      <c r="D821" s="15">
        <v>175.51453333333336</v>
      </c>
      <c r="E821" s="15">
        <f t="shared" si="10"/>
        <v>210.61744000000002</v>
      </c>
      <c r="F821" s="31"/>
      <c r="G821" s="77"/>
      <c r="H821" s="77"/>
      <c r="I821" s="77"/>
      <c r="J821" s="77"/>
      <c r="K821" s="77"/>
      <c r="L821" s="77"/>
      <c r="M821" s="77"/>
      <c r="N821" s="77"/>
      <c r="O821" s="77"/>
      <c r="P821" s="77"/>
      <c r="Q821" s="77"/>
      <c r="R821" s="77"/>
      <c r="S821" s="77"/>
      <c r="T821" s="77"/>
      <c r="U821" s="77"/>
      <c r="V821" s="77"/>
      <c r="W821" s="77"/>
      <c r="X821" s="77"/>
      <c r="Y821" s="77"/>
      <c r="Z821" s="77"/>
    </row>
    <row r="822" spans="1:26">
      <c r="A822" s="77"/>
      <c r="B822" s="654" t="s">
        <v>6719</v>
      </c>
      <c r="C822" s="655" t="s">
        <v>6720</v>
      </c>
      <c r="D822" s="15">
        <v>92.094108333333338</v>
      </c>
      <c r="E822" s="15">
        <f t="shared" si="10"/>
        <v>110.51293</v>
      </c>
      <c r="F822" s="31"/>
      <c r="G822" s="77"/>
      <c r="H822" s="77"/>
      <c r="I822" s="77"/>
      <c r="J822" s="77"/>
      <c r="K822" s="77"/>
      <c r="L822" s="77"/>
      <c r="M822" s="77"/>
      <c r="N822" s="77"/>
      <c r="O822" s="77"/>
      <c r="P822" s="77"/>
      <c r="Q822" s="77"/>
      <c r="R822" s="77"/>
      <c r="S822" s="77"/>
      <c r="T822" s="77"/>
      <c r="U822" s="77"/>
      <c r="V822" s="77"/>
      <c r="W822" s="77"/>
      <c r="X822" s="77"/>
      <c r="Y822" s="77"/>
      <c r="Z822" s="77"/>
    </row>
    <row r="823" spans="1:26">
      <c r="A823" s="77"/>
      <c r="B823" s="647" t="s">
        <v>6721</v>
      </c>
      <c r="C823" s="648" t="s">
        <v>6722</v>
      </c>
      <c r="D823" s="15">
        <v>96.941166666666675</v>
      </c>
      <c r="E823" s="15">
        <f t="shared" si="10"/>
        <v>116.32940000000001</v>
      </c>
      <c r="F823" s="31"/>
      <c r="G823" s="77"/>
      <c r="H823" s="77"/>
      <c r="I823" s="77"/>
      <c r="J823" s="77"/>
      <c r="K823" s="77"/>
      <c r="L823" s="77"/>
      <c r="M823" s="77"/>
      <c r="N823" s="77"/>
      <c r="O823" s="77"/>
      <c r="P823" s="77"/>
      <c r="Q823" s="77"/>
      <c r="R823" s="77"/>
      <c r="S823" s="77"/>
      <c r="T823" s="77"/>
      <c r="U823" s="77"/>
      <c r="V823" s="77"/>
      <c r="W823" s="77"/>
      <c r="X823" s="77"/>
      <c r="Y823" s="77"/>
      <c r="Z823" s="77"/>
    </row>
    <row r="824" spans="1:26">
      <c r="A824" s="77"/>
      <c r="B824" s="647" t="s">
        <v>6723</v>
      </c>
      <c r="C824" s="648" t="s">
        <v>6724</v>
      </c>
      <c r="D824" s="15">
        <v>110.46190833333334</v>
      </c>
      <c r="E824" s="15">
        <f t="shared" si="10"/>
        <v>132.55429000000001</v>
      </c>
      <c r="F824" s="31"/>
      <c r="G824" s="77"/>
      <c r="H824" s="77"/>
      <c r="I824" s="77"/>
      <c r="J824" s="77"/>
      <c r="K824" s="77"/>
      <c r="L824" s="77"/>
      <c r="M824" s="77"/>
      <c r="N824" s="77"/>
      <c r="O824" s="77"/>
      <c r="P824" s="77"/>
      <c r="Q824" s="77"/>
      <c r="R824" s="77"/>
      <c r="S824" s="77"/>
      <c r="T824" s="77"/>
      <c r="U824" s="77"/>
      <c r="V824" s="77"/>
      <c r="W824" s="77"/>
      <c r="X824" s="77"/>
      <c r="Y824" s="77"/>
      <c r="Z824" s="77"/>
    </row>
    <row r="825" spans="1:26">
      <c r="A825" s="77"/>
      <c r="B825" s="647" t="s">
        <v>6725</v>
      </c>
      <c r="C825" s="648" t="s">
        <v>6726</v>
      </c>
      <c r="D825" s="15">
        <v>120.41113333333335</v>
      </c>
      <c r="E825" s="15">
        <f t="shared" si="10"/>
        <v>144.49336000000002</v>
      </c>
      <c r="F825" s="31"/>
      <c r="G825" s="77"/>
      <c r="H825" s="77"/>
      <c r="I825" s="77"/>
      <c r="J825" s="77"/>
      <c r="K825" s="77"/>
      <c r="L825" s="77"/>
      <c r="M825" s="77"/>
      <c r="N825" s="77"/>
      <c r="O825" s="77"/>
      <c r="P825" s="77"/>
      <c r="Q825" s="77"/>
      <c r="R825" s="77"/>
      <c r="S825" s="77"/>
      <c r="T825" s="77"/>
      <c r="U825" s="77"/>
      <c r="V825" s="77"/>
      <c r="W825" s="77"/>
      <c r="X825" s="77"/>
      <c r="Y825" s="77"/>
      <c r="Z825" s="77"/>
    </row>
    <row r="826" spans="1:26">
      <c r="A826" s="77"/>
      <c r="B826" s="647" t="s">
        <v>6727</v>
      </c>
      <c r="C826" s="648" t="s">
        <v>6728</v>
      </c>
      <c r="D826" s="15">
        <v>146.177075</v>
      </c>
      <c r="E826" s="15">
        <f t="shared" si="10"/>
        <v>175.41248999999999</v>
      </c>
      <c r="F826" s="31"/>
      <c r="G826" s="77"/>
      <c r="H826" s="77"/>
      <c r="I826" s="77"/>
      <c r="J826" s="77"/>
      <c r="K826" s="77"/>
      <c r="L826" s="77"/>
      <c r="M826" s="77"/>
      <c r="N826" s="77"/>
      <c r="O826" s="77"/>
      <c r="P826" s="77"/>
      <c r="Q826" s="77"/>
      <c r="R826" s="77"/>
      <c r="S826" s="77"/>
      <c r="T826" s="77"/>
      <c r="U826" s="77"/>
      <c r="V826" s="77"/>
      <c r="W826" s="77"/>
      <c r="X826" s="77"/>
      <c r="Y826" s="77"/>
      <c r="Z826" s="77"/>
    </row>
    <row r="827" spans="1:26">
      <c r="A827" s="77"/>
      <c r="B827" s="647" t="s">
        <v>6729</v>
      </c>
      <c r="C827" s="648" t="s">
        <v>6730</v>
      </c>
      <c r="D827" s="15">
        <v>160.71825000000004</v>
      </c>
      <c r="E827" s="15">
        <f t="shared" si="10"/>
        <v>192.86190000000005</v>
      </c>
      <c r="F827" s="31"/>
      <c r="G827" s="77"/>
      <c r="H827" s="77"/>
      <c r="I827" s="77"/>
      <c r="J827" s="77"/>
      <c r="K827" s="77"/>
      <c r="L827" s="77"/>
      <c r="M827" s="77"/>
      <c r="N827" s="77"/>
      <c r="O827" s="77"/>
      <c r="P827" s="77"/>
      <c r="Q827" s="77"/>
      <c r="R827" s="77"/>
      <c r="S827" s="77"/>
      <c r="T827" s="77"/>
      <c r="U827" s="77"/>
      <c r="V827" s="77"/>
      <c r="W827" s="77"/>
      <c r="X827" s="77"/>
      <c r="Y827" s="77"/>
      <c r="Z827" s="77"/>
    </row>
    <row r="828" spans="1:26">
      <c r="A828" s="77"/>
      <c r="B828" s="656" t="s">
        <v>6731</v>
      </c>
      <c r="C828" s="19" t="s">
        <v>6732</v>
      </c>
      <c r="D828" s="15">
        <v>152.90000000000003</v>
      </c>
      <c r="E828" s="15">
        <f t="shared" si="10"/>
        <v>183.48000000000005</v>
      </c>
      <c r="F828" s="31"/>
      <c r="G828" s="77"/>
      <c r="H828" s="77"/>
      <c r="I828" s="77"/>
      <c r="J828" s="77"/>
      <c r="K828" s="77"/>
      <c r="L828" s="77"/>
      <c r="M828" s="77"/>
      <c r="N828" s="77"/>
      <c r="O828" s="77"/>
      <c r="P828" s="77"/>
      <c r="Q828" s="77"/>
      <c r="R828" s="77"/>
      <c r="S828" s="77"/>
      <c r="T828" s="77"/>
      <c r="U828" s="77"/>
      <c r="V828" s="77"/>
      <c r="W828" s="77"/>
      <c r="X828" s="77"/>
      <c r="Y828" s="77"/>
      <c r="Z828" s="77"/>
    </row>
    <row r="829" spans="1:26">
      <c r="A829" s="77"/>
      <c r="B829" s="656" t="s">
        <v>6733</v>
      </c>
      <c r="C829" s="19" t="s">
        <v>6734</v>
      </c>
      <c r="D829" s="15">
        <v>159.68333333333334</v>
      </c>
      <c r="E829" s="15">
        <f t="shared" si="10"/>
        <v>191.62</v>
      </c>
      <c r="F829" s="31"/>
      <c r="G829" s="77"/>
      <c r="H829" s="77"/>
      <c r="I829" s="77"/>
      <c r="J829" s="77"/>
      <c r="K829" s="77"/>
      <c r="L829" s="77"/>
      <c r="M829" s="77"/>
      <c r="N829" s="77"/>
      <c r="O829" s="77"/>
      <c r="P829" s="77"/>
      <c r="Q829" s="77"/>
      <c r="R829" s="77"/>
      <c r="S829" s="77"/>
      <c r="T829" s="77"/>
      <c r="U829" s="77"/>
      <c r="V829" s="77"/>
      <c r="W829" s="77"/>
      <c r="X829" s="77"/>
      <c r="Y829" s="77"/>
      <c r="Z829" s="77"/>
    </row>
    <row r="830" spans="1:26">
      <c r="A830" s="77"/>
      <c r="B830" s="656" t="s">
        <v>6735</v>
      </c>
      <c r="C830" s="19" t="s">
        <v>6736</v>
      </c>
      <c r="D830" s="15">
        <v>183.70000000000002</v>
      </c>
      <c r="E830" s="15">
        <f t="shared" si="10"/>
        <v>220.44000000000003</v>
      </c>
      <c r="F830" s="31"/>
      <c r="G830" s="77"/>
      <c r="H830" s="77"/>
      <c r="I830" s="77"/>
      <c r="J830" s="77"/>
      <c r="K830" s="77"/>
      <c r="L830" s="77"/>
      <c r="M830" s="77"/>
      <c r="N830" s="77"/>
      <c r="O830" s="77"/>
      <c r="P830" s="77"/>
      <c r="Q830" s="77"/>
      <c r="R830" s="77"/>
      <c r="S830" s="77"/>
      <c r="T830" s="77"/>
      <c r="U830" s="77"/>
      <c r="V830" s="77"/>
      <c r="W830" s="77"/>
      <c r="X830" s="77"/>
      <c r="Y830" s="77"/>
      <c r="Z830" s="77"/>
    </row>
    <row r="831" spans="1:26">
      <c r="A831" s="77"/>
      <c r="B831" s="656" t="s">
        <v>6737</v>
      </c>
      <c r="C831" s="19" t="s">
        <v>6738</v>
      </c>
      <c r="D831" s="15">
        <v>196.90000000000003</v>
      </c>
      <c r="E831" s="15">
        <f t="shared" si="10"/>
        <v>236.28000000000003</v>
      </c>
      <c r="F831" s="31"/>
      <c r="G831" s="77"/>
      <c r="H831" s="77"/>
      <c r="I831" s="77"/>
      <c r="J831" s="77"/>
      <c r="K831" s="77"/>
      <c r="L831" s="77"/>
      <c r="M831" s="77"/>
      <c r="N831" s="77"/>
      <c r="O831" s="77"/>
      <c r="P831" s="77"/>
      <c r="Q831" s="77"/>
      <c r="R831" s="77"/>
      <c r="S831" s="77"/>
      <c r="T831" s="77"/>
      <c r="U831" s="77"/>
      <c r="V831" s="77"/>
      <c r="W831" s="77"/>
      <c r="X831" s="77"/>
      <c r="Y831" s="77"/>
      <c r="Z831" s="77"/>
    </row>
    <row r="832" spans="1:26">
      <c r="A832" s="77"/>
      <c r="B832" s="656" t="s">
        <v>6739</v>
      </c>
      <c r="C832" s="19" t="s">
        <v>6740</v>
      </c>
      <c r="D832" s="15">
        <v>220.55</v>
      </c>
      <c r="E832" s="15">
        <f t="shared" si="10"/>
        <v>264.66000000000003</v>
      </c>
      <c r="F832" s="31"/>
      <c r="G832" s="77"/>
      <c r="H832" s="77"/>
      <c r="I832" s="77"/>
      <c r="J832" s="77"/>
      <c r="K832" s="77"/>
      <c r="L832" s="77"/>
      <c r="M832" s="77"/>
      <c r="N832" s="77"/>
      <c r="O832" s="77"/>
      <c r="P832" s="77"/>
      <c r="Q832" s="77"/>
      <c r="R832" s="77"/>
      <c r="S832" s="77"/>
      <c r="T832" s="77"/>
      <c r="U832" s="77"/>
      <c r="V832" s="77"/>
      <c r="W832" s="77"/>
      <c r="X832" s="77"/>
      <c r="Y832" s="77"/>
      <c r="Z832" s="77"/>
    </row>
    <row r="833" spans="1:26">
      <c r="A833" s="77"/>
      <c r="B833" s="656" t="s">
        <v>6741</v>
      </c>
      <c r="C833" s="19" t="s">
        <v>6742</v>
      </c>
      <c r="D833" s="15">
        <v>233.56666666666669</v>
      </c>
      <c r="E833" s="15">
        <f t="shared" si="10"/>
        <v>280.28000000000003</v>
      </c>
      <c r="F833" s="31"/>
      <c r="G833" s="77"/>
      <c r="H833" s="77"/>
      <c r="I833" s="77"/>
      <c r="J833" s="77"/>
      <c r="K833" s="77"/>
      <c r="L833" s="77"/>
      <c r="M833" s="77"/>
      <c r="N833" s="77"/>
      <c r="O833" s="77"/>
      <c r="P833" s="77"/>
      <c r="Q833" s="77"/>
      <c r="R833" s="77"/>
      <c r="S833" s="77"/>
      <c r="T833" s="77"/>
      <c r="U833" s="77"/>
      <c r="V833" s="77"/>
      <c r="W833" s="77"/>
      <c r="X833" s="77"/>
      <c r="Y833" s="77"/>
      <c r="Z833" s="77"/>
    </row>
    <row r="834" spans="1:26">
      <c r="A834" s="77"/>
      <c r="B834" s="656" t="s">
        <v>6743</v>
      </c>
      <c r="C834" s="19" t="s">
        <v>6744</v>
      </c>
      <c r="D834" s="15">
        <v>161.70000000000002</v>
      </c>
      <c r="E834" s="15">
        <f t="shared" si="10"/>
        <v>194.04000000000002</v>
      </c>
      <c r="F834" s="31"/>
      <c r="G834" s="77"/>
      <c r="H834" s="77"/>
      <c r="I834" s="77"/>
      <c r="J834" s="77"/>
      <c r="K834" s="77"/>
      <c r="L834" s="77"/>
      <c r="M834" s="77"/>
      <c r="N834" s="77"/>
      <c r="O834" s="77"/>
      <c r="P834" s="77"/>
      <c r="Q834" s="77"/>
      <c r="R834" s="77"/>
      <c r="S834" s="77"/>
      <c r="T834" s="77"/>
      <c r="U834" s="77"/>
      <c r="V834" s="77"/>
      <c r="W834" s="77"/>
      <c r="X834" s="77"/>
      <c r="Y834" s="77"/>
      <c r="Z834" s="77"/>
    </row>
    <row r="835" spans="1:26">
      <c r="A835" s="77"/>
      <c r="B835" s="656" t="s">
        <v>6745</v>
      </c>
      <c r="C835" s="19" t="s">
        <v>6746</v>
      </c>
      <c r="D835" s="15">
        <v>180.95000000000002</v>
      </c>
      <c r="E835" s="15">
        <f t="shared" si="10"/>
        <v>217.14000000000001</v>
      </c>
      <c r="F835" s="31"/>
      <c r="G835" s="77"/>
      <c r="H835" s="77"/>
      <c r="I835" s="77"/>
      <c r="J835" s="77"/>
      <c r="K835" s="77"/>
      <c r="L835" s="77"/>
      <c r="M835" s="77"/>
      <c r="N835" s="77"/>
      <c r="O835" s="77"/>
      <c r="P835" s="77"/>
      <c r="Q835" s="77"/>
      <c r="R835" s="77"/>
      <c r="S835" s="77"/>
      <c r="T835" s="77"/>
      <c r="U835" s="77"/>
      <c r="V835" s="77"/>
      <c r="W835" s="77"/>
      <c r="X835" s="77"/>
      <c r="Y835" s="77"/>
      <c r="Z835" s="77"/>
    </row>
    <row r="836" spans="1:26">
      <c r="A836" s="77"/>
      <c r="B836" s="656" t="s">
        <v>6747</v>
      </c>
      <c r="C836" s="19" t="s">
        <v>6748</v>
      </c>
      <c r="D836" s="15">
        <v>191.40000000000003</v>
      </c>
      <c r="E836" s="15">
        <f t="shared" si="10"/>
        <v>229.68000000000004</v>
      </c>
      <c r="F836" s="31"/>
      <c r="G836" s="77"/>
      <c r="H836" s="77"/>
      <c r="I836" s="77"/>
      <c r="J836" s="77"/>
      <c r="K836" s="77"/>
      <c r="L836" s="77"/>
      <c r="M836" s="77"/>
      <c r="N836" s="77"/>
      <c r="O836" s="77"/>
      <c r="P836" s="77"/>
      <c r="Q836" s="77"/>
      <c r="R836" s="77"/>
      <c r="S836" s="77"/>
      <c r="T836" s="77"/>
      <c r="U836" s="77"/>
      <c r="V836" s="77"/>
      <c r="W836" s="77"/>
      <c r="X836" s="77"/>
      <c r="Y836" s="77"/>
      <c r="Z836" s="77"/>
    </row>
    <row r="837" spans="1:26">
      <c r="A837" s="77"/>
      <c r="B837" s="656" t="s">
        <v>6749</v>
      </c>
      <c r="C837" s="19" t="s">
        <v>6750</v>
      </c>
      <c r="D837" s="15">
        <v>197.81666666666669</v>
      </c>
      <c r="E837" s="15">
        <f t="shared" si="10"/>
        <v>237.38000000000002</v>
      </c>
      <c r="F837" s="31"/>
      <c r="G837" s="77"/>
      <c r="H837" s="77"/>
      <c r="I837" s="77"/>
      <c r="J837" s="77"/>
      <c r="K837" s="77"/>
      <c r="L837" s="77"/>
      <c r="M837" s="77"/>
      <c r="N837" s="77"/>
      <c r="O837" s="77"/>
      <c r="P837" s="77"/>
      <c r="Q837" s="77"/>
      <c r="R837" s="77"/>
      <c r="S837" s="77"/>
      <c r="T837" s="77"/>
      <c r="U837" s="77"/>
      <c r="V837" s="77"/>
      <c r="W837" s="77"/>
      <c r="X837" s="77"/>
      <c r="Y837" s="77"/>
      <c r="Z837" s="77"/>
    </row>
    <row r="838" spans="1:26">
      <c r="A838" s="77"/>
      <c r="B838" s="656" t="s">
        <v>6751</v>
      </c>
      <c r="C838" s="19" t="s">
        <v>6752</v>
      </c>
      <c r="D838" s="15">
        <v>132.55000000000001</v>
      </c>
      <c r="E838" s="15">
        <f t="shared" si="10"/>
        <v>159.06</v>
      </c>
      <c r="F838" s="31"/>
      <c r="G838" s="77"/>
      <c r="H838" s="77"/>
      <c r="I838" s="77"/>
      <c r="J838" s="77"/>
      <c r="K838" s="77"/>
      <c r="L838" s="77"/>
      <c r="M838" s="77"/>
      <c r="N838" s="77"/>
      <c r="O838" s="77"/>
      <c r="P838" s="77"/>
      <c r="Q838" s="77"/>
      <c r="R838" s="77"/>
      <c r="S838" s="77"/>
      <c r="T838" s="77"/>
      <c r="U838" s="77"/>
      <c r="V838" s="77"/>
      <c r="W838" s="77"/>
      <c r="X838" s="77"/>
      <c r="Y838" s="77"/>
      <c r="Z838" s="77"/>
    </row>
    <row r="839" spans="1:26">
      <c r="A839" s="77"/>
      <c r="B839" s="656" t="s">
        <v>6753</v>
      </c>
      <c r="C839" s="19" t="s">
        <v>6754</v>
      </c>
      <c r="D839" s="15">
        <v>150.15000000000003</v>
      </c>
      <c r="E839" s="15">
        <f t="shared" si="10"/>
        <v>180.18000000000004</v>
      </c>
      <c r="F839" s="31"/>
      <c r="G839" s="77"/>
      <c r="H839" s="77"/>
      <c r="I839" s="77"/>
      <c r="J839" s="77"/>
      <c r="K839" s="77"/>
      <c r="L839" s="77"/>
      <c r="M839" s="77"/>
      <c r="N839" s="77"/>
      <c r="O839" s="77"/>
      <c r="P839" s="77"/>
      <c r="Q839" s="77"/>
      <c r="R839" s="77"/>
      <c r="S839" s="77"/>
      <c r="T839" s="77"/>
      <c r="U839" s="77"/>
      <c r="V839" s="77"/>
      <c r="W839" s="77"/>
      <c r="X839" s="77"/>
      <c r="Y839" s="77"/>
      <c r="Z839" s="77"/>
    </row>
    <row r="840" spans="1:26">
      <c r="A840" s="77"/>
      <c r="B840" s="647" t="s">
        <v>6755</v>
      </c>
      <c r="C840" s="648" t="s">
        <v>6756</v>
      </c>
      <c r="D840" s="15">
        <v>117.094725</v>
      </c>
      <c r="E840" s="15">
        <f t="shared" si="10"/>
        <v>140.51366999999999</v>
      </c>
      <c r="F840" s="31"/>
      <c r="G840" s="77"/>
      <c r="H840" s="77"/>
      <c r="I840" s="77"/>
      <c r="J840" s="77"/>
      <c r="K840" s="77"/>
      <c r="L840" s="77"/>
      <c r="M840" s="77"/>
      <c r="N840" s="77"/>
      <c r="O840" s="77"/>
      <c r="P840" s="77"/>
      <c r="Q840" s="77"/>
      <c r="R840" s="77"/>
      <c r="S840" s="77"/>
      <c r="T840" s="77"/>
      <c r="U840" s="77"/>
      <c r="V840" s="77"/>
      <c r="W840" s="77"/>
      <c r="X840" s="77"/>
      <c r="Y840" s="77"/>
      <c r="Z840" s="77"/>
    </row>
    <row r="841" spans="1:26">
      <c r="A841" s="77"/>
      <c r="B841" s="647" t="s">
        <v>6757</v>
      </c>
      <c r="C841" s="648" t="s">
        <v>6758</v>
      </c>
      <c r="D841" s="15">
        <v>121.94178333333335</v>
      </c>
      <c r="E841" s="15">
        <f t="shared" si="10"/>
        <v>146.33014</v>
      </c>
      <c r="F841" s="31"/>
      <c r="G841" s="77"/>
      <c r="H841" s="77"/>
      <c r="I841" s="77"/>
      <c r="J841" s="77"/>
      <c r="K841" s="77"/>
      <c r="L841" s="77"/>
      <c r="M841" s="77"/>
      <c r="N841" s="77"/>
      <c r="O841" s="77"/>
      <c r="P841" s="77"/>
      <c r="Q841" s="77"/>
      <c r="R841" s="77"/>
      <c r="S841" s="77"/>
      <c r="T841" s="77"/>
      <c r="U841" s="77"/>
      <c r="V841" s="77"/>
      <c r="W841" s="77"/>
      <c r="X841" s="77"/>
      <c r="Y841" s="77"/>
      <c r="Z841" s="77"/>
    </row>
    <row r="842" spans="1:26">
      <c r="A842" s="77"/>
      <c r="B842" s="647" t="s">
        <v>6759</v>
      </c>
      <c r="C842" s="648" t="s">
        <v>6760</v>
      </c>
      <c r="D842" s="15">
        <v>129.08481666666668</v>
      </c>
      <c r="E842" s="15">
        <f t="shared" si="10"/>
        <v>154.90178</v>
      </c>
      <c r="F842" s="31"/>
      <c r="G842" s="77"/>
      <c r="H842" s="77"/>
      <c r="I842" s="77"/>
      <c r="J842" s="77"/>
      <c r="K842" s="77"/>
      <c r="L842" s="77"/>
      <c r="M842" s="77"/>
      <c r="N842" s="77"/>
      <c r="O842" s="77"/>
      <c r="P842" s="77"/>
      <c r="Q842" s="77"/>
      <c r="R842" s="77"/>
      <c r="S842" s="77"/>
      <c r="T842" s="77"/>
      <c r="U842" s="77"/>
      <c r="V842" s="77"/>
      <c r="W842" s="77"/>
      <c r="X842" s="77"/>
      <c r="Y842" s="77"/>
      <c r="Z842" s="77"/>
    </row>
    <row r="843" spans="1:26">
      <c r="A843" s="77"/>
      <c r="B843" s="647" t="s">
        <v>6761</v>
      </c>
      <c r="C843" s="648" t="s">
        <v>6762</v>
      </c>
      <c r="D843" s="15">
        <v>155.36097500000002</v>
      </c>
      <c r="E843" s="15">
        <f t="shared" si="10"/>
        <v>186.43317000000002</v>
      </c>
      <c r="F843" s="31"/>
      <c r="G843" s="77"/>
      <c r="H843" s="77"/>
      <c r="I843" s="77"/>
      <c r="J843" s="77"/>
      <c r="K843" s="77"/>
      <c r="L843" s="77"/>
      <c r="M843" s="77"/>
      <c r="N843" s="77"/>
      <c r="O843" s="77"/>
      <c r="P843" s="77"/>
      <c r="Q843" s="77"/>
      <c r="R843" s="77"/>
      <c r="S843" s="77"/>
      <c r="T843" s="77"/>
      <c r="U843" s="77"/>
      <c r="V843" s="77"/>
      <c r="W843" s="77"/>
      <c r="X843" s="77"/>
      <c r="Y843" s="77"/>
      <c r="Z843" s="77"/>
    </row>
    <row r="844" spans="1:26">
      <c r="A844" s="77"/>
      <c r="B844" s="647" t="s">
        <v>6763</v>
      </c>
      <c r="C844" s="648" t="s">
        <v>6764</v>
      </c>
      <c r="D844" s="15">
        <v>149.49348333333339</v>
      </c>
      <c r="E844" s="15">
        <f t="shared" si="10"/>
        <v>179.39218000000005</v>
      </c>
      <c r="F844" s="31"/>
      <c r="G844" s="77"/>
      <c r="H844" s="77"/>
      <c r="I844" s="77"/>
      <c r="J844" s="77"/>
      <c r="K844" s="77"/>
      <c r="L844" s="77"/>
      <c r="M844" s="77"/>
      <c r="N844" s="77"/>
      <c r="O844" s="77"/>
      <c r="P844" s="77"/>
      <c r="Q844" s="77"/>
      <c r="R844" s="77"/>
      <c r="S844" s="77"/>
      <c r="T844" s="77"/>
      <c r="U844" s="77"/>
      <c r="V844" s="77"/>
      <c r="W844" s="77"/>
      <c r="X844" s="77"/>
      <c r="Y844" s="77"/>
      <c r="Z844" s="77"/>
    </row>
    <row r="845" spans="1:26">
      <c r="A845" s="77"/>
      <c r="B845" s="647" t="s">
        <v>6765</v>
      </c>
      <c r="C845" s="648" t="s">
        <v>6766</v>
      </c>
      <c r="D845" s="15">
        <v>171.94301666666672</v>
      </c>
      <c r="E845" s="15">
        <f t="shared" si="10"/>
        <v>206.33162000000007</v>
      </c>
      <c r="F845" s="31"/>
      <c r="G845" s="77"/>
      <c r="H845" s="77"/>
      <c r="I845" s="77"/>
      <c r="J845" s="77"/>
      <c r="K845" s="77"/>
      <c r="L845" s="77"/>
      <c r="M845" s="77"/>
      <c r="N845" s="77"/>
      <c r="O845" s="77"/>
      <c r="P845" s="77"/>
      <c r="Q845" s="77"/>
      <c r="R845" s="77"/>
      <c r="S845" s="77"/>
      <c r="T845" s="77"/>
      <c r="U845" s="77"/>
      <c r="V845" s="77"/>
      <c r="W845" s="77"/>
      <c r="X845" s="77"/>
      <c r="Y845" s="77"/>
      <c r="Z845" s="77"/>
    </row>
    <row r="846" spans="1:26">
      <c r="A846" s="77"/>
      <c r="B846" s="647" t="s">
        <v>6767</v>
      </c>
      <c r="C846" s="648" t="s">
        <v>6768</v>
      </c>
      <c r="D846" s="15">
        <v>213.27056666666667</v>
      </c>
      <c r="E846" s="15">
        <f t="shared" si="10"/>
        <v>255.92468</v>
      </c>
      <c r="F846" s="31"/>
      <c r="G846" s="77"/>
      <c r="H846" s="77"/>
      <c r="I846" s="77"/>
      <c r="J846" s="77"/>
      <c r="K846" s="77"/>
      <c r="L846" s="77"/>
      <c r="M846" s="77"/>
      <c r="N846" s="77"/>
      <c r="O846" s="77"/>
      <c r="P846" s="77"/>
      <c r="Q846" s="77"/>
      <c r="R846" s="77"/>
      <c r="S846" s="77"/>
      <c r="T846" s="77"/>
      <c r="U846" s="77"/>
      <c r="V846" s="77"/>
      <c r="W846" s="77"/>
      <c r="X846" s="77"/>
      <c r="Y846" s="77"/>
      <c r="Z846" s="77"/>
    </row>
    <row r="847" spans="1:26">
      <c r="A847" s="77"/>
      <c r="B847" s="647" t="s">
        <v>6769</v>
      </c>
      <c r="C847" s="648" t="s">
        <v>6770</v>
      </c>
      <c r="D847" s="15">
        <v>122.19689166666666</v>
      </c>
      <c r="E847" s="15">
        <f t="shared" si="10"/>
        <v>146.63627</v>
      </c>
      <c r="F847" s="31"/>
      <c r="G847" s="77"/>
      <c r="H847" s="77"/>
      <c r="I847" s="77"/>
      <c r="J847" s="77"/>
      <c r="K847" s="77"/>
      <c r="L847" s="77"/>
      <c r="M847" s="77"/>
      <c r="N847" s="77"/>
      <c r="O847" s="77"/>
      <c r="P847" s="77"/>
      <c r="Q847" s="77"/>
      <c r="R847" s="77"/>
      <c r="S847" s="77"/>
      <c r="T847" s="77"/>
      <c r="U847" s="77"/>
      <c r="V847" s="77"/>
      <c r="W847" s="77"/>
      <c r="X847" s="77"/>
      <c r="Y847" s="77"/>
      <c r="Z847" s="77"/>
    </row>
    <row r="848" spans="1:26">
      <c r="A848" s="77"/>
      <c r="B848" s="647" t="s">
        <v>6771</v>
      </c>
      <c r="C848" s="648" t="s">
        <v>6772</v>
      </c>
      <c r="D848" s="15">
        <v>132.14611666666667</v>
      </c>
      <c r="E848" s="15">
        <f t="shared" si="10"/>
        <v>158.57534000000001</v>
      </c>
      <c r="F848" s="31"/>
      <c r="G848" s="77"/>
      <c r="H848" s="77"/>
      <c r="I848" s="77"/>
      <c r="J848" s="77"/>
      <c r="K848" s="77"/>
      <c r="L848" s="77"/>
      <c r="M848" s="77"/>
      <c r="N848" s="77"/>
      <c r="O848" s="77"/>
      <c r="P848" s="77"/>
      <c r="Q848" s="77"/>
      <c r="R848" s="77"/>
      <c r="S848" s="77"/>
      <c r="T848" s="77"/>
      <c r="U848" s="77"/>
      <c r="V848" s="77"/>
      <c r="W848" s="77"/>
      <c r="X848" s="77"/>
      <c r="Y848" s="77"/>
      <c r="Z848" s="77"/>
    </row>
    <row r="849" spans="1:26">
      <c r="A849" s="77"/>
      <c r="B849" s="647" t="s">
        <v>6773</v>
      </c>
      <c r="C849" s="648" t="s">
        <v>6774</v>
      </c>
      <c r="D849" s="15">
        <v>140.56469166666668</v>
      </c>
      <c r="E849" s="15">
        <f t="shared" si="10"/>
        <v>168.67762999999999</v>
      </c>
      <c r="F849" s="31"/>
      <c r="G849" s="77"/>
      <c r="H849" s="77"/>
      <c r="I849" s="77"/>
      <c r="J849" s="77"/>
      <c r="K849" s="77"/>
      <c r="L849" s="77"/>
      <c r="M849" s="77"/>
      <c r="N849" s="77"/>
      <c r="O849" s="77"/>
      <c r="P849" s="77"/>
      <c r="Q849" s="77"/>
      <c r="R849" s="77"/>
      <c r="S849" s="77"/>
      <c r="T849" s="77"/>
      <c r="U849" s="77"/>
      <c r="V849" s="77"/>
      <c r="W849" s="77"/>
      <c r="X849" s="77"/>
      <c r="Y849" s="77"/>
      <c r="Z849" s="77"/>
    </row>
    <row r="850" spans="1:26">
      <c r="A850" s="77"/>
      <c r="B850" s="647" t="s">
        <v>6775</v>
      </c>
      <c r="C850" s="648" t="s">
        <v>6776</v>
      </c>
      <c r="D850" s="15">
        <v>169.90215000000001</v>
      </c>
      <c r="E850" s="15">
        <f t="shared" si="10"/>
        <v>203.88257999999999</v>
      </c>
      <c r="F850" s="31"/>
      <c r="G850" s="77"/>
      <c r="H850" s="77"/>
      <c r="I850" s="77"/>
      <c r="J850" s="77"/>
      <c r="K850" s="77"/>
      <c r="L850" s="77"/>
      <c r="M850" s="77"/>
      <c r="N850" s="77"/>
      <c r="O850" s="77"/>
      <c r="P850" s="77"/>
      <c r="Q850" s="77"/>
      <c r="R850" s="77"/>
      <c r="S850" s="77"/>
      <c r="T850" s="77"/>
      <c r="U850" s="77"/>
      <c r="V850" s="77"/>
      <c r="W850" s="77"/>
      <c r="X850" s="77"/>
      <c r="Y850" s="77"/>
      <c r="Z850" s="77"/>
    </row>
    <row r="851" spans="1:26">
      <c r="A851" s="77"/>
      <c r="B851" s="647" t="s">
        <v>6777</v>
      </c>
      <c r="C851" s="648" t="s">
        <v>6778</v>
      </c>
      <c r="D851" s="15">
        <v>162.24890000000002</v>
      </c>
      <c r="E851" s="15">
        <f t="shared" si="10"/>
        <v>194.69868000000002</v>
      </c>
      <c r="F851" s="31"/>
      <c r="G851" s="77"/>
      <c r="H851" s="77"/>
      <c r="I851" s="77"/>
      <c r="J851" s="77"/>
      <c r="K851" s="77"/>
      <c r="L851" s="77"/>
      <c r="M851" s="77"/>
      <c r="N851" s="77"/>
      <c r="O851" s="77"/>
      <c r="P851" s="77"/>
      <c r="Q851" s="77"/>
      <c r="R851" s="77"/>
      <c r="S851" s="77"/>
      <c r="T851" s="77"/>
      <c r="U851" s="77"/>
      <c r="V851" s="77"/>
      <c r="W851" s="77"/>
      <c r="X851" s="77"/>
      <c r="Y851" s="77"/>
      <c r="Z851" s="77"/>
    </row>
    <row r="852" spans="1:26">
      <c r="A852" s="77"/>
      <c r="B852" s="647" t="s">
        <v>6779</v>
      </c>
      <c r="C852" s="648" t="s">
        <v>6780</v>
      </c>
      <c r="D852" s="15">
        <v>187.504625</v>
      </c>
      <c r="E852" s="15">
        <f t="shared" si="10"/>
        <v>225.00555</v>
      </c>
      <c r="F852" s="31"/>
      <c r="G852" s="77"/>
      <c r="H852" s="77"/>
      <c r="I852" s="77"/>
      <c r="J852" s="77"/>
      <c r="K852" s="77"/>
      <c r="L852" s="77"/>
      <c r="M852" s="77"/>
      <c r="N852" s="77"/>
      <c r="O852" s="77"/>
      <c r="P852" s="77"/>
      <c r="Q852" s="77"/>
      <c r="R852" s="77"/>
      <c r="S852" s="77"/>
      <c r="T852" s="77"/>
      <c r="U852" s="77"/>
      <c r="V852" s="77"/>
      <c r="W852" s="77"/>
      <c r="X852" s="77"/>
      <c r="Y852" s="77"/>
      <c r="Z852" s="77"/>
    </row>
    <row r="853" spans="1:26">
      <c r="A853" s="77"/>
      <c r="B853" s="647" t="s">
        <v>6781</v>
      </c>
      <c r="C853" s="648" t="s">
        <v>6782</v>
      </c>
      <c r="D853" s="15">
        <v>231.89347500000005</v>
      </c>
      <c r="E853" s="15">
        <f t="shared" si="10"/>
        <v>278.27217000000007</v>
      </c>
      <c r="F853" s="31"/>
      <c r="G853" s="77"/>
      <c r="H853" s="77"/>
      <c r="I853" s="77"/>
      <c r="J853" s="77"/>
      <c r="K853" s="77"/>
      <c r="L853" s="77"/>
      <c r="M853" s="77"/>
      <c r="N853" s="77"/>
      <c r="O853" s="77"/>
      <c r="P853" s="77"/>
      <c r="Q853" s="77"/>
      <c r="R853" s="77"/>
      <c r="S853" s="77"/>
      <c r="T853" s="77"/>
      <c r="U853" s="77"/>
      <c r="V853" s="77"/>
      <c r="W853" s="77"/>
      <c r="X853" s="77"/>
      <c r="Y853" s="77"/>
      <c r="Z853" s="77"/>
    </row>
    <row r="854" spans="1:26">
      <c r="A854" s="77"/>
      <c r="B854" s="649" t="s">
        <v>6783</v>
      </c>
      <c r="C854" s="653" t="s">
        <v>6784</v>
      </c>
      <c r="D854" s="15">
        <v>173.6166666666667</v>
      </c>
      <c r="E854" s="15">
        <f t="shared" si="10"/>
        <v>208.34000000000003</v>
      </c>
      <c r="F854" s="31"/>
      <c r="G854" s="77"/>
      <c r="H854" s="77"/>
      <c r="I854" s="77"/>
      <c r="J854" s="77"/>
      <c r="K854" s="77"/>
      <c r="L854" s="77"/>
      <c r="M854" s="77"/>
      <c r="N854" s="77"/>
      <c r="O854" s="77"/>
      <c r="P854" s="77"/>
      <c r="Q854" s="77"/>
      <c r="R854" s="77"/>
      <c r="S854" s="77"/>
      <c r="T854" s="77"/>
      <c r="U854" s="77"/>
      <c r="V854" s="77"/>
      <c r="W854" s="77"/>
      <c r="X854" s="77"/>
      <c r="Y854" s="77"/>
      <c r="Z854" s="77"/>
    </row>
    <row r="855" spans="1:26">
      <c r="A855" s="77"/>
      <c r="B855" s="649" t="s">
        <v>6785</v>
      </c>
      <c r="C855" s="653" t="s">
        <v>6786</v>
      </c>
      <c r="D855" s="15">
        <v>184.98333333333338</v>
      </c>
      <c r="E855" s="15">
        <f t="shared" si="10"/>
        <v>221.98000000000005</v>
      </c>
      <c r="F855" s="31"/>
      <c r="G855" s="77"/>
      <c r="H855" s="77"/>
      <c r="I855" s="77"/>
      <c r="J855" s="77"/>
      <c r="K855" s="77"/>
      <c r="L855" s="77"/>
      <c r="M855" s="77"/>
      <c r="N855" s="77"/>
      <c r="O855" s="77"/>
      <c r="P855" s="77"/>
      <c r="Q855" s="77"/>
      <c r="R855" s="77"/>
      <c r="S855" s="77"/>
      <c r="T855" s="77"/>
      <c r="U855" s="77"/>
      <c r="V855" s="77"/>
      <c r="W855" s="77"/>
      <c r="X855" s="77"/>
      <c r="Y855" s="77"/>
      <c r="Z855" s="77"/>
    </row>
    <row r="856" spans="1:26">
      <c r="A856" s="77"/>
      <c r="B856" s="649" t="s">
        <v>6787</v>
      </c>
      <c r="C856" s="653" t="s">
        <v>6788</v>
      </c>
      <c r="D856" s="15">
        <v>182.23333333333338</v>
      </c>
      <c r="E856" s="15">
        <f t="shared" si="10"/>
        <v>218.68000000000004</v>
      </c>
      <c r="F856" s="31"/>
      <c r="G856" s="77"/>
      <c r="H856" s="77"/>
      <c r="I856" s="77"/>
      <c r="J856" s="77"/>
      <c r="K856" s="77"/>
      <c r="L856" s="77"/>
      <c r="M856" s="77"/>
      <c r="N856" s="77"/>
      <c r="O856" s="77"/>
      <c r="P856" s="77"/>
      <c r="Q856" s="77"/>
      <c r="R856" s="77"/>
      <c r="S856" s="77"/>
      <c r="T856" s="77"/>
      <c r="U856" s="77"/>
      <c r="V856" s="77"/>
      <c r="W856" s="77"/>
      <c r="X856" s="77"/>
      <c r="Y856" s="77"/>
      <c r="Z856" s="77"/>
    </row>
    <row r="857" spans="1:26">
      <c r="A857" s="77"/>
      <c r="B857" s="649" t="s">
        <v>6789</v>
      </c>
      <c r="C857" s="653" t="s">
        <v>6790</v>
      </c>
      <c r="D857" s="15">
        <v>208.45000000000002</v>
      </c>
      <c r="E857" s="15">
        <f t="shared" si="10"/>
        <v>250.14000000000001</v>
      </c>
      <c r="F857" s="31"/>
      <c r="G857" s="77"/>
      <c r="H857" s="77"/>
      <c r="I857" s="77"/>
      <c r="J857" s="77"/>
      <c r="K857" s="77"/>
      <c r="L857" s="77"/>
      <c r="M857" s="77"/>
      <c r="N857" s="77"/>
      <c r="O857" s="77"/>
      <c r="P857" s="77"/>
      <c r="Q857" s="77"/>
      <c r="R857" s="77"/>
      <c r="S857" s="77"/>
      <c r="T857" s="77"/>
      <c r="U857" s="77"/>
      <c r="V857" s="77"/>
      <c r="W857" s="77"/>
      <c r="X857" s="77"/>
      <c r="Y857" s="77"/>
      <c r="Z857" s="77"/>
    </row>
    <row r="858" spans="1:26">
      <c r="A858" s="77"/>
      <c r="B858" s="649" t="s">
        <v>6791</v>
      </c>
      <c r="C858" s="653" t="s">
        <v>6792</v>
      </c>
      <c r="D858" s="15">
        <v>204.41666666666669</v>
      </c>
      <c r="E858" s="15">
        <f t="shared" si="10"/>
        <v>245.3</v>
      </c>
      <c r="F858" s="31"/>
      <c r="G858" s="77"/>
      <c r="H858" s="77"/>
      <c r="I858" s="77"/>
      <c r="J858" s="77"/>
      <c r="K858" s="77"/>
      <c r="L858" s="77"/>
      <c r="M858" s="77"/>
      <c r="N858" s="77"/>
      <c r="O858" s="77"/>
      <c r="P858" s="77"/>
      <c r="Q858" s="77"/>
      <c r="R858" s="77"/>
      <c r="S858" s="77"/>
      <c r="T858" s="77"/>
      <c r="U858" s="77"/>
      <c r="V858" s="77"/>
      <c r="W858" s="77"/>
      <c r="X858" s="77"/>
      <c r="Y858" s="77"/>
      <c r="Z858" s="77"/>
    </row>
    <row r="859" spans="1:26">
      <c r="A859" s="77"/>
      <c r="B859" s="649" t="s">
        <v>6793</v>
      </c>
      <c r="C859" s="653" t="s">
        <v>6794</v>
      </c>
      <c r="D859" s="15">
        <v>229.90000000000006</v>
      </c>
      <c r="E859" s="15">
        <f t="shared" si="10"/>
        <v>275.88000000000005</v>
      </c>
      <c r="F859" s="31"/>
      <c r="G859" s="77"/>
      <c r="H859" s="77"/>
      <c r="I859" s="77"/>
      <c r="J859" s="77"/>
      <c r="K859" s="77"/>
      <c r="L859" s="77"/>
      <c r="M859" s="77"/>
      <c r="N859" s="77"/>
      <c r="O859" s="77"/>
      <c r="P859" s="77"/>
      <c r="Q859" s="77"/>
      <c r="R859" s="77"/>
      <c r="S859" s="77"/>
      <c r="T859" s="77"/>
      <c r="U859" s="77"/>
      <c r="V859" s="77"/>
      <c r="W859" s="77"/>
      <c r="X859" s="77"/>
      <c r="Y859" s="77"/>
      <c r="Z859" s="77"/>
    </row>
    <row r="860" spans="1:26">
      <c r="A860" s="77"/>
      <c r="B860" s="649" t="s">
        <v>6795</v>
      </c>
      <c r="C860" s="653" t="s">
        <v>6796</v>
      </c>
      <c r="D860" s="15">
        <v>254.65000000000006</v>
      </c>
      <c r="E860" s="15">
        <f t="shared" si="10"/>
        <v>305.58000000000004</v>
      </c>
      <c r="F860" s="31"/>
      <c r="G860" s="77"/>
      <c r="H860" s="77"/>
      <c r="I860" s="77"/>
      <c r="J860" s="77"/>
      <c r="K860" s="77"/>
      <c r="L860" s="77"/>
      <c r="M860" s="77"/>
      <c r="N860" s="77"/>
      <c r="O860" s="77"/>
      <c r="P860" s="77"/>
      <c r="Q860" s="77"/>
      <c r="R860" s="77"/>
      <c r="S860" s="77"/>
      <c r="T860" s="77"/>
      <c r="U860" s="77"/>
      <c r="V860" s="77"/>
      <c r="W860" s="77"/>
      <c r="X860" s="77"/>
      <c r="Y860" s="77"/>
      <c r="Z860" s="77"/>
    </row>
    <row r="861" spans="1:26">
      <c r="A861" s="77"/>
      <c r="B861" s="647" t="s">
        <v>6797</v>
      </c>
      <c r="C861" s="648" t="s">
        <v>6798</v>
      </c>
      <c r="D861" s="15">
        <v>82.655100000000019</v>
      </c>
      <c r="E861" s="15">
        <f t="shared" si="10"/>
        <v>99.186120000000017</v>
      </c>
      <c r="F861" s="31"/>
      <c r="G861" s="77"/>
      <c r="H861" s="77"/>
      <c r="I861" s="77"/>
      <c r="J861" s="77"/>
      <c r="K861" s="77"/>
      <c r="L861" s="77"/>
      <c r="M861" s="77"/>
      <c r="N861" s="77"/>
      <c r="O861" s="77"/>
      <c r="P861" s="77"/>
      <c r="Q861" s="77"/>
      <c r="R861" s="77"/>
      <c r="S861" s="77"/>
      <c r="T861" s="77"/>
      <c r="U861" s="77"/>
      <c r="V861" s="77"/>
      <c r="W861" s="77"/>
      <c r="X861" s="77"/>
      <c r="Y861" s="77"/>
      <c r="Z861" s="77"/>
    </row>
    <row r="862" spans="1:26">
      <c r="A862" s="77"/>
      <c r="B862" s="647" t="s">
        <v>6799</v>
      </c>
      <c r="C862" s="652" t="s">
        <v>6800</v>
      </c>
      <c r="D862" s="15">
        <v>92.604325000000017</v>
      </c>
      <c r="E862" s="15">
        <f t="shared" si="10"/>
        <v>111.12519000000002</v>
      </c>
      <c r="F862" s="31"/>
      <c r="G862" s="77"/>
      <c r="H862" s="77"/>
      <c r="I862" s="77"/>
      <c r="J862" s="77"/>
      <c r="K862" s="77"/>
      <c r="L862" s="77"/>
      <c r="M862" s="77"/>
      <c r="N862" s="77"/>
      <c r="O862" s="77"/>
      <c r="P862" s="77"/>
      <c r="Q862" s="77"/>
      <c r="R862" s="77"/>
      <c r="S862" s="77"/>
      <c r="T862" s="77"/>
      <c r="U862" s="77"/>
      <c r="V862" s="77"/>
      <c r="W862" s="77"/>
      <c r="X862" s="77"/>
      <c r="Y862" s="77"/>
      <c r="Z862" s="77"/>
    </row>
    <row r="863" spans="1:26" ht="25.5">
      <c r="A863" s="77"/>
      <c r="B863" s="647" t="s">
        <v>6801</v>
      </c>
      <c r="C863" s="648" t="s">
        <v>6802</v>
      </c>
      <c r="D863" s="15">
        <v>87.502158333333341</v>
      </c>
      <c r="E863" s="15">
        <f t="shared" si="10"/>
        <v>105.00259000000001</v>
      </c>
      <c r="F863" s="31"/>
      <c r="G863" s="77"/>
      <c r="H863" s="77"/>
      <c r="I863" s="77"/>
      <c r="J863" s="77"/>
      <c r="K863" s="77"/>
      <c r="L863" s="77"/>
      <c r="M863" s="77"/>
      <c r="N863" s="77"/>
      <c r="O863" s="77"/>
      <c r="P863" s="77"/>
      <c r="Q863" s="77"/>
      <c r="R863" s="77"/>
      <c r="S863" s="77"/>
      <c r="T863" s="77"/>
      <c r="U863" s="77"/>
      <c r="V863" s="77"/>
      <c r="W863" s="77"/>
      <c r="X863" s="77"/>
      <c r="Y863" s="77"/>
      <c r="Z863" s="77"/>
    </row>
    <row r="864" spans="1:26">
      <c r="A864" s="77"/>
      <c r="B864" s="647" t="s">
        <v>6803</v>
      </c>
      <c r="C864" s="648" t="s">
        <v>6804</v>
      </c>
      <c r="D864" s="15">
        <v>96.43095000000001</v>
      </c>
      <c r="E864" s="15">
        <f t="shared" si="10"/>
        <v>115.71714</v>
      </c>
      <c r="F864" s="31"/>
      <c r="G864" s="77"/>
      <c r="H864" s="77"/>
      <c r="I864" s="77"/>
      <c r="J864" s="77"/>
      <c r="K864" s="77"/>
      <c r="L864" s="77"/>
      <c r="M864" s="77"/>
      <c r="N864" s="77"/>
      <c r="O864" s="77"/>
      <c r="P864" s="77"/>
      <c r="Q864" s="77"/>
      <c r="R864" s="77"/>
      <c r="S864" s="77"/>
      <c r="T864" s="77"/>
      <c r="U864" s="77"/>
      <c r="V864" s="77"/>
      <c r="W864" s="77"/>
      <c r="X864" s="77"/>
      <c r="Y864" s="77"/>
      <c r="Z864" s="77"/>
    </row>
    <row r="865" spans="1:26">
      <c r="A865" s="77"/>
      <c r="B865" s="647" t="s">
        <v>6805</v>
      </c>
      <c r="C865" s="648" t="s">
        <v>6806</v>
      </c>
      <c r="D865" s="15">
        <v>122.19689166666666</v>
      </c>
      <c r="E865" s="15">
        <f t="shared" si="10"/>
        <v>146.63627</v>
      </c>
      <c r="F865" s="31"/>
      <c r="G865" s="77"/>
      <c r="H865" s="77"/>
      <c r="I865" s="77"/>
      <c r="J865" s="77"/>
      <c r="K865" s="77"/>
      <c r="L865" s="77"/>
      <c r="M865" s="77"/>
      <c r="N865" s="77"/>
      <c r="O865" s="77"/>
      <c r="P865" s="77"/>
      <c r="Q865" s="77"/>
      <c r="R865" s="77"/>
      <c r="S865" s="77"/>
      <c r="T865" s="77"/>
      <c r="U865" s="77"/>
      <c r="V865" s="77"/>
      <c r="W865" s="77"/>
      <c r="X865" s="77"/>
      <c r="Y865" s="77"/>
      <c r="Z865" s="77"/>
    </row>
    <row r="866" spans="1:26">
      <c r="A866" s="77"/>
      <c r="B866" s="647" t="s">
        <v>6807</v>
      </c>
      <c r="C866" s="648" t="s">
        <v>6808</v>
      </c>
      <c r="D866" s="15">
        <v>80.104016666666666</v>
      </c>
      <c r="E866" s="15">
        <f t="shared" si="10"/>
        <v>96.12482</v>
      </c>
      <c r="F866" s="31"/>
      <c r="G866" s="77"/>
      <c r="H866" s="77"/>
      <c r="I866" s="77"/>
      <c r="J866" s="77"/>
      <c r="K866" s="77"/>
      <c r="L866" s="77"/>
      <c r="M866" s="77"/>
      <c r="N866" s="77"/>
      <c r="O866" s="77"/>
      <c r="P866" s="77"/>
      <c r="Q866" s="77"/>
      <c r="R866" s="77"/>
      <c r="S866" s="77"/>
      <c r="T866" s="77"/>
      <c r="U866" s="77"/>
      <c r="V866" s="77"/>
      <c r="W866" s="77"/>
      <c r="X866" s="77"/>
      <c r="Y866" s="77"/>
      <c r="Z866" s="77"/>
    </row>
    <row r="867" spans="1:26">
      <c r="A867" s="77"/>
      <c r="B867" s="647" t="s">
        <v>6809</v>
      </c>
      <c r="C867" s="652" t="s">
        <v>6810</v>
      </c>
      <c r="D867" s="15">
        <v>85.716400000000036</v>
      </c>
      <c r="E867" s="15">
        <f t="shared" si="10"/>
        <v>102.85968000000004</v>
      </c>
      <c r="F867" s="31"/>
      <c r="G867" s="77"/>
      <c r="H867" s="77"/>
      <c r="I867" s="77"/>
      <c r="J867" s="77"/>
      <c r="K867" s="77"/>
      <c r="L867" s="77"/>
      <c r="M867" s="77"/>
      <c r="N867" s="77"/>
      <c r="O867" s="77"/>
      <c r="P867" s="77"/>
      <c r="Q867" s="77"/>
      <c r="R867" s="77"/>
      <c r="S867" s="77"/>
      <c r="T867" s="77"/>
      <c r="U867" s="77"/>
      <c r="V867" s="77"/>
      <c r="W867" s="77"/>
      <c r="X867" s="77"/>
      <c r="Y867" s="77"/>
      <c r="Z867" s="77"/>
    </row>
    <row r="868" spans="1:26">
      <c r="A868" s="77"/>
      <c r="B868" s="647" t="s">
        <v>6811</v>
      </c>
      <c r="C868" s="648" t="s">
        <v>6812</v>
      </c>
      <c r="D868" s="15">
        <v>81.379558333333335</v>
      </c>
      <c r="E868" s="15">
        <f t="shared" si="10"/>
        <v>97.655469999999994</v>
      </c>
      <c r="F868" s="31"/>
      <c r="G868" s="77"/>
      <c r="H868" s="77"/>
      <c r="I868" s="77"/>
      <c r="J868" s="77"/>
      <c r="K868" s="77"/>
      <c r="L868" s="77"/>
      <c r="M868" s="77"/>
      <c r="N868" s="77"/>
      <c r="O868" s="77"/>
      <c r="P868" s="77"/>
      <c r="Q868" s="77"/>
      <c r="R868" s="77"/>
      <c r="S868" s="77"/>
      <c r="T868" s="77"/>
      <c r="U868" s="77"/>
      <c r="V868" s="77"/>
      <c r="W868" s="77"/>
      <c r="X868" s="77"/>
      <c r="Y868" s="77"/>
      <c r="Z868" s="77"/>
    </row>
    <row r="869" spans="1:26">
      <c r="A869" s="77"/>
      <c r="B869" s="647" t="s">
        <v>6813</v>
      </c>
      <c r="C869" s="648" t="s">
        <v>6814</v>
      </c>
      <c r="D869" s="15">
        <v>89.287916666666675</v>
      </c>
      <c r="E869" s="15">
        <f t="shared" si="10"/>
        <v>107.14550000000001</v>
      </c>
      <c r="F869" s="31"/>
      <c r="G869" s="77"/>
      <c r="H869" s="77"/>
      <c r="I869" s="77"/>
      <c r="J869" s="77"/>
      <c r="K869" s="77"/>
      <c r="L869" s="77"/>
      <c r="M869" s="77"/>
      <c r="N869" s="77"/>
      <c r="O869" s="77"/>
      <c r="P869" s="77"/>
      <c r="Q869" s="77"/>
      <c r="R869" s="77"/>
      <c r="S869" s="77"/>
      <c r="T869" s="77"/>
      <c r="U869" s="77"/>
      <c r="V869" s="77"/>
      <c r="W869" s="77"/>
      <c r="X869" s="77"/>
      <c r="Y869" s="77"/>
      <c r="Z869" s="77"/>
    </row>
    <row r="870" spans="1:26">
      <c r="A870" s="77"/>
      <c r="B870" s="647" t="s">
        <v>6815</v>
      </c>
      <c r="C870" s="648" t="s">
        <v>6816</v>
      </c>
      <c r="D870" s="15">
        <v>108.42104166666671</v>
      </c>
      <c r="E870" s="15">
        <f t="shared" si="10"/>
        <v>130.10525000000004</v>
      </c>
      <c r="F870" s="31"/>
      <c r="G870" s="77"/>
      <c r="H870" s="77"/>
      <c r="I870" s="77"/>
      <c r="J870" s="77"/>
      <c r="K870" s="77"/>
      <c r="L870" s="77"/>
      <c r="M870" s="77"/>
      <c r="N870" s="77"/>
      <c r="O870" s="77"/>
      <c r="P870" s="77"/>
      <c r="Q870" s="77"/>
      <c r="R870" s="77"/>
      <c r="S870" s="77"/>
      <c r="T870" s="77"/>
      <c r="U870" s="77"/>
      <c r="V870" s="77"/>
      <c r="W870" s="77"/>
      <c r="X870" s="77"/>
      <c r="Y870" s="77"/>
      <c r="Z870" s="77"/>
    </row>
    <row r="871" spans="1:26">
      <c r="A871" s="77"/>
      <c r="B871" s="649" t="s">
        <v>6817</v>
      </c>
      <c r="C871" s="653" t="s">
        <v>6818</v>
      </c>
      <c r="D871" s="15">
        <v>122.65000000000002</v>
      </c>
      <c r="E871" s="15">
        <f t="shared" si="10"/>
        <v>147.18</v>
      </c>
      <c r="F871" s="31"/>
      <c r="G871" s="77"/>
      <c r="H871" s="77"/>
      <c r="I871" s="77"/>
      <c r="J871" s="77"/>
      <c r="K871" s="77"/>
      <c r="L871" s="77"/>
      <c r="M871" s="77"/>
      <c r="N871" s="77"/>
      <c r="O871" s="77"/>
      <c r="P871" s="77"/>
      <c r="Q871" s="77"/>
      <c r="R871" s="77"/>
      <c r="S871" s="77"/>
      <c r="T871" s="77"/>
      <c r="U871" s="77"/>
      <c r="V871" s="77"/>
      <c r="W871" s="77"/>
      <c r="X871" s="77"/>
      <c r="Y871" s="77"/>
      <c r="Z871" s="77"/>
    </row>
    <row r="872" spans="1:26">
      <c r="A872" s="77"/>
      <c r="B872" s="649" t="s">
        <v>6819</v>
      </c>
      <c r="C872" s="653" t="s">
        <v>6820</v>
      </c>
      <c r="D872" s="15">
        <v>130.71666666666667</v>
      </c>
      <c r="E872" s="15">
        <f t="shared" si="10"/>
        <v>156.85999999999999</v>
      </c>
      <c r="F872" s="31"/>
      <c r="G872" s="77"/>
      <c r="H872" s="77"/>
      <c r="I872" s="77"/>
      <c r="J872" s="77"/>
      <c r="K872" s="77"/>
      <c r="L872" s="77"/>
      <c r="M872" s="77"/>
      <c r="N872" s="77"/>
      <c r="O872" s="77"/>
      <c r="P872" s="77"/>
      <c r="Q872" s="77"/>
      <c r="R872" s="77"/>
      <c r="S872" s="77"/>
      <c r="T872" s="77"/>
      <c r="U872" s="77"/>
      <c r="V872" s="77"/>
      <c r="W872" s="77"/>
      <c r="X872" s="77"/>
      <c r="Y872" s="77"/>
      <c r="Z872" s="77"/>
    </row>
    <row r="873" spans="1:26">
      <c r="A873" s="77"/>
      <c r="B873" s="649" t="s">
        <v>6821</v>
      </c>
      <c r="C873" s="653" t="s">
        <v>6822</v>
      </c>
      <c r="D873" s="15">
        <v>125.58333333333334</v>
      </c>
      <c r="E873" s="15">
        <f t="shared" si="10"/>
        <v>150.70000000000002</v>
      </c>
      <c r="F873" s="31"/>
      <c r="G873" s="77"/>
      <c r="H873" s="77"/>
      <c r="I873" s="77"/>
      <c r="J873" s="77"/>
      <c r="K873" s="77"/>
      <c r="L873" s="77"/>
      <c r="M873" s="77"/>
      <c r="N873" s="77"/>
      <c r="O873" s="77"/>
      <c r="P873" s="77"/>
      <c r="Q873" s="77"/>
      <c r="R873" s="77"/>
      <c r="S873" s="77"/>
      <c r="T873" s="77"/>
      <c r="U873" s="77"/>
      <c r="V873" s="77"/>
      <c r="W873" s="77"/>
      <c r="X873" s="77"/>
      <c r="Y873" s="77"/>
      <c r="Z873" s="77"/>
    </row>
    <row r="874" spans="1:26">
      <c r="A874" s="77"/>
      <c r="B874" s="649" t="s">
        <v>6823</v>
      </c>
      <c r="C874" s="653" t="s">
        <v>6824</v>
      </c>
      <c r="D874" s="15">
        <v>136.58333333333334</v>
      </c>
      <c r="E874" s="15">
        <f t="shared" si="10"/>
        <v>163.9</v>
      </c>
      <c r="F874" s="31"/>
      <c r="G874" s="77"/>
      <c r="H874" s="77"/>
      <c r="I874" s="77"/>
      <c r="J874" s="77"/>
      <c r="K874" s="77"/>
      <c r="L874" s="77"/>
      <c r="M874" s="77"/>
      <c r="N874" s="77"/>
      <c r="O874" s="77"/>
      <c r="P874" s="77"/>
      <c r="Q874" s="77"/>
      <c r="R874" s="77"/>
      <c r="S874" s="77"/>
      <c r="T874" s="77"/>
      <c r="U874" s="77"/>
      <c r="V874" s="77"/>
      <c r="W874" s="77"/>
      <c r="X874" s="77"/>
      <c r="Y874" s="77"/>
      <c r="Z874" s="77"/>
    </row>
    <row r="875" spans="1:26">
      <c r="A875" s="77"/>
      <c r="B875" s="649" t="s">
        <v>6825</v>
      </c>
      <c r="C875" s="653" t="s">
        <v>6826</v>
      </c>
      <c r="D875" s="15">
        <v>158.76666666666668</v>
      </c>
      <c r="E875" s="15">
        <f t="shared" si="10"/>
        <v>190.52</v>
      </c>
      <c r="F875" s="31"/>
      <c r="G875" s="77"/>
      <c r="H875" s="77"/>
      <c r="I875" s="77"/>
      <c r="J875" s="77"/>
      <c r="K875" s="77"/>
      <c r="L875" s="77"/>
      <c r="M875" s="77"/>
      <c r="N875" s="77"/>
      <c r="O875" s="77"/>
      <c r="P875" s="77"/>
      <c r="Q875" s="77"/>
      <c r="R875" s="77"/>
      <c r="S875" s="77"/>
      <c r="T875" s="77"/>
      <c r="U875" s="77"/>
      <c r="V875" s="77"/>
      <c r="W875" s="77"/>
      <c r="X875" s="77"/>
      <c r="Y875" s="77"/>
      <c r="Z875" s="77"/>
    </row>
    <row r="876" spans="1:26" ht="15">
      <c r="A876" s="77"/>
      <c r="B876" s="657"/>
      <c r="C876" s="657"/>
      <c r="D876" s="657"/>
      <c r="E876" s="657"/>
      <c r="F876" s="77"/>
      <c r="G876" s="77"/>
      <c r="H876" s="77"/>
      <c r="I876" s="77"/>
      <c r="J876" s="77"/>
      <c r="K876" s="77"/>
      <c r="L876" s="77"/>
      <c r="M876" s="77"/>
      <c r="N876" s="77"/>
      <c r="O876" s="77"/>
      <c r="P876" s="77"/>
      <c r="Q876" s="77"/>
      <c r="R876" s="77"/>
      <c r="S876" s="77"/>
      <c r="T876" s="77"/>
      <c r="U876" s="77"/>
      <c r="V876" s="77"/>
      <c r="W876" s="77"/>
      <c r="X876" s="77"/>
      <c r="Y876" s="77"/>
      <c r="Z876" s="77"/>
    </row>
    <row r="877" spans="1:26" ht="15">
      <c r="A877" s="77"/>
      <c r="B877" s="1127" t="s">
        <v>5312</v>
      </c>
      <c r="C877" s="1127" t="s">
        <v>5313</v>
      </c>
      <c r="D877" s="1092" t="s">
        <v>2255</v>
      </c>
      <c r="E877" s="889"/>
      <c r="F877" s="77"/>
      <c r="G877" s="77"/>
      <c r="H877" s="77"/>
      <c r="I877" s="77"/>
      <c r="J877" s="77"/>
      <c r="K877" s="77"/>
      <c r="L877" s="77"/>
      <c r="M877" s="77"/>
      <c r="N877" s="77"/>
      <c r="O877" s="77"/>
      <c r="P877" s="77"/>
      <c r="Q877" s="77"/>
      <c r="R877" s="77"/>
      <c r="S877" s="77"/>
      <c r="T877" s="77"/>
      <c r="U877" s="77"/>
      <c r="V877" s="77"/>
      <c r="W877" s="77"/>
      <c r="X877" s="77"/>
      <c r="Y877" s="77"/>
      <c r="Z877" s="77"/>
    </row>
    <row r="878" spans="1:26">
      <c r="A878" s="77"/>
      <c r="B878" s="884"/>
      <c r="C878" s="884"/>
      <c r="D878" s="534" t="s">
        <v>6323</v>
      </c>
      <c r="E878" s="451" t="s">
        <v>5314</v>
      </c>
      <c r="F878" s="77"/>
      <c r="G878" s="77"/>
      <c r="H878" s="77"/>
      <c r="I878" s="77"/>
      <c r="J878" s="77"/>
      <c r="K878" s="77"/>
      <c r="L878" s="77"/>
      <c r="M878" s="77"/>
      <c r="N878" s="77"/>
      <c r="O878" s="77"/>
      <c r="P878" s="77"/>
      <c r="Q878" s="77"/>
      <c r="R878" s="77"/>
      <c r="S878" s="77"/>
      <c r="T878" s="77"/>
      <c r="U878" s="77"/>
      <c r="V878" s="77"/>
      <c r="W878" s="77"/>
      <c r="X878" s="77"/>
      <c r="Y878" s="77"/>
      <c r="Z878" s="77"/>
    </row>
    <row r="879" spans="1:26" ht="15.75">
      <c r="A879" s="77"/>
      <c r="B879" s="1093" t="s">
        <v>6827</v>
      </c>
      <c r="C879" s="888"/>
      <c r="D879" s="888"/>
      <c r="E879" s="889"/>
      <c r="F879" s="77"/>
      <c r="G879" s="77"/>
      <c r="H879" s="77"/>
      <c r="I879" s="77"/>
      <c r="J879" s="77"/>
      <c r="K879" s="77"/>
      <c r="L879" s="77"/>
      <c r="M879" s="77"/>
      <c r="N879" s="77"/>
      <c r="O879" s="77"/>
      <c r="P879" s="77"/>
      <c r="Q879" s="77"/>
      <c r="R879" s="77"/>
      <c r="S879" s="77"/>
      <c r="T879" s="77"/>
      <c r="U879" s="77"/>
      <c r="V879" s="77"/>
      <c r="W879" s="77"/>
      <c r="X879" s="77"/>
      <c r="Y879" s="77"/>
      <c r="Z879" s="77"/>
    </row>
    <row r="880" spans="1:26">
      <c r="A880" s="77"/>
      <c r="B880" s="6" t="s">
        <v>6828</v>
      </c>
      <c r="C880" s="658" t="s">
        <v>6829</v>
      </c>
      <c r="D880" s="15">
        <v>40.546918500000004</v>
      </c>
      <c r="E880" s="15">
        <f t="shared" ref="E880:E890" si="11">D880*1.2</f>
        <v>48.656302200000006</v>
      </c>
      <c r="F880" s="31"/>
      <c r="G880" s="77"/>
      <c r="H880" s="77"/>
      <c r="I880" s="77"/>
      <c r="J880" s="77"/>
      <c r="K880" s="77"/>
      <c r="L880" s="77"/>
      <c r="M880" s="77"/>
      <c r="N880" s="77"/>
      <c r="O880" s="77"/>
      <c r="P880" s="77"/>
      <c r="Q880" s="77"/>
      <c r="R880" s="77"/>
      <c r="S880" s="77"/>
      <c r="T880" s="77"/>
      <c r="U880" s="77"/>
      <c r="V880" s="77"/>
      <c r="W880" s="77"/>
      <c r="X880" s="77"/>
      <c r="Y880" s="77"/>
      <c r="Z880" s="77"/>
    </row>
    <row r="881" spans="1:26">
      <c r="A881" s="77"/>
      <c r="B881" s="6" t="s">
        <v>6830</v>
      </c>
      <c r="C881" s="658" t="s">
        <v>6831</v>
      </c>
      <c r="D881" s="15">
        <v>25.776146000000001</v>
      </c>
      <c r="E881" s="15">
        <f t="shared" si="11"/>
        <v>30.931375199999998</v>
      </c>
      <c r="F881" s="31"/>
      <c r="G881" s="77"/>
      <c r="H881" s="77"/>
      <c r="I881" s="77"/>
      <c r="J881" s="77"/>
      <c r="K881" s="77"/>
      <c r="L881" s="77"/>
      <c r="M881" s="77"/>
      <c r="N881" s="77"/>
      <c r="O881" s="77"/>
      <c r="P881" s="77"/>
      <c r="Q881" s="77"/>
      <c r="R881" s="77"/>
      <c r="S881" s="77"/>
      <c r="T881" s="77"/>
      <c r="U881" s="77"/>
      <c r="V881" s="77"/>
      <c r="W881" s="77"/>
      <c r="X881" s="77"/>
      <c r="Y881" s="77"/>
      <c r="Z881" s="77"/>
    </row>
    <row r="882" spans="1:26">
      <c r="A882" s="77"/>
      <c r="B882" s="6" t="s">
        <v>6832</v>
      </c>
      <c r="C882" s="658" t="s">
        <v>6833</v>
      </c>
      <c r="D882" s="15">
        <v>44.251091500000001</v>
      </c>
      <c r="E882" s="15">
        <f t="shared" si="11"/>
        <v>53.101309800000003</v>
      </c>
      <c r="F882" s="31"/>
      <c r="G882" s="77"/>
      <c r="H882" s="77"/>
      <c r="I882" s="77"/>
      <c r="J882" s="77"/>
      <c r="K882" s="77"/>
      <c r="L882" s="77"/>
      <c r="M882" s="77"/>
      <c r="N882" s="77"/>
      <c r="O882" s="77"/>
      <c r="P882" s="77"/>
      <c r="Q882" s="77"/>
      <c r="R882" s="77"/>
      <c r="S882" s="77"/>
      <c r="T882" s="77"/>
      <c r="U882" s="77"/>
      <c r="V882" s="77"/>
      <c r="W882" s="77"/>
      <c r="X882" s="77"/>
      <c r="Y882" s="77"/>
      <c r="Z882" s="77"/>
    </row>
    <row r="883" spans="1:26">
      <c r="A883" s="77"/>
      <c r="B883" s="6" t="s">
        <v>6834</v>
      </c>
      <c r="C883" s="658" t="s">
        <v>6835</v>
      </c>
      <c r="D883" s="15">
        <v>33.184491999999999</v>
      </c>
      <c r="E883" s="15">
        <f t="shared" si="11"/>
        <v>39.821390399999999</v>
      </c>
      <c r="F883" s="31"/>
      <c r="G883" s="77"/>
      <c r="H883" s="77"/>
      <c r="I883" s="77"/>
      <c r="J883" s="77"/>
      <c r="K883" s="77"/>
      <c r="L883" s="77"/>
      <c r="M883" s="77"/>
      <c r="N883" s="77"/>
      <c r="O883" s="77"/>
      <c r="P883" s="77"/>
      <c r="Q883" s="77"/>
      <c r="R883" s="77"/>
      <c r="S883" s="77"/>
      <c r="T883" s="77"/>
      <c r="U883" s="77"/>
      <c r="V883" s="77"/>
      <c r="W883" s="77"/>
      <c r="X883" s="77"/>
      <c r="Y883" s="77"/>
      <c r="Z883" s="77"/>
    </row>
    <row r="884" spans="1:26">
      <c r="A884" s="77"/>
      <c r="B884" s="6" t="s">
        <v>6836</v>
      </c>
      <c r="C884" s="658" t="s">
        <v>6837</v>
      </c>
      <c r="D884" s="15">
        <v>51.598211500000005</v>
      </c>
      <c r="E884" s="15">
        <f t="shared" si="11"/>
        <v>61.917853800000003</v>
      </c>
      <c r="F884" s="31"/>
      <c r="G884" s="77"/>
      <c r="H884" s="77"/>
      <c r="I884" s="77"/>
      <c r="J884" s="77"/>
      <c r="K884" s="77"/>
      <c r="L884" s="77"/>
      <c r="M884" s="77"/>
      <c r="N884" s="77"/>
      <c r="O884" s="77"/>
      <c r="P884" s="77"/>
      <c r="Q884" s="77"/>
      <c r="R884" s="77"/>
      <c r="S884" s="77"/>
      <c r="T884" s="77"/>
      <c r="U884" s="77"/>
      <c r="V884" s="77"/>
      <c r="W884" s="77"/>
      <c r="X884" s="77"/>
      <c r="Y884" s="77"/>
      <c r="Z884" s="77"/>
    </row>
    <row r="885" spans="1:26">
      <c r="A885" s="77"/>
      <c r="B885" s="6" t="s">
        <v>6838</v>
      </c>
      <c r="C885" s="658" t="s">
        <v>6839</v>
      </c>
      <c r="D885" s="15">
        <v>36.873358500000002</v>
      </c>
      <c r="E885" s="15">
        <f t="shared" si="11"/>
        <v>44.248030200000002</v>
      </c>
      <c r="F885" s="31"/>
      <c r="G885" s="77"/>
      <c r="H885" s="77"/>
      <c r="I885" s="77"/>
      <c r="J885" s="77"/>
      <c r="K885" s="77"/>
      <c r="L885" s="77"/>
      <c r="M885" s="77"/>
      <c r="N885" s="77"/>
      <c r="O885" s="77"/>
      <c r="P885" s="77"/>
      <c r="Q885" s="77"/>
      <c r="R885" s="77"/>
      <c r="S885" s="77"/>
      <c r="T885" s="77"/>
      <c r="U885" s="77"/>
      <c r="V885" s="77"/>
      <c r="W885" s="77"/>
      <c r="X885" s="77"/>
      <c r="Y885" s="77"/>
      <c r="Z885" s="77"/>
    </row>
    <row r="886" spans="1:26">
      <c r="A886" s="77"/>
      <c r="B886" s="6" t="s">
        <v>6840</v>
      </c>
      <c r="C886" s="658" t="s">
        <v>6841</v>
      </c>
      <c r="D886" s="15">
        <v>62.664811000000007</v>
      </c>
      <c r="E886" s="15">
        <f t="shared" si="11"/>
        <v>75.1977732</v>
      </c>
      <c r="F886" s="31"/>
      <c r="G886" s="77"/>
      <c r="H886" s="77"/>
      <c r="I886" s="77"/>
      <c r="J886" s="77"/>
      <c r="K886" s="77"/>
      <c r="L886" s="77"/>
      <c r="M886" s="77"/>
      <c r="N886" s="77"/>
      <c r="O886" s="77"/>
      <c r="P886" s="77"/>
      <c r="Q886" s="77"/>
      <c r="R886" s="77"/>
      <c r="S886" s="77"/>
      <c r="T886" s="77"/>
      <c r="U886" s="77"/>
      <c r="V886" s="77"/>
      <c r="W886" s="77"/>
      <c r="X886" s="77"/>
      <c r="Y886" s="77"/>
      <c r="Z886" s="77"/>
    </row>
    <row r="887" spans="1:26">
      <c r="A887" s="77"/>
      <c r="B887" s="6" t="s">
        <v>6842</v>
      </c>
      <c r="C887" s="658" t="s">
        <v>6843</v>
      </c>
      <c r="D887" s="15">
        <v>40.546918500000004</v>
      </c>
      <c r="E887" s="15">
        <f t="shared" si="11"/>
        <v>48.656302200000006</v>
      </c>
      <c r="F887" s="31"/>
      <c r="G887" s="77"/>
      <c r="H887" s="77"/>
      <c r="I887" s="77"/>
      <c r="J887" s="77"/>
      <c r="K887" s="77"/>
      <c r="L887" s="77"/>
      <c r="M887" s="77"/>
      <c r="N887" s="77"/>
      <c r="O887" s="77"/>
      <c r="P887" s="77"/>
      <c r="Q887" s="77"/>
      <c r="R887" s="77"/>
      <c r="S887" s="77"/>
      <c r="T887" s="77"/>
      <c r="U887" s="77"/>
      <c r="V887" s="77"/>
      <c r="W887" s="77"/>
      <c r="X887" s="77"/>
      <c r="Y887" s="77"/>
      <c r="Z887" s="77"/>
    </row>
    <row r="888" spans="1:26">
      <c r="A888" s="77"/>
      <c r="B888" s="6" t="s">
        <v>6844</v>
      </c>
      <c r="C888" s="658" t="s">
        <v>6845</v>
      </c>
      <c r="D888" s="15">
        <v>81.047917500000025</v>
      </c>
      <c r="E888" s="15">
        <f t="shared" si="11"/>
        <v>97.257501000000033</v>
      </c>
      <c r="F888" s="31"/>
      <c r="G888" s="77"/>
      <c r="H888" s="77"/>
      <c r="I888" s="77"/>
      <c r="J888" s="77"/>
      <c r="K888" s="77"/>
      <c r="L888" s="77"/>
      <c r="M888" s="77"/>
      <c r="N888" s="77"/>
      <c r="O888" s="77"/>
      <c r="P888" s="77"/>
      <c r="Q888" s="77"/>
      <c r="R888" s="77"/>
      <c r="S888" s="77"/>
      <c r="T888" s="77"/>
      <c r="U888" s="77"/>
      <c r="V888" s="77"/>
      <c r="W888" s="77"/>
      <c r="X888" s="77"/>
      <c r="Y888" s="77"/>
      <c r="Z888" s="77"/>
    </row>
    <row r="889" spans="1:26">
      <c r="A889" s="77"/>
      <c r="B889" s="6" t="s">
        <v>6846</v>
      </c>
      <c r="C889" s="658" t="s">
        <v>6847</v>
      </c>
      <c r="D889" s="15">
        <v>44.251091500000001</v>
      </c>
      <c r="E889" s="15">
        <f t="shared" si="11"/>
        <v>53.101309800000003</v>
      </c>
      <c r="F889" s="31"/>
      <c r="G889" s="77"/>
      <c r="H889" s="77"/>
      <c r="I889" s="77"/>
      <c r="J889" s="77"/>
      <c r="K889" s="77"/>
      <c r="L889" s="77"/>
      <c r="M889" s="77"/>
      <c r="N889" s="77"/>
      <c r="O889" s="77"/>
      <c r="P889" s="77"/>
      <c r="Q889" s="77"/>
      <c r="R889" s="77"/>
      <c r="S889" s="77"/>
      <c r="T889" s="77"/>
      <c r="U889" s="77"/>
      <c r="V889" s="77"/>
      <c r="W889" s="77"/>
      <c r="X889" s="77"/>
      <c r="Y889" s="77"/>
      <c r="Z889" s="77"/>
    </row>
    <row r="890" spans="1:26">
      <c r="A890" s="77"/>
      <c r="B890" s="6" t="s">
        <v>6848</v>
      </c>
      <c r="C890" s="658" t="s">
        <v>6849</v>
      </c>
      <c r="D890" s="15">
        <v>55.271771500000007</v>
      </c>
      <c r="E890" s="15">
        <f t="shared" si="11"/>
        <v>66.3261258</v>
      </c>
      <c r="F890" s="31"/>
      <c r="G890" s="77"/>
      <c r="H890" s="77"/>
      <c r="I890" s="77"/>
      <c r="J890" s="77"/>
      <c r="K890" s="77"/>
      <c r="L890" s="77"/>
      <c r="M890" s="77"/>
      <c r="N890" s="77"/>
      <c r="O890" s="77"/>
      <c r="P890" s="77"/>
      <c r="Q890" s="77"/>
      <c r="R890" s="77"/>
      <c r="S890" s="77"/>
      <c r="T890" s="77"/>
      <c r="U890" s="77"/>
      <c r="V890" s="77"/>
      <c r="W890" s="77"/>
      <c r="X890" s="77"/>
      <c r="Y890" s="77"/>
      <c r="Z890" s="77"/>
    </row>
    <row r="891" spans="1:26">
      <c r="A891" s="77"/>
      <c r="B891" s="205"/>
      <c r="C891" s="205"/>
      <c r="D891" s="205"/>
      <c r="E891" s="205"/>
      <c r="F891" s="77"/>
      <c r="G891" s="77"/>
      <c r="H891" s="77"/>
      <c r="I891" s="77"/>
      <c r="J891" s="77"/>
      <c r="K891" s="77"/>
      <c r="L891" s="77"/>
      <c r="M891" s="77"/>
      <c r="N891" s="77"/>
      <c r="O891" s="77"/>
      <c r="P891" s="77"/>
      <c r="Q891" s="77"/>
      <c r="R891" s="77"/>
      <c r="S891" s="77"/>
      <c r="T891" s="77"/>
      <c r="U891" s="77"/>
      <c r="V891" s="77"/>
      <c r="W891" s="77"/>
      <c r="X891" s="77"/>
      <c r="Y891" s="77"/>
      <c r="Z891" s="77"/>
    </row>
    <row r="892" spans="1:26">
      <c r="A892" s="77"/>
      <c r="B892" s="205"/>
      <c r="C892" s="205"/>
      <c r="D892" s="205"/>
      <c r="E892" s="205"/>
      <c r="F892" s="77"/>
      <c r="G892" s="77"/>
      <c r="H892" s="77"/>
      <c r="I892" s="77"/>
      <c r="J892" s="77"/>
      <c r="K892" s="77"/>
      <c r="L892" s="77"/>
      <c r="M892" s="77"/>
      <c r="N892" s="77"/>
      <c r="O892" s="77"/>
      <c r="P892" s="77"/>
      <c r="Q892" s="77"/>
      <c r="R892" s="77"/>
      <c r="S892" s="77"/>
      <c r="T892" s="77"/>
      <c r="U892" s="77"/>
      <c r="V892" s="77"/>
      <c r="W892" s="77"/>
      <c r="X892" s="77"/>
      <c r="Y892" s="77"/>
      <c r="Z892" s="77"/>
    </row>
    <row r="893" spans="1:26" ht="15">
      <c r="A893" s="77"/>
      <c r="B893" s="1127" t="s">
        <v>5312</v>
      </c>
      <c r="C893" s="1127" t="s">
        <v>5313</v>
      </c>
      <c r="D893" s="1092" t="s">
        <v>2255</v>
      </c>
      <c r="E893" s="889"/>
      <c r="F893" s="77"/>
      <c r="G893" s="77"/>
      <c r="H893" s="77"/>
      <c r="I893" s="77"/>
      <c r="J893" s="77"/>
      <c r="K893" s="77"/>
      <c r="L893" s="77"/>
      <c r="M893" s="77"/>
      <c r="N893" s="77"/>
      <c r="O893" s="77"/>
      <c r="P893" s="77"/>
      <c r="Q893" s="77"/>
      <c r="R893" s="77"/>
      <c r="S893" s="77"/>
      <c r="T893" s="77"/>
      <c r="U893" s="77"/>
      <c r="V893" s="77"/>
      <c r="W893" s="77"/>
      <c r="X893" s="77"/>
      <c r="Y893" s="77"/>
      <c r="Z893" s="77"/>
    </row>
    <row r="894" spans="1:26">
      <c r="A894" s="77"/>
      <c r="B894" s="884"/>
      <c r="C894" s="884"/>
      <c r="D894" s="534" t="s">
        <v>6323</v>
      </c>
      <c r="E894" s="451" t="s">
        <v>5314</v>
      </c>
      <c r="F894" s="77"/>
      <c r="G894" s="77"/>
      <c r="H894" s="77"/>
      <c r="I894" s="77"/>
      <c r="J894" s="77"/>
      <c r="K894" s="77"/>
      <c r="L894" s="77"/>
      <c r="M894" s="77"/>
      <c r="N894" s="77"/>
      <c r="O894" s="77"/>
      <c r="P894" s="77"/>
      <c r="Q894" s="77"/>
      <c r="R894" s="77"/>
      <c r="S894" s="77"/>
      <c r="T894" s="77"/>
      <c r="U894" s="77"/>
      <c r="V894" s="77"/>
      <c r="W894" s="77"/>
      <c r="X894" s="77"/>
      <c r="Y894" s="77"/>
      <c r="Z894" s="77"/>
    </row>
    <row r="895" spans="1:26" ht="15.75">
      <c r="A895" s="77"/>
      <c r="B895" s="1093" t="s">
        <v>6850</v>
      </c>
      <c r="C895" s="888"/>
      <c r="D895" s="888"/>
      <c r="E895" s="889"/>
      <c r="F895" s="77"/>
      <c r="G895" s="77"/>
      <c r="H895" s="77"/>
      <c r="I895" s="77"/>
      <c r="J895" s="77"/>
      <c r="K895" s="77"/>
      <c r="L895" s="77"/>
      <c r="M895" s="77"/>
      <c r="N895" s="77"/>
      <c r="O895" s="77"/>
      <c r="P895" s="77"/>
      <c r="Q895" s="77"/>
      <c r="R895" s="77"/>
      <c r="S895" s="77"/>
      <c r="T895" s="77"/>
      <c r="U895" s="77"/>
      <c r="V895" s="77"/>
      <c r="W895" s="77"/>
      <c r="X895" s="77"/>
      <c r="Y895" s="77"/>
      <c r="Z895" s="77"/>
    </row>
    <row r="896" spans="1:26" ht="15">
      <c r="A896" s="77"/>
      <c r="B896" s="1094" t="s">
        <v>6851</v>
      </c>
      <c r="C896" s="889"/>
      <c r="D896" s="659">
        <v>54.06</v>
      </c>
      <c r="E896" s="659">
        <v>64.87</v>
      </c>
      <c r="F896" s="31"/>
      <c r="G896" s="77"/>
      <c r="H896" s="77"/>
      <c r="I896" s="77"/>
      <c r="J896" s="77"/>
      <c r="K896" s="77"/>
      <c r="L896" s="77"/>
      <c r="M896" s="77"/>
      <c r="N896" s="77"/>
      <c r="O896" s="77"/>
      <c r="P896" s="77"/>
      <c r="Q896" s="77"/>
      <c r="R896" s="77"/>
      <c r="S896" s="77"/>
      <c r="T896" s="77"/>
      <c r="U896" s="77"/>
      <c r="V896" s="77"/>
      <c r="W896" s="77"/>
      <c r="X896" s="77"/>
      <c r="Y896" s="77"/>
      <c r="Z896" s="77"/>
    </row>
    <row r="897" spans="1:26" ht="15">
      <c r="A897" s="77"/>
      <c r="B897" s="1094" t="s">
        <v>6852</v>
      </c>
      <c r="C897" s="889"/>
      <c r="D897" s="659">
        <v>68.459999999999994</v>
      </c>
      <c r="E897" s="659">
        <v>82.15</v>
      </c>
      <c r="F897" s="31"/>
      <c r="G897" s="77"/>
      <c r="H897" s="77"/>
      <c r="I897" s="77"/>
      <c r="J897" s="77"/>
      <c r="K897" s="77"/>
      <c r="L897" s="77"/>
      <c r="M897" s="77"/>
      <c r="N897" s="77"/>
      <c r="O897" s="77"/>
      <c r="P897" s="77"/>
      <c r="Q897" s="77"/>
      <c r="R897" s="77"/>
      <c r="S897" s="77"/>
      <c r="T897" s="77"/>
      <c r="U897" s="77"/>
      <c r="V897" s="77"/>
      <c r="W897" s="77"/>
      <c r="X897" s="77"/>
      <c r="Y897" s="77"/>
      <c r="Z897" s="77"/>
    </row>
    <row r="898" spans="1:26" ht="15.75">
      <c r="A898" s="77"/>
      <c r="B898" s="1093" t="s">
        <v>6853</v>
      </c>
      <c r="C898" s="888"/>
      <c r="D898" s="888"/>
      <c r="E898" s="889"/>
      <c r="F898" s="77"/>
      <c r="G898" s="77"/>
      <c r="H898" s="77"/>
      <c r="I898" s="77"/>
      <c r="J898" s="77"/>
      <c r="K898" s="77"/>
      <c r="L898" s="77"/>
      <c r="M898" s="77"/>
      <c r="N898" s="77"/>
      <c r="O898" s="77"/>
      <c r="P898" s="77"/>
      <c r="Q898" s="77"/>
      <c r="R898" s="77"/>
      <c r="S898" s="77"/>
      <c r="T898" s="77"/>
      <c r="U898" s="77"/>
      <c r="V898" s="77"/>
      <c r="W898" s="77"/>
      <c r="X898" s="77"/>
      <c r="Y898" s="77"/>
      <c r="Z898" s="77"/>
    </row>
    <row r="899" spans="1:26" ht="15">
      <c r="A899" s="77"/>
      <c r="B899" s="1095" t="s">
        <v>6854</v>
      </c>
      <c r="C899" s="889"/>
      <c r="D899" s="659">
        <v>68.53</v>
      </c>
      <c r="E899" s="659">
        <v>82.24</v>
      </c>
      <c r="F899" s="31"/>
      <c r="G899" s="77"/>
      <c r="H899" s="77"/>
      <c r="I899" s="77"/>
      <c r="J899" s="77"/>
      <c r="K899" s="77"/>
      <c r="L899" s="77"/>
      <c r="M899" s="77"/>
      <c r="N899" s="77"/>
      <c r="O899" s="77"/>
      <c r="P899" s="77"/>
      <c r="Q899" s="77"/>
      <c r="R899" s="77"/>
      <c r="S899" s="77"/>
      <c r="T899" s="77"/>
      <c r="U899" s="77"/>
      <c r="V899" s="77"/>
      <c r="W899" s="77"/>
      <c r="X899" s="77"/>
      <c r="Y899" s="77"/>
      <c r="Z899" s="77"/>
    </row>
    <row r="900" spans="1:26" ht="15">
      <c r="A900" s="77"/>
      <c r="B900" s="1095" t="s">
        <v>6855</v>
      </c>
      <c r="C900" s="889"/>
      <c r="D900" s="659">
        <v>100.15</v>
      </c>
      <c r="E900" s="659">
        <v>120.18</v>
      </c>
      <c r="F900" s="31"/>
      <c r="G900" s="77"/>
      <c r="H900" s="77"/>
      <c r="I900" s="77"/>
      <c r="J900" s="77"/>
      <c r="K900" s="77"/>
      <c r="L900" s="77"/>
      <c r="M900" s="77"/>
      <c r="N900" s="77"/>
      <c r="O900" s="77"/>
      <c r="P900" s="77"/>
      <c r="Q900" s="77"/>
      <c r="R900" s="77"/>
      <c r="S900" s="77"/>
      <c r="T900" s="77"/>
      <c r="U900" s="77"/>
      <c r="V900" s="77"/>
      <c r="W900" s="77"/>
      <c r="X900" s="77"/>
      <c r="Y900" s="77"/>
      <c r="Z900" s="77"/>
    </row>
    <row r="901" spans="1:26" ht="15.75">
      <c r="A901" s="77"/>
      <c r="B901" s="1093" t="s">
        <v>6856</v>
      </c>
      <c r="C901" s="888"/>
      <c r="D901" s="888"/>
      <c r="E901" s="889"/>
      <c r="F901" s="77"/>
      <c r="G901" s="77"/>
      <c r="H901" s="77"/>
      <c r="I901" s="77"/>
      <c r="J901" s="77"/>
      <c r="K901" s="77"/>
      <c r="L901" s="77"/>
      <c r="M901" s="77"/>
      <c r="N901" s="77"/>
      <c r="O901" s="77"/>
      <c r="P901" s="77"/>
      <c r="Q901" s="77"/>
      <c r="R901" s="77"/>
      <c r="S901" s="77"/>
      <c r="T901" s="77"/>
      <c r="U901" s="77"/>
      <c r="V901" s="77"/>
      <c r="W901" s="77"/>
      <c r="X901" s="77"/>
      <c r="Y901" s="77"/>
      <c r="Z901" s="77"/>
    </row>
    <row r="902" spans="1:26" ht="15">
      <c r="A902" s="77"/>
      <c r="B902" s="1095" t="s">
        <v>6857</v>
      </c>
      <c r="C902" s="889"/>
      <c r="D902" s="659">
        <v>17.16</v>
      </c>
      <c r="E902" s="659">
        <v>20.59</v>
      </c>
      <c r="F902" s="31"/>
      <c r="G902" s="77"/>
      <c r="H902" s="77"/>
      <c r="I902" s="77"/>
      <c r="J902" s="77"/>
      <c r="K902" s="77"/>
      <c r="L902" s="77"/>
      <c r="M902" s="77"/>
      <c r="N902" s="77"/>
      <c r="O902" s="77"/>
      <c r="P902" s="77"/>
      <c r="Q902" s="77"/>
      <c r="R902" s="77"/>
      <c r="S902" s="77"/>
      <c r="T902" s="77"/>
      <c r="U902" s="77"/>
      <c r="V902" s="77"/>
      <c r="W902" s="77"/>
      <c r="X902" s="77"/>
      <c r="Y902" s="77"/>
      <c r="Z902" s="77"/>
    </row>
    <row r="903" spans="1:26">
      <c r="A903" s="77"/>
      <c r="B903" s="78"/>
      <c r="C903" s="78"/>
      <c r="D903" s="588"/>
      <c r="E903" s="588"/>
      <c r="F903" s="77"/>
      <c r="G903" s="77"/>
      <c r="H903" s="77"/>
      <c r="I903" s="77"/>
      <c r="J903" s="77"/>
      <c r="K903" s="77"/>
      <c r="L903" s="77"/>
      <c r="M903" s="77"/>
      <c r="N903" s="77"/>
      <c r="O903" s="77"/>
      <c r="P903" s="77"/>
      <c r="Q903" s="77"/>
      <c r="R903" s="77"/>
      <c r="S903" s="77"/>
      <c r="T903" s="77"/>
      <c r="U903" s="77"/>
      <c r="V903" s="77"/>
      <c r="W903" s="77"/>
      <c r="X903" s="77"/>
      <c r="Y903" s="77"/>
      <c r="Z903" s="77"/>
    </row>
    <row r="904" spans="1:26" ht="15">
      <c r="A904" s="77"/>
      <c r="B904" s="1086" t="s">
        <v>5312</v>
      </c>
      <c r="C904" s="1086" t="s">
        <v>5313</v>
      </c>
      <c r="D904" s="1096" t="s">
        <v>2255</v>
      </c>
      <c r="E904" s="889"/>
      <c r="F904" s="77"/>
      <c r="G904" s="77"/>
      <c r="H904" s="77"/>
      <c r="I904" s="77"/>
      <c r="J904" s="77"/>
      <c r="K904" s="77"/>
      <c r="L904" s="77"/>
      <c r="M904" s="77"/>
      <c r="N904" s="77"/>
      <c r="O904" s="77"/>
      <c r="P904" s="77"/>
      <c r="Q904" s="77"/>
      <c r="R904" s="77"/>
      <c r="S904" s="77"/>
      <c r="T904" s="77"/>
      <c r="U904" s="77"/>
      <c r="V904" s="77"/>
      <c r="W904" s="77"/>
      <c r="X904" s="77"/>
      <c r="Y904" s="77"/>
      <c r="Z904" s="77"/>
    </row>
    <row r="905" spans="1:26">
      <c r="A905" s="77"/>
      <c r="B905" s="884"/>
      <c r="C905" s="884"/>
      <c r="D905" s="415" t="s">
        <v>6323</v>
      </c>
      <c r="E905" s="415" t="s">
        <v>5314</v>
      </c>
      <c r="F905" s="77"/>
      <c r="G905" s="77"/>
      <c r="H905" s="77"/>
      <c r="I905" s="77"/>
      <c r="J905" s="77"/>
      <c r="K905" s="77"/>
      <c r="L905" s="77"/>
      <c r="M905" s="77"/>
      <c r="N905" s="77"/>
      <c r="O905" s="77"/>
      <c r="P905" s="77"/>
      <c r="Q905" s="77"/>
      <c r="R905" s="77"/>
      <c r="S905" s="77"/>
      <c r="T905" s="77"/>
      <c r="U905" s="77"/>
      <c r="V905" s="77"/>
      <c r="W905" s="77"/>
      <c r="X905" s="77"/>
      <c r="Y905" s="77"/>
      <c r="Z905" s="77"/>
    </row>
    <row r="906" spans="1:26" ht="15.75">
      <c r="A906" s="77"/>
      <c r="B906" s="1097" t="s">
        <v>6858</v>
      </c>
      <c r="C906" s="882"/>
      <c r="D906" s="660"/>
      <c r="E906" s="661"/>
      <c r="F906" s="77"/>
      <c r="G906" s="77"/>
      <c r="H906" s="77"/>
      <c r="I906" s="77"/>
      <c r="J906" s="77"/>
      <c r="K906" s="77"/>
      <c r="L906" s="77"/>
      <c r="M906" s="77"/>
      <c r="N906" s="77"/>
      <c r="O906" s="77"/>
      <c r="P906" s="77"/>
      <c r="Q906" s="77"/>
      <c r="R906" s="77"/>
      <c r="S906" s="77"/>
      <c r="T906" s="77"/>
      <c r="U906" s="77"/>
      <c r="V906" s="77"/>
      <c r="W906" s="77"/>
      <c r="X906" s="77"/>
      <c r="Y906" s="77"/>
      <c r="Z906" s="77"/>
    </row>
    <row r="907" spans="1:26" ht="15">
      <c r="A907" s="77"/>
      <c r="B907" s="44" t="s">
        <v>6859</v>
      </c>
      <c r="C907" s="500" t="s">
        <v>6860</v>
      </c>
      <c r="D907" s="662">
        <v>3542.38</v>
      </c>
      <c r="E907" s="662">
        <v>4250.8559999999998</v>
      </c>
      <c r="F907" s="31"/>
      <c r="G907" s="77"/>
      <c r="H907" s="77"/>
      <c r="I907" s="77"/>
      <c r="J907" s="77"/>
      <c r="K907" s="77"/>
      <c r="L907" s="77"/>
      <c r="M907" s="77"/>
      <c r="N907" s="77"/>
      <c r="O907" s="77"/>
      <c r="P907" s="77"/>
      <c r="Q907" s="77"/>
      <c r="R907" s="77"/>
      <c r="S907" s="77"/>
      <c r="T907" s="77"/>
      <c r="U907" s="77"/>
      <c r="V907" s="77"/>
      <c r="W907" s="77"/>
      <c r="X907" s="77"/>
      <c r="Y907" s="77"/>
      <c r="Z907" s="77"/>
    </row>
    <row r="908" spans="1:26" ht="15">
      <c r="A908" s="77"/>
      <c r="B908" s="44" t="s">
        <v>6861</v>
      </c>
      <c r="C908" s="500" t="s">
        <v>6862</v>
      </c>
      <c r="D908" s="662">
        <v>2516.96</v>
      </c>
      <c r="E908" s="662">
        <v>3020.3519999999999</v>
      </c>
      <c r="F908" s="31"/>
      <c r="G908" s="77"/>
      <c r="H908" s="77"/>
      <c r="I908" s="77"/>
      <c r="J908" s="77"/>
      <c r="K908" s="77"/>
      <c r="L908" s="77"/>
      <c r="M908" s="77"/>
      <c r="N908" s="77"/>
      <c r="O908" s="77"/>
      <c r="P908" s="77"/>
      <c r="Q908" s="77"/>
      <c r="R908" s="77"/>
      <c r="S908" s="77"/>
      <c r="T908" s="77"/>
      <c r="U908" s="77"/>
      <c r="V908" s="77"/>
      <c r="W908" s="77"/>
      <c r="X908" s="77"/>
      <c r="Y908" s="77"/>
      <c r="Z908" s="77"/>
    </row>
    <row r="909" spans="1:26" ht="15">
      <c r="A909" s="77"/>
      <c r="B909" s="44" t="s">
        <v>6863</v>
      </c>
      <c r="C909" s="500" t="s">
        <v>6864</v>
      </c>
      <c r="D909" s="662">
        <v>2069.5</v>
      </c>
      <c r="E909" s="662">
        <v>2483.4</v>
      </c>
      <c r="F909" s="31"/>
      <c r="G909" s="77"/>
      <c r="H909" s="77"/>
      <c r="I909" s="77"/>
      <c r="J909" s="77"/>
      <c r="K909" s="77"/>
      <c r="L909" s="77"/>
      <c r="M909" s="77"/>
      <c r="N909" s="77"/>
      <c r="O909" s="77"/>
      <c r="P909" s="77"/>
      <c r="Q909" s="77"/>
      <c r="R909" s="77"/>
      <c r="S909" s="77"/>
      <c r="T909" s="77"/>
      <c r="U909" s="77"/>
      <c r="V909" s="77"/>
      <c r="W909" s="77"/>
      <c r="X909" s="77"/>
      <c r="Y909" s="77"/>
      <c r="Z909" s="77"/>
    </row>
    <row r="910" spans="1:26" ht="15">
      <c r="A910" s="77"/>
      <c r="B910" s="44" t="s">
        <v>6865</v>
      </c>
      <c r="C910" s="500" t="s">
        <v>6866</v>
      </c>
      <c r="D910" s="662">
        <v>1761.86</v>
      </c>
      <c r="E910" s="662">
        <v>2114.232</v>
      </c>
      <c r="F910" s="31"/>
      <c r="G910" s="77"/>
      <c r="H910" s="77"/>
      <c r="I910" s="77"/>
      <c r="J910" s="77"/>
      <c r="K910" s="77"/>
      <c r="L910" s="77"/>
      <c r="M910" s="77"/>
      <c r="N910" s="77"/>
      <c r="O910" s="77"/>
      <c r="P910" s="77"/>
      <c r="Q910" s="77"/>
      <c r="R910" s="77"/>
      <c r="S910" s="77"/>
      <c r="T910" s="77"/>
      <c r="U910" s="77"/>
      <c r="V910" s="77"/>
      <c r="W910" s="77"/>
      <c r="X910" s="77"/>
      <c r="Y910" s="77"/>
      <c r="Z910" s="77"/>
    </row>
    <row r="911" spans="1:26" ht="15">
      <c r="A911" s="77"/>
      <c r="B911" s="44" t="s">
        <v>6867</v>
      </c>
      <c r="C911" s="500" t="s">
        <v>6868</v>
      </c>
      <c r="D911" s="662">
        <v>2237.29</v>
      </c>
      <c r="E911" s="662">
        <v>2684.748</v>
      </c>
      <c r="F911" s="31"/>
      <c r="G911" s="77"/>
      <c r="H911" s="77"/>
      <c r="I911" s="77"/>
      <c r="J911" s="77"/>
      <c r="K911" s="77"/>
      <c r="L911" s="77"/>
      <c r="M911" s="77"/>
      <c r="N911" s="77"/>
      <c r="O911" s="77"/>
      <c r="P911" s="77"/>
      <c r="Q911" s="77"/>
      <c r="R911" s="77"/>
      <c r="S911" s="77"/>
      <c r="T911" s="77"/>
      <c r="U911" s="77"/>
      <c r="V911" s="77"/>
      <c r="W911" s="77"/>
      <c r="X911" s="77"/>
      <c r="Y911" s="77"/>
      <c r="Z911" s="77"/>
    </row>
    <row r="912" spans="1:26" ht="15">
      <c r="A912" s="77"/>
      <c r="B912" s="44" t="s">
        <v>6869</v>
      </c>
      <c r="C912" s="500" t="s">
        <v>6870</v>
      </c>
      <c r="D912" s="662">
        <v>1575.42</v>
      </c>
      <c r="E912" s="662">
        <v>1890.5039999999999</v>
      </c>
      <c r="F912" s="31"/>
      <c r="G912" s="77"/>
      <c r="H912" s="77"/>
      <c r="I912" s="77"/>
      <c r="J912" s="77"/>
      <c r="K912" s="77"/>
      <c r="L912" s="77"/>
      <c r="M912" s="77"/>
      <c r="N912" s="77"/>
      <c r="O912" s="77"/>
      <c r="P912" s="77"/>
      <c r="Q912" s="77"/>
      <c r="R912" s="77"/>
      <c r="S912" s="77"/>
      <c r="T912" s="77"/>
      <c r="U912" s="77"/>
      <c r="V912" s="77"/>
      <c r="W912" s="77"/>
      <c r="X912" s="77"/>
      <c r="Y912" s="77"/>
      <c r="Z912" s="77"/>
    </row>
    <row r="913" spans="1:26" ht="15">
      <c r="A913" s="77"/>
      <c r="B913" s="44" t="s">
        <v>6871</v>
      </c>
      <c r="C913" s="500" t="s">
        <v>6872</v>
      </c>
      <c r="D913" s="662">
        <v>3020.34</v>
      </c>
      <c r="E913" s="662">
        <v>3624.4079999999999</v>
      </c>
      <c r="F913" s="31"/>
      <c r="G913" s="77"/>
      <c r="H913" s="77"/>
      <c r="I913" s="77"/>
      <c r="J913" s="77"/>
      <c r="K913" s="77"/>
      <c r="L913" s="77"/>
      <c r="M913" s="77"/>
      <c r="N913" s="77"/>
      <c r="O913" s="77"/>
      <c r="P913" s="77"/>
      <c r="Q913" s="77"/>
      <c r="R913" s="77"/>
      <c r="S913" s="77"/>
      <c r="T913" s="77"/>
      <c r="U913" s="77"/>
      <c r="V913" s="77"/>
      <c r="W913" s="77"/>
      <c r="X913" s="77"/>
      <c r="Y913" s="77"/>
      <c r="Z913" s="77"/>
    </row>
    <row r="914" spans="1:26" ht="15">
      <c r="A914" s="77"/>
      <c r="B914" s="44" t="s">
        <v>6873</v>
      </c>
      <c r="C914" s="500" t="s">
        <v>6874</v>
      </c>
      <c r="D914" s="662">
        <v>2172.04</v>
      </c>
      <c r="E914" s="662">
        <v>2606.4479999999999</v>
      </c>
      <c r="F914" s="31"/>
      <c r="G914" s="77"/>
      <c r="H914" s="77"/>
      <c r="I914" s="77"/>
      <c r="J914" s="77"/>
      <c r="K914" s="77"/>
      <c r="L914" s="77"/>
      <c r="M914" s="77"/>
      <c r="N914" s="77"/>
      <c r="O914" s="77"/>
      <c r="P914" s="77"/>
      <c r="Q914" s="77"/>
      <c r="R914" s="77"/>
      <c r="S914" s="77"/>
      <c r="T914" s="77"/>
      <c r="U914" s="77"/>
      <c r="V914" s="77"/>
      <c r="W914" s="77"/>
      <c r="X914" s="77"/>
      <c r="Y914" s="77"/>
      <c r="Z914" s="77"/>
    </row>
    <row r="915" spans="1:26" ht="15">
      <c r="A915" s="77"/>
      <c r="B915" s="44" t="s">
        <v>6875</v>
      </c>
      <c r="C915" s="500" t="s">
        <v>6876</v>
      </c>
      <c r="D915" s="662">
        <v>755.09</v>
      </c>
      <c r="E915" s="662">
        <v>906.10800000000006</v>
      </c>
      <c r="F915" s="31"/>
      <c r="G915" s="77"/>
      <c r="H915" s="77"/>
      <c r="I915" s="77"/>
      <c r="J915" s="77"/>
      <c r="K915" s="77"/>
      <c r="L915" s="77"/>
      <c r="M915" s="77"/>
      <c r="N915" s="77"/>
      <c r="O915" s="77"/>
      <c r="P915" s="77"/>
      <c r="Q915" s="77"/>
      <c r="R915" s="77"/>
      <c r="S915" s="77"/>
      <c r="T915" s="77"/>
      <c r="U915" s="77"/>
      <c r="V915" s="77"/>
      <c r="W915" s="77"/>
      <c r="X915" s="77"/>
      <c r="Y915" s="77"/>
      <c r="Z915" s="77"/>
    </row>
    <row r="916" spans="1:26" ht="15">
      <c r="A916" s="77"/>
      <c r="B916" s="44" t="s">
        <v>6877</v>
      </c>
      <c r="C916" s="500" t="s">
        <v>6878</v>
      </c>
      <c r="D916" s="662">
        <v>3333.33</v>
      </c>
      <c r="E916" s="662">
        <v>4000</v>
      </c>
      <c r="F916" s="31"/>
      <c r="G916" s="77"/>
      <c r="H916" s="77"/>
      <c r="I916" s="77"/>
      <c r="J916" s="77"/>
      <c r="K916" s="77"/>
      <c r="L916" s="77"/>
      <c r="M916" s="77"/>
      <c r="N916" s="77"/>
      <c r="O916" s="77"/>
      <c r="P916" s="77"/>
      <c r="Q916" s="77"/>
      <c r="R916" s="77"/>
      <c r="S916" s="77"/>
      <c r="T916" s="77"/>
      <c r="U916" s="77"/>
      <c r="V916" s="77"/>
      <c r="W916" s="77"/>
      <c r="X916" s="77"/>
      <c r="Y916" s="77"/>
      <c r="Z916" s="77"/>
    </row>
    <row r="917" spans="1:26">
      <c r="A917" s="77"/>
      <c r="B917" s="78"/>
      <c r="C917" s="78"/>
      <c r="D917" s="588"/>
      <c r="E917" s="588"/>
      <c r="F917" s="77"/>
      <c r="G917" s="77"/>
      <c r="H917" s="77"/>
      <c r="I917" s="77"/>
      <c r="J917" s="77"/>
      <c r="K917" s="77"/>
      <c r="L917" s="77"/>
      <c r="M917" s="77"/>
      <c r="N917" s="77"/>
      <c r="O917" s="77"/>
      <c r="P917" s="77"/>
      <c r="Q917" s="77"/>
      <c r="R917" s="77"/>
      <c r="S917" s="77"/>
      <c r="T917" s="77"/>
      <c r="U917" s="77"/>
      <c r="V917" s="77"/>
      <c r="W917" s="77"/>
      <c r="X917" s="77"/>
      <c r="Y917" s="77"/>
      <c r="Z917" s="77"/>
    </row>
    <row r="918" spans="1:26" ht="13.5">
      <c r="A918" s="77"/>
      <c r="B918" s="1091" t="s">
        <v>5313</v>
      </c>
      <c r="C918" s="1025"/>
      <c r="D918" s="1098" t="s">
        <v>2255</v>
      </c>
      <c r="E918" s="889"/>
      <c r="F918" s="77"/>
      <c r="G918" s="77"/>
      <c r="H918" s="77"/>
      <c r="I918" s="77"/>
      <c r="J918" s="77"/>
      <c r="K918" s="77"/>
      <c r="L918" s="77"/>
      <c r="M918" s="77"/>
      <c r="N918" s="77"/>
      <c r="O918" s="77"/>
      <c r="P918" s="77"/>
      <c r="Q918" s="77"/>
      <c r="R918" s="77"/>
      <c r="S918" s="77"/>
      <c r="T918" s="77"/>
      <c r="U918" s="77"/>
      <c r="V918" s="77"/>
      <c r="W918" s="77"/>
      <c r="X918" s="77"/>
      <c r="Y918" s="77"/>
      <c r="Z918" s="77"/>
    </row>
    <row r="919" spans="1:26" ht="14.25">
      <c r="A919" s="77"/>
      <c r="B919" s="1026"/>
      <c r="C919" s="1022"/>
      <c r="D919" s="663" t="s">
        <v>6323</v>
      </c>
      <c r="E919" s="415" t="s">
        <v>5314</v>
      </c>
      <c r="F919" s="77"/>
      <c r="G919" s="77"/>
      <c r="H919" s="77"/>
      <c r="I919" s="77"/>
      <c r="J919" s="77"/>
      <c r="K919" s="77"/>
      <c r="L919" s="77"/>
      <c r="M919" s="77"/>
      <c r="N919" s="77"/>
      <c r="O919" s="77"/>
      <c r="P919" s="77"/>
      <c r="Q919" s="77"/>
      <c r="R919" s="77"/>
      <c r="S919" s="77"/>
      <c r="T919" s="77"/>
      <c r="U919" s="77"/>
      <c r="V919" s="77"/>
      <c r="W919" s="77"/>
      <c r="X919" s="77"/>
      <c r="Y919" s="77"/>
      <c r="Z919" s="77"/>
    </row>
    <row r="920" spans="1:26" ht="15.75">
      <c r="A920" s="77"/>
      <c r="B920" s="1099" t="s">
        <v>6879</v>
      </c>
      <c r="C920" s="889"/>
      <c r="D920" s="664"/>
      <c r="E920" s="664"/>
      <c r="F920" s="77"/>
      <c r="G920" s="77"/>
      <c r="H920" s="77"/>
      <c r="I920" s="77"/>
      <c r="J920" s="77"/>
      <c r="K920" s="77"/>
      <c r="L920" s="77"/>
      <c r="M920" s="77"/>
      <c r="N920" s="77"/>
      <c r="O920" s="77"/>
      <c r="P920" s="77"/>
      <c r="Q920" s="77"/>
      <c r="R920" s="77"/>
      <c r="S920" s="77"/>
      <c r="T920" s="77"/>
      <c r="U920" s="77"/>
      <c r="V920" s="77"/>
      <c r="W920" s="77"/>
      <c r="X920" s="77"/>
      <c r="Y920" s="77"/>
      <c r="Z920" s="77"/>
    </row>
    <row r="921" spans="1:26" ht="15">
      <c r="A921" s="77"/>
      <c r="B921" s="1100" t="s">
        <v>6880</v>
      </c>
      <c r="C921" s="889"/>
      <c r="D921" s="662">
        <v>253.32</v>
      </c>
      <c r="E921" s="662">
        <v>303.98</v>
      </c>
      <c r="F921" s="31"/>
      <c r="G921" s="77"/>
      <c r="H921" s="77"/>
      <c r="I921" s="77"/>
      <c r="J921" s="77"/>
      <c r="K921" s="77"/>
      <c r="L921" s="77"/>
      <c r="M921" s="77"/>
      <c r="N921" s="77"/>
      <c r="O921" s="77"/>
      <c r="P921" s="77"/>
      <c r="Q921" s="77"/>
      <c r="R921" s="77"/>
      <c r="S921" s="77"/>
      <c r="T921" s="77"/>
      <c r="U921" s="77"/>
      <c r="V921" s="77"/>
      <c r="W921" s="77"/>
      <c r="X921" s="77"/>
      <c r="Y921" s="77"/>
      <c r="Z921" s="77"/>
    </row>
    <row r="922" spans="1:26" ht="15">
      <c r="A922" s="77"/>
      <c r="B922" s="1101" t="s">
        <v>6881</v>
      </c>
      <c r="C922" s="889"/>
      <c r="D922" s="662">
        <v>431.25</v>
      </c>
      <c r="E922" s="662">
        <v>517.5</v>
      </c>
      <c r="F922" s="31"/>
      <c r="G922" s="77"/>
      <c r="H922" s="77"/>
      <c r="I922" s="77"/>
      <c r="J922" s="77"/>
      <c r="K922" s="77"/>
      <c r="L922" s="77"/>
      <c r="M922" s="77"/>
      <c r="N922" s="77"/>
      <c r="O922" s="77"/>
      <c r="P922" s="77"/>
      <c r="Q922" s="77"/>
      <c r="R922" s="77"/>
      <c r="S922" s="77"/>
      <c r="T922" s="77"/>
      <c r="U922" s="77"/>
      <c r="V922" s="77"/>
      <c r="W922" s="77"/>
      <c r="X922" s="77"/>
      <c r="Y922" s="77"/>
      <c r="Z922" s="77"/>
    </row>
    <row r="923" spans="1:26" ht="15">
      <c r="A923" s="77"/>
      <c r="B923" s="1102" t="s">
        <v>6882</v>
      </c>
      <c r="C923" s="889"/>
      <c r="D923" s="665">
        <v>1886.5</v>
      </c>
      <c r="E923" s="665">
        <v>2263.8000000000002</v>
      </c>
      <c r="F923" s="31"/>
      <c r="G923" s="77"/>
      <c r="H923" s="77"/>
      <c r="I923" s="77"/>
      <c r="J923" s="77"/>
      <c r="K923" s="77"/>
      <c r="L923" s="77"/>
      <c r="M923" s="77"/>
      <c r="N923" s="77"/>
      <c r="O923" s="77"/>
      <c r="P923" s="77"/>
      <c r="Q923" s="77"/>
      <c r="R923" s="77"/>
      <c r="S923" s="77"/>
      <c r="T923" s="77"/>
      <c r="U923" s="77"/>
      <c r="V923" s="77"/>
      <c r="W923" s="77"/>
      <c r="X923" s="77"/>
      <c r="Y923" s="77"/>
      <c r="Z923" s="77"/>
    </row>
    <row r="924" spans="1:26">
      <c r="A924" s="77"/>
      <c r="B924" s="78"/>
      <c r="C924" s="78"/>
      <c r="D924" s="588"/>
      <c r="E924" s="588"/>
      <c r="F924" s="77"/>
      <c r="G924" s="77"/>
      <c r="H924" s="77"/>
      <c r="I924" s="77"/>
      <c r="J924" s="77"/>
      <c r="K924" s="77"/>
      <c r="L924" s="77"/>
      <c r="M924" s="77"/>
      <c r="N924" s="77"/>
      <c r="O924" s="77"/>
      <c r="P924" s="77"/>
      <c r="Q924" s="77"/>
      <c r="R924" s="77"/>
      <c r="S924" s="77"/>
      <c r="T924" s="77"/>
      <c r="U924" s="77"/>
      <c r="V924" s="77"/>
      <c r="W924" s="77"/>
      <c r="X924" s="77"/>
      <c r="Y924" s="77"/>
      <c r="Z924" s="77"/>
    </row>
    <row r="925" spans="1:26">
      <c r="A925" s="77"/>
      <c r="B925" s="1103" t="s">
        <v>898</v>
      </c>
      <c r="C925" s="1104" t="s">
        <v>5</v>
      </c>
      <c r="D925" s="1103" t="s">
        <v>6883</v>
      </c>
      <c r="E925" s="1107" t="s">
        <v>6884</v>
      </c>
      <c r="F925" s="888"/>
      <c r="G925" s="889"/>
      <c r="H925" s="77"/>
      <c r="I925" s="77"/>
      <c r="J925" s="77"/>
      <c r="K925" s="77"/>
      <c r="L925" s="77"/>
      <c r="M925" s="77"/>
      <c r="N925" s="77"/>
      <c r="O925" s="77"/>
      <c r="P925" s="77"/>
      <c r="Q925" s="77"/>
      <c r="R925" s="77"/>
      <c r="S925" s="77"/>
      <c r="T925" s="77"/>
      <c r="U925" s="77"/>
      <c r="V925" s="77"/>
      <c r="W925" s="77"/>
      <c r="X925" s="77"/>
      <c r="Y925" s="77"/>
      <c r="Z925" s="77"/>
    </row>
    <row r="926" spans="1:26">
      <c r="A926" s="77"/>
      <c r="B926" s="884"/>
      <c r="C926" s="884"/>
      <c r="D926" s="884"/>
      <c r="E926" s="666" t="s">
        <v>6885</v>
      </c>
      <c r="F926" s="666" t="s">
        <v>6886</v>
      </c>
      <c r="G926" s="667" t="s">
        <v>6887</v>
      </c>
      <c r="H926" s="77"/>
      <c r="I926" s="77"/>
      <c r="J926" s="77"/>
      <c r="K926" s="77"/>
      <c r="L926" s="77"/>
      <c r="M926" s="77"/>
      <c r="N926" s="77"/>
      <c r="O926" s="77"/>
      <c r="P926" s="77"/>
      <c r="Q926" s="77"/>
      <c r="R926" s="77"/>
      <c r="S926" s="77"/>
      <c r="T926" s="77"/>
      <c r="U926" s="77"/>
      <c r="V926" s="77"/>
      <c r="W926" s="77"/>
      <c r="X926" s="77"/>
      <c r="Y926" s="77"/>
      <c r="Z926" s="77"/>
    </row>
    <row r="927" spans="1:26" ht="18.75">
      <c r="A927" s="77"/>
      <c r="B927" s="668">
        <v>1</v>
      </c>
      <c r="C927" s="669" t="s">
        <v>6888</v>
      </c>
      <c r="D927" s="670"/>
      <c r="E927" s="670"/>
      <c r="F927" s="670"/>
      <c r="G927" s="670"/>
      <c r="H927" s="77"/>
      <c r="I927" s="77"/>
      <c r="J927" s="77"/>
      <c r="K927" s="77"/>
      <c r="L927" s="77"/>
      <c r="M927" s="77"/>
      <c r="N927" s="77"/>
      <c r="O927" s="77"/>
      <c r="P927" s="77"/>
      <c r="Q927" s="77"/>
      <c r="R927" s="77"/>
      <c r="S927" s="77"/>
      <c r="T927" s="77"/>
      <c r="U927" s="77"/>
      <c r="V927" s="77"/>
      <c r="W927" s="77"/>
      <c r="X927" s="77"/>
      <c r="Y927" s="77"/>
      <c r="Z927" s="77"/>
    </row>
    <row r="928" spans="1:26">
      <c r="A928" s="77"/>
      <c r="B928" s="44" t="s">
        <v>5337</v>
      </c>
      <c r="C928" s="594" t="s">
        <v>5338</v>
      </c>
      <c r="D928" s="671">
        <v>1</v>
      </c>
      <c r="E928" s="15">
        <v>1226.62097019</v>
      </c>
      <c r="F928" s="15">
        <f t="shared" ref="F928:F936" si="12">E928*D928</f>
        <v>1226.62097019</v>
      </c>
      <c r="G928" s="1108">
        <v>7187.24</v>
      </c>
      <c r="H928" s="77"/>
      <c r="I928" s="77"/>
      <c r="J928" s="77"/>
      <c r="K928" s="77"/>
      <c r="L928" s="77"/>
      <c r="M928" s="77"/>
      <c r="N928" s="77"/>
      <c r="O928" s="77"/>
      <c r="P928" s="77"/>
      <c r="Q928" s="77"/>
      <c r="R928" s="77"/>
      <c r="S928" s="77"/>
      <c r="T928" s="77"/>
      <c r="U928" s="77"/>
      <c r="V928" s="77"/>
      <c r="W928" s="77"/>
      <c r="X928" s="77"/>
      <c r="Y928" s="77"/>
      <c r="Z928" s="77"/>
    </row>
    <row r="929" spans="1:26" ht="15.75">
      <c r="A929" s="77"/>
      <c r="B929" s="44" t="s">
        <v>5407</v>
      </c>
      <c r="C929" s="672" t="s">
        <v>6889</v>
      </c>
      <c r="D929" s="671">
        <v>1</v>
      </c>
      <c r="E929" s="15">
        <v>442.65663288000007</v>
      </c>
      <c r="F929" s="15">
        <f t="shared" si="12"/>
        <v>442.65663288000007</v>
      </c>
      <c r="G929" s="894"/>
      <c r="H929" s="77"/>
      <c r="I929" s="77"/>
      <c r="J929" s="77"/>
      <c r="K929" s="77"/>
      <c r="L929" s="77"/>
      <c r="M929" s="77"/>
      <c r="N929" s="77"/>
      <c r="O929" s="77"/>
      <c r="P929" s="77"/>
      <c r="Q929" s="77"/>
      <c r="R929" s="77"/>
      <c r="S929" s="77"/>
      <c r="T929" s="77"/>
      <c r="U929" s="77"/>
      <c r="V929" s="77"/>
      <c r="W929" s="77"/>
      <c r="X929" s="77"/>
      <c r="Y929" s="77"/>
      <c r="Z929" s="77"/>
    </row>
    <row r="930" spans="1:26" ht="15.75">
      <c r="A930" s="77"/>
      <c r="B930" s="600" t="s">
        <v>5420</v>
      </c>
      <c r="C930" s="672" t="s">
        <v>6890</v>
      </c>
      <c r="D930" s="44">
        <v>2</v>
      </c>
      <c r="E930" s="15">
        <v>44.393302800000008</v>
      </c>
      <c r="F930" s="15">
        <f t="shared" si="12"/>
        <v>88.786605600000016</v>
      </c>
      <c r="G930" s="894"/>
      <c r="H930" s="77"/>
      <c r="I930" s="77"/>
      <c r="J930" s="77"/>
      <c r="K930" s="77"/>
      <c r="L930" s="77"/>
      <c r="M930" s="77"/>
      <c r="N930" s="77"/>
      <c r="O930" s="77"/>
      <c r="P930" s="77"/>
      <c r="Q930" s="77"/>
      <c r="R930" s="77"/>
      <c r="S930" s="77"/>
      <c r="T930" s="77"/>
      <c r="U930" s="77"/>
      <c r="V930" s="77"/>
      <c r="W930" s="77"/>
      <c r="X930" s="77"/>
      <c r="Y930" s="77"/>
      <c r="Z930" s="77"/>
    </row>
    <row r="931" spans="1:26" ht="15.75">
      <c r="A931" s="77"/>
      <c r="B931" s="44" t="s">
        <v>5858</v>
      </c>
      <c r="C931" s="673" t="s">
        <v>6891</v>
      </c>
      <c r="D931" s="671">
        <v>1</v>
      </c>
      <c r="E931" s="15">
        <v>687.55684799999995</v>
      </c>
      <c r="F931" s="15">
        <f t="shared" si="12"/>
        <v>687.55684799999995</v>
      </c>
      <c r="G931" s="894"/>
      <c r="H931" s="77"/>
      <c r="I931" s="77"/>
      <c r="J931" s="77"/>
      <c r="K931" s="77"/>
      <c r="L931" s="77"/>
      <c r="M931" s="77"/>
      <c r="N931" s="77"/>
      <c r="O931" s="77"/>
      <c r="P931" s="77"/>
      <c r="Q931" s="77"/>
      <c r="R931" s="77"/>
      <c r="S931" s="77"/>
      <c r="T931" s="77"/>
      <c r="U931" s="77"/>
      <c r="V931" s="77"/>
      <c r="W931" s="77"/>
      <c r="X931" s="77"/>
      <c r="Y931" s="77"/>
      <c r="Z931" s="77"/>
    </row>
    <row r="932" spans="1:26" ht="15.75">
      <c r="A932" s="77"/>
      <c r="B932" s="44" t="s">
        <v>5854</v>
      </c>
      <c r="C932" s="673" t="s">
        <v>6892</v>
      </c>
      <c r="D932" s="671">
        <v>2</v>
      </c>
      <c r="E932" s="15">
        <v>544.788948</v>
      </c>
      <c r="F932" s="15">
        <f t="shared" si="12"/>
        <v>1089.577896</v>
      </c>
      <c r="G932" s="894"/>
      <c r="H932" s="77"/>
      <c r="I932" s="77"/>
      <c r="J932" s="77"/>
      <c r="K932" s="77"/>
      <c r="L932" s="77"/>
      <c r="M932" s="77"/>
      <c r="N932" s="77"/>
      <c r="O932" s="77"/>
      <c r="P932" s="77"/>
      <c r="Q932" s="77"/>
      <c r="R932" s="77"/>
      <c r="S932" s="77"/>
      <c r="T932" s="77"/>
      <c r="U932" s="77"/>
      <c r="V932" s="77"/>
      <c r="W932" s="77"/>
      <c r="X932" s="77"/>
      <c r="Y932" s="77"/>
      <c r="Z932" s="77"/>
    </row>
    <row r="933" spans="1:26" ht="15.75">
      <c r="A933" s="77"/>
      <c r="B933" s="44" t="s">
        <v>5850</v>
      </c>
      <c r="C933" s="673" t="s">
        <v>5851</v>
      </c>
      <c r="D933" s="671">
        <v>2</v>
      </c>
      <c r="E933" s="15">
        <v>429.99019800000002</v>
      </c>
      <c r="F933" s="15">
        <f t="shared" si="12"/>
        <v>859.98039600000004</v>
      </c>
      <c r="G933" s="894"/>
      <c r="H933" s="77"/>
      <c r="I933" s="77"/>
      <c r="J933" s="77"/>
      <c r="K933" s="77"/>
      <c r="L933" s="77"/>
      <c r="M933" s="77"/>
      <c r="N933" s="77"/>
      <c r="O933" s="77"/>
      <c r="P933" s="77"/>
      <c r="Q933" s="77"/>
      <c r="R933" s="77"/>
      <c r="S933" s="77"/>
      <c r="T933" s="77"/>
      <c r="U933" s="77"/>
      <c r="V933" s="77"/>
      <c r="W933" s="77"/>
      <c r="X933" s="77"/>
      <c r="Y933" s="77"/>
      <c r="Z933" s="77"/>
    </row>
    <row r="934" spans="1:26" ht="15.75">
      <c r="A934" s="77"/>
      <c r="B934" s="44" t="s">
        <v>6220</v>
      </c>
      <c r="C934" s="674" t="s">
        <v>6893</v>
      </c>
      <c r="D934" s="671">
        <v>4</v>
      </c>
      <c r="E934" s="15">
        <v>105.30259740000001</v>
      </c>
      <c r="F934" s="15">
        <f t="shared" si="12"/>
        <v>421.21038960000004</v>
      </c>
      <c r="G934" s="894"/>
      <c r="H934" s="77"/>
      <c r="I934" s="77"/>
      <c r="J934" s="77"/>
      <c r="K934" s="77"/>
      <c r="L934" s="77"/>
      <c r="M934" s="77"/>
      <c r="N934" s="77"/>
      <c r="O934" s="77"/>
      <c r="P934" s="77"/>
      <c r="Q934" s="77"/>
      <c r="R934" s="77"/>
      <c r="S934" s="77"/>
      <c r="T934" s="77"/>
      <c r="U934" s="77"/>
      <c r="V934" s="77"/>
      <c r="W934" s="77"/>
      <c r="X934" s="77"/>
      <c r="Y934" s="77"/>
      <c r="Z934" s="77"/>
    </row>
    <row r="935" spans="1:26" ht="15.75">
      <c r="A935" s="77"/>
      <c r="B935" s="44" t="s">
        <v>6224</v>
      </c>
      <c r="C935" s="674" t="s">
        <v>6894</v>
      </c>
      <c r="D935" s="671">
        <v>4</v>
      </c>
      <c r="E935" s="15">
        <v>138.01898880000002</v>
      </c>
      <c r="F935" s="15">
        <f t="shared" si="12"/>
        <v>552.07595520000007</v>
      </c>
      <c r="G935" s="894"/>
      <c r="H935" s="77"/>
      <c r="I935" s="77"/>
      <c r="J935" s="77"/>
      <c r="K935" s="77"/>
      <c r="L935" s="77"/>
      <c r="M935" s="77"/>
      <c r="N935" s="77"/>
      <c r="O935" s="77"/>
      <c r="P935" s="77"/>
      <c r="Q935" s="77"/>
      <c r="R935" s="77"/>
      <c r="S935" s="77"/>
      <c r="T935" s="77"/>
      <c r="U935" s="77"/>
      <c r="V935" s="77"/>
      <c r="W935" s="77"/>
      <c r="X935" s="77"/>
      <c r="Y935" s="77"/>
      <c r="Z935" s="77"/>
    </row>
    <row r="936" spans="1:26" ht="15.75">
      <c r="A936" s="77"/>
      <c r="B936" s="600" t="s">
        <v>5553</v>
      </c>
      <c r="C936" s="672" t="s">
        <v>6895</v>
      </c>
      <c r="D936" s="671">
        <v>5</v>
      </c>
      <c r="E936" s="15">
        <v>363.75507629999998</v>
      </c>
      <c r="F936" s="15">
        <f t="shared" si="12"/>
        <v>1818.7753814999999</v>
      </c>
      <c r="G936" s="1106"/>
      <c r="H936" s="77"/>
      <c r="I936" s="77"/>
      <c r="J936" s="77"/>
      <c r="K936" s="77"/>
      <c r="L936" s="77"/>
      <c r="M936" s="77"/>
      <c r="N936" s="77"/>
      <c r="O936" s="77"/>
      <c r="P936" s="77"/>
      <c r="Q936" s="77"/>
      <c r="R936" s="77"/>
      <c r="S936" s="77"/>
      <c r="T936" s="77"/>
      <c r="U936" s="77"/>
      <c r="V936" s="77"/>
      <c r="W936" s="77"/>
      <c r="X936" s="77"/>
      <c r="Y936" s="77"/>
      <c r="Z936" s="77"/>
    </row>
    <row r="937" spans="1:26" ht="15.75">
      <c r="A937" s="77"/>
      <c r="B937" s="675" t="s">
        <v>6896</v>
      </c>
      <c r="C937" s="1109" t="s">
        <v>6897</v>
      </c>
      <c r="D937" s="1021"/>
      <c r="E937" s="1021"/>
      <c r="F937" s="1021"/>
      <c r="G937" s="1022"/>
      <c r="H937" s="77"/>
      <c r="I937" s="77"/>
      <c r="J937" s="77"/>
      <c r="K937" s="77"/>
      <c r="L937" s="77"/>
      <c r="M937" s="77"/>
      <c r="N937" s="77"/>
      <c r="O937" s="77"/>
      <c r="P937" s="77"/>
      <c r="Q937" s="77"/>
      <c r="R937" s="77"/>
      <c r="S937" s="77"/>
      <c r="T937" s="77"/>
      <c r="U937" s="77"/>
      <c r="V937" s="77"/>
      <c r="W937" s="77"/>
      <c r="X937" s="77"/>
      <c r="Y937" s="77"/>
      <c r="Z937" s="77"/>
    </row>
    <row r="938" spans="1:26" ht="18.75">
      <c r="A938" s="77"/>
      <c r="B938" s="668">
        <v>2</v>
      </c>
      <c r="C938" s="669" t="s">
        <v>6898</v>
      </c>
      <c r="D938" s="670"/>
      <c r="E938" s="670"/>
      <c r="F938" s="670"/>
      <c r="G938" s="670"/>
      <c r="H938" s="77"/>
      <c r="I938" s="77"/>
      <c r="J938" s="77"/>
      <c r="K938" s="77"/>
      <c r="L938" s="77"/>
      <c r="M938" s="77"/>
      <c r="N938" s="77"/>
      <c r="O938" s="77"/>
      <c r="P938" s="77"/>
      <c r="Q938" s="77"/>
      <c r="R938" s="77"/>
      <c r="S938" s="77"/>
      <c r="T938" s="77"/>
      <c r="U938" s="77"/>
      <c r="V938" s="77"/>
      <c r="W938" s="77"/>
      <c r="X938" s="77"/>
      <c r="Y938" s="77"/>
      <c r="Z938" s="77"/>
    </row>
    <row r="939" spans="1:26" ht="15.75">
      <c r="A939" s="77"/>
      <c r="B939" s="44" t="s">
        <v>5337</v>
      </c>
      <c r="C939" s="594" t="s">
        <v>5338</v>
      </c>
      <c r="D939" s="676">
        <v>1</v>
      </c>
      <c r="E939" s="15">
        <v>1226.62097019</v>
      </c>
      <c r="F939" s="15">
        <f t="shared" ref="F939:F947" si="13">E939*D939</f>
        <v>1226.62097019</v>
      </c>
      <c r="G939" s="1108">
        <v>8698.98</v>
      </c>
      <c r="H939" s="77"/>
      <c r="I939" s="77"/>
      <c r="J939" s="77"/>
      <c r="K939" s="77"/>
      <c r="L939" s="77"/>
      <c r="M939" s="77"/>
      <c r="N939" s="77"/>
      <c r="O939" s="77"/>
      <c r="P939" s="77"/>
      <c r="Q939" s="77"/>
      <c r="R939" s="77"/>
      <c r="S939" s="77"/>
      <c r="T939" s="77"/>
      <c r="U939" s="77"/>
      <c r="V939" s="77"/>
      <c r="W939" s="77"/>
      <c r="X939" s="77"/>
      <c r="Y939" s="77"/>
      <c r="Z939" s="77"/>
    </row>
    <row r="940" spans="1:26" ht="15.75">
      <c r="A940" s="77"/>
      <c r="B940" s="44" t="s">
        <v>5407</v>
      </c>
      <c r="C940" s="672" t="s">
        <v>6899</v>
      </c>
      <c r="D940" s="676">
        <v>1</v>
      </c>
      <c r="E940" s="15">
        <v>442.65663288000007</v>
      </c>
      <c r="F940" s="15">
        <f t="shared" si="13"/>
        <v>442.65663288000007</v>
      </c>
      <c r="G940" s="894"/>
      <c r="H940" s="77"/>
      <c r="I940" s="77"/>
      <c r="J940" s="77"/>
      <c r="K940" s="77"/>
      <c r="L940" s="77"/>
      <c r="M940" s="77"/>
      <c r="N940" s="77"/>
      <c r="O940" s="77"/>
      <c r="P940" s="77"/>
      <c r="Q940" s="77"/>
      <c r="R940" s="77"/>
      <c r="S940" s="77"/>
      <c r="T940" s="77"/>
      <c r="U940" s="77"/>
      <c r="V940" s="77"/>
      <c r="W940" s="77"/>
      <c r="X940" s="77"/>
      <c r="Y940" s="77"/>
      <c r="Z940" s="77"/>
    </row>
    <row r="941" spans="1:26" ht="15.75">
      <c r="A941" s="77"/>
      <c r="B941" s="15" t="s">
        <v>5420</v>
      </c>
      <c r="C941" s="672" t="s">
        <v>6890</v>
      </c>
      <c r="D941" s="199">
        <v>2</v>
      </c>
      <c r="E941" s="15">
        <v>44.393302800000008</v>
      </c>
      <c r="F941" s="15">
        <f t="shared" si="13"/>
        <v>88.786605600000016</v>
      </c>
      <c r="G941" s="894"/>
      <c r="H941" s="77"/>
      <c r="I941" s="77"/>
      <c r="J941" s="77"/>
      <c r="K941" s="77"/>
      <c r="L941" s="77"/>
      <c r="M941" s="77"/>
      <c r="N941" s="77"/>
      <c r="O941" s="77"/>
      <c r="P941" s="77"/>
      <c r="Q941" s="77"/>
      <c r="R941" s="77"/>
      <c r="S941" s="77"/>
      <c r="T941" s="77"/>
      <c r="U941" s="77"/>
      <c r="V941" s="77"/>
      <c r="W941" s="77"/>
      <c r="X941" s="77"/>
      <c r="Y941" s="77"/>
      <c r="Z941" s="77"/>
    </row>
    <row r="942" spans="1:26" ht="15.75">
      <c r="A942" s="77"/>
      <c r="B942" s="44" t="s">
        <v>5874</v>
      </c>
      <c r="C942" s="677" t="s">
        <v>6900</v>
      </c>
      <c r="D942" s="676">
        <v>1</v>
      </c>
      <c r="E942" s="15">
        <v>1034.4077040000002</v>
      </c>
      <c r="F942" s="15">
        <f t="shared" si="13"/>
        <v>1034.4077040000002</v>
      </c>
      <c r="G942" s="894"/>
      <c r="H942" s="77"/>
      <c r="I942" s="77"/>
      <c r="J942" s="77"/>
      <c r="K942" s="77"/>
      <c r="L942" s="77"/>
      <c r="M942" s="77"/>
      <c r="N942" s="77"/>
      <c r="O942" s="77"/>
      <c r="P942" s="77"/>
      <c r="Q942" s="77"/>
      <c r="R942" s="77"/>
      <c r="S942" s="77"/>
      <c r="T942" s="77"/>
      <c r="U942" s="77"/>
      <c r="V942" s="77"/>
      <c r="W942" s="77"/>
      <c r="X942" s="77"/>
      <c r="Y942" s="77"/>
      <c r="Z942" s="77"/>
    </row>
    <row r="943" spans="1:26" ht="15.75">
      <c r="A943" s="77"/>
      <c r="B943" s="44" t="s">
        <v>5870</v>
      </c>
      <c r="C943" s="677" t="s">
        <v>5871</v>
      </c>
      <c r="D943" s="676">
        <v>2</v>
      </c>
      <c r="E943" s="15">
        <v>705.42370799999992</v>
      </c>
      <c r="F943" s="15">
        <f t="shared" si="13"/>
        <v>1410.8474159999998</v>
      </c>
      <c r="G943" s="894"/>
      <c r="H943" s="77"/>
      <c r="I943" s="77"/>
      <c r="J943" s="77"/>
      <c r="K943" s="77"/>
      <c r="L943" s="77"/>
      <c r="M943" s="77"/>
      <c r="N943" s="77"/>
      <c r="O943" s="77"/>
      <c r="P943" s="77"/>
      <c r="Q943" s="77"/>
      <c r="R943" s="77"/>
      <c r="S943" s="77"/>
      <c r="T943" s="77"/>
      <c r="U943" s="77"/>
      <c r="V943" s="77"/>
      <c r="W943" s="77"/>
      <c r="X943" s="77"/>
      <c r="Y943" s="77"/>
      <c r="Z943" s="77"/>
    </row>
    <row r="944" spans="1:26" ht="15.75">
      <c r="A944" s="77"/>
      <c r="B944" s="44" t="s">
        <v>5866</v>
      </c>
      <c r="C944" s="677" t="s">
        <v>6901</v>
      </c>
      <c r="D944" s="676">
        <v>2</v>
      </c>
      <c r="E944" s="15">
        <v>517.27064399999995</v>
      </c>
      <c r="F944" s="15">
        <f t="shared" si="13"/>
        <v>1034.5412879999999</v>
      </c>
      <c r="G944" s="894"/>
      <c r="H944" s="77"/>
      <c r="I944" s="77"/>
      <c r="J944" s="77"/>
      <c r="K944" s="77"/>
      <c r="L944" s="77"/>
      <c r="M944" s="77"/>
      <c r="N944" s="77"/>
      <c r="O944" s="77"/>
      <c r="P944" s="77"/>
      <c r="Q944" s="77"/>
      <c r="R944" s="77"/>
      <c r="S944" s="77"/>
      <c r="T944" s="77"/>
      <c r="U944" s="77"/>
      <c r="V944" s="77"/>
      <c r="W944" s="77"/>
      <c r="X944" s="77"/>
      <c r="Y944" s="77"/>
      <c r="Z944" s="77"/>
    </row>
    <row r="945" spans="1:26" ht="15.75">
      <c r="A945" s="77"/>
      <c r="B945" s="44" t="s">
        <v>6220</v>
      </c>
      <c r="C945" s="674" t="s">
        <v>6893</v>
      </c>
      <c r="D945" s="676">
        <v>4</v>
      </c>
      <c r="E945" s="15">
        <v>105.30259740000001</v>
      </c>
      <c r="F945" s="15">
        <f t="shared" si="13"/>
        <v>421.21038960000004</v>
      </c>
      <c r="G945" s="894"/>
      <c r="H945" s="77"/>
      <c r="I945" s="77"/>
      <c r="J945" s="77"/>
      <c r="K945" s="77"/>
      <c r="L945" s="77"/>
      <c r="M945" s="77"/>
      <c r="N945" s="77"/>
      <c r="O945" s="77"/>
      <c r="P945" s="77"/>
      <c r="Q945" s="77"/>
      <c r="R945" s="77"/>
      <c r="S945" s="77"/>
      <c r="T945" s="77"/>
      <c r="U945" s="77"/>
      <c r="V945" s="77"/>
      <c r="W945" s="77"/>
      <c r="X945" s="77"/>
      <c r="Y945" s="77"/>
      <c r="Z945" s="77"/>
    </row>
    <row r="946" spans="1:26" ht="15.75">
      <c r="A946" s="77"/>
      <c r="B946" s="44" t="s">
        <v>6224</v>
      </c>
      <c r="C946" s="674" t="s">
        <v>6902</v>
      </c>
      <c r="D946" s="676">
        <v>4</v>
      </c>
      <c r="E946" s="15">
        <v>138.01898880000002</v>
      </c>
      <c r="F946" s="15">
        <f t="shared" si="13"/>
        <v>552.07595520000007</v>
      </c>
      <c r="G946" s="894"/>
      <c r="H946" s="77"/>
      <c r="I946" s="77"/>
      <c r="J946" s="77"/>
      <c r="K946" s="77"/>
      <c r="L946" s="77"/>
      <c r="M946" s="77"/>
      <c r="N946" s="77"/>
      <c r="O946" s="77"/>
      <c r="P946" s="77"/>
      <c r="Q946" s="77"/>
      <c r="R946" s="77"/>
      <c r="S946" s="77"/>
      <c r="T946" s="77"/>
      <c r="U946" s="77"/>
      <c r="V946" s="77"/>
      <c r="W946" s="77"/>
      <c r="X946" s="77"/>
      <c r="Y946" s="77"/>
      <c r="Z946" s="77"/>
    </row>
    <row r="947" spans="1:26" ht="15.75">
      <c r="A947" s="77"/>
      <c r="B947" s="600" t="s">
        <v>5570</v>
      </c>
      <c r="C947" s="672" t="s">
        <v>6903</v>
      </c>
      <c r="D947" s="676">
        <v>5</v>
      </c>
      <c r="E947" s="15">
        <v>497.56616909999997</v>
      </c>
      <c r="F947" s="15">
        <f t="shared" si="13"/>
        <v>2487.8308454999997</v>
      </c>
      <c r="G947" s="1106"/>
      <c r="H947" s="77"/>
      <c r="I947" s="77"/>
      <c r="J947" s="77"/>
      <c r="K947" s="77"/>
      <c r="L947" s="77"/>
      <c r="M947" s="77"/>
      <c r="N947" s="77"/>
      <c r="O947" s="77"/>
      <c r="P947" s="77"/>
      <c r="Q947" s="77"/>
      <c r="R947" s="77"/>
      <c r="S947" s="77"/>
      <c r="T947" s="77"/>
      <c r="U947" s="77"/>
      <c r="V947" s="77"/>
      <c r="W947" s="77"/>
      <c r="X947" s="77"/>
      <c r="Y947" s="77"/>
      <c r="Z947" s="77"/>
    </row>
    <row r="948" spans="1:26" ht="15.75">
      <c r="A948" s="77"/>
      <c r="B948" s="675" t="s">
        <v>6896</v>
      </c>
      <c r="C948" s="1110" t="s">
        <v>6897</v>
      </c>
      <c r="D948" s="1036"/>
      <c r="E948" s="1036"/>
      <c r="F948" s="1036"/>
      <c r="G948" s="1025"/>
      <c r="H948" s="77"/>
      <c r="I948" s="77"/>
      <c r="J948" s="77"/>
      <c r="K948" s="77"/>
      <c r="L948" s="77"/>
      <c r="M948" s="77"/>
      <c r="N948" s="77"/>
      <c r="O948" s="77"/>
      <c r="P948" s="77"/>
      <c r="Q948" s="77"/>
      <c r="R948" s="77"/>
      <c r="S948" s="77"/>
      <c r="T948" s="77"/>
      <c r="U948" s="77"/>
      <c r="V948" s="77"/>
      <c r="W948" s="77"/>
      <c r="X948" s="77"/>
      <c r="Y948" s="77"/>
      <c r="Z948" s="77"/>
    </row>
    <row r="949" spans="1:26">
      <c r="A949" s="77"/>
      <c r="B949" s="257"/>
      <c r="C949" s="44"/>
      <c r="D949" s="44"/>
      <c r="E949" s="44"/>
      <c r="F949" s="44"/>
      <c r="G949" s="678"/>
      <c r="H949" s="77"/>
      <c r="I949" s="77"/>
      <c r="J949" s="77"/>
      <c r="K949" s="77"/>
      <c r="L949" s="77"/>
      <c r="M949" s="77"/>
      <c r="N949" s="77"/>
      <c r="O949" s="77"/>
      <c r="P949" s="77"/>
      <c r="Q949" s="77"/>
      <c r="R949" s="77"/>
      <c r="S949" s="77"/>
      <c r="T949" s="77"/>
      <c r="U949" s="77"/>
      <c r="V949" s="77"/>
      <c r="W949" s="77"/>
      <c r="X949" s="77"/>
      <c r="Y949" s="77"/>
      <c r="Z949" s="77"/>
    </row>
    <row r="950" spans="1:26">
      <c r="A950" s="77"/>
      <c r="B950" s="257"/>
      <c r="C950" s="44"/>
      <c r="D950" s="44"/>
      <c r="E950" s="44"/>
      <c r="F950" s="44"/>
      <c r="G950" s="678"/>
      <c r="H950" s="77"/>
      <c r="I950" s="77"/>
      <c r="J950" s="77"/>
      <c r="K950" s="77"/>
      <c r="L950" s="77"/>
      <c r="M950" s="77"/>
      <c r="N950" s="77"/>
      <c r="O950" s="77"/>
      <c r="P950" s="77"/>
      <c r="Q950" s="77"/>
      <c r="R950" s="77"/>
      <c r="S950" s="77"/>
      <c r="T950" s="77"/>
      <c r="U950" s="77"/>
      <c r="V950" s="77"/>
      <c r="W950" s="77"/>
      <c r="X950" s="77"/>
      <c r="Y950" s="77"/>
      <c r="Z950" s="77"/>
    </row>
    <row r="951" spans="1:26">
      <c r="A951" s="77"/>
      <c r="B951" s="257"/>
      <c r="C951" s="44"/>
      <c r="D951" s="44"/>
      <c r="E951" s="44"/>
      <c r="F951" s="44"/>
      <c r="G951" s="679"/>
      <c r="H951" s="77"/>
      <c r="I951" s="77"/>
      <c r="J951" s="77"/>
      <c r="K951" s="77"/>
      <c r="L951" s="77"/>
      <c r="M951" s="77"/>
      <c r="N951" s="77"/>
      <c r="O951" s="77"/>
      <c r="P951" s="77"/>
      <c r="Q951" s="77"/>
      <c r="R951" s="77"/>
      <c r="S951" s="77"/>
      <c r="T951" s="77"/>
      <c r="U951" s="77"/>
      <c r="V951" s="77"/>
      <c r="W951" s="77"/>
      <c r="X951" s="77"/>
      <c r="Y951" s="77"/>
      <c r="Z951" s="77"/>
    </row>
    <row r="952" spans="1:26" ht="18.75">
      <c r="A952" s="77"/>
      <c r="B952" s="668">
        <v>3</v>
      </c>
      <c r="C952" s="669" t="s">
        <v>6904</v>
      </c>
      <c r="D952" s="670"/>
      <c r="E952" s="670"/>
      <c r="F952" s="670"/>
      <c r="G952" s="670"/>
      <c r="H952" s="77"/>
      <c r="I952" s="77"/>
      <c r="J952" s="77"/>
      <c r="K952" s="77"/>
      <c r="L952" s="77"/>
      <c r="M952" s="77"/>
      <c r="N952" s="77"/>
      <c r="O952" s="77"/>
      <c r="P952" s="77"/>
      <c r="Q952" s="77"/>
      <c r="R952" s="77"/>
      <c r="S952" s="77"/>
      <c r="T952" s="77"/>
      <c r="U952" s="77"/>
      <c r="V952" s="77"/>
      <c r="W952" s="77"/>
      <c r="X952" s="77"/>
      <c r="Y952" s="77"/>
      <c r="Z952" s="77"/>
    </row>
    <row r="953" spans="1:26">
      <c r="A953" s="77"/>
      <c r="B953" s="44" t="s">
        <v>5337</v>
      </c>
      <c r="C953" s="594" t="s">
        <v>5338</v>
      </c>
      <c r="D953" s="671">
        <v>1</v>
      </c>
      <c r="E953" s="15">
        <v>1226.62097019</v>
      </c>
      <c r="F953" s="15">
        <f t="shared" ref="F953:F961" si="14">E953*D953</f>
        <v>1226.62097019</v>
      </c>
      <c r="G953" s="1108">
        <v>9652.7000000000007</v>
      </c>
      <c r="H953" s="77"/>
      <c r="I953" s="77"/>
      <c r="J953" s="77"/>
      <c r="K953" s="77"/>
      <c r="L953" s="77"/>
      <c r="M953" s="77"/>
      <c r="N953" s="77"/>
      <c r="O953" s="77"/>
      <c r="P953" s="77"/>
      <c r="Q953" s="77"/>
      <c r="R953" s="77"/>
      <c r="S953" s="77"/>
      <c r="T953" s="77"/>
      <c r="U953" s="77"/>
      <c r="V953" s="77"/>
      <c r="W953" s="77"/>
      <c r="X953" s="77"/>
      <c r="Y953" s="77"/>
      <c r="Z953" s="77"/>
    </row>
    <row r="954" spans="1:26" ht="15.75">
      <c r="A954" s="77"/>
      <c r="B954" s="199" t="s">
        <v>5407</v>
      </c>
      <c r="C954" s="672" t="s">
        <v>6905</v>
      </c>
      <c r="D954" s="671">
        <v>1</v>
      </c>
      <c r="E954" s="15">
        <v>442.65663288000007</v>
      </c>
      <c r="F954" s="15">
        <f t="shared" si="14"/>
        <v>442.65663288000007</v>
      </c>
      <c r="G954" s="894"/>
      <c r="H954" s="77"/>
      <c r="I954" s="77"/>
      <c r="J954" s="77"/>
      <c r="K954" s="77"/>
      <c r="L954" s="77"/>
      <c r="M954" s="77"/>
      <c r="N954" s="77"/>
      <c r="O954" s="77"/>
      <c r="P954" s="77"/>
      <c r="Q954" s="77"/>
      <c r="R954" s="77"/>
      <c r="S954" s="77"/>
      <c r="T954" s="77"/>
      <c r="U954" s="77"/>
      <c r="V954" s="77"/>
      <c r="W954" s="77"/>
      <c r="X954" s="77"/>
      <c r="Y954" s="77"/>
      <c r="Z954" s="77"/>
    </row>
    <row r="955" spans="1:26" ht="15.75">
      <c r="A955" s="77"/>
      <c r="B955" s="680" t="s">
        <v>5420</v>
      </c>
      <c r="C955" s="672" t="s">
        <v>6890</v>
      </c>
      <c r="D955" s="681">
        <v>2</v>
      </c>
      <c r="E955" s="600">
        <v>44.393302800000008</v>
      </c>
      <c r="F955" s="600">
        <f t="shared" si="14"/>
        <v>88.786605600000016</v>
      </c>
      <c r="G955" s="894"/>
      <c r="H955" s="77"/>
      <c r="I955" s="77"/>
      <c r="J955" s="77"/>
      <c r="K955" s="77"/>
      <c r="L955" s="77"/>
      <c r="M955" s="77"/>
      <c r="N955" s="77"/>
      <c r="O955" s="77"/>
      <c r="P955" s="77"/>
      <c r="Q955" s="77"/>
      <c r="R955" s="77"/>
      <c r="S955" s="77"/>
      <c r="T955" s="77"/>
      <c r="U955" s="77"/>
      <c r="V955" s="77"/>
      <c r="W955" s="77"/>
      <c r="X955" s="77"/>
      <c r="Y955" s="77"/>
      <c r="Z955" s="77"/>
    </row>
    <row r="956" spans="1:26" ht="15.75">
      <c r="A956" s="77"/>
      <c r="B956" s="682" t="s">
        <v>5894</v>
      </c>
      <c r="C956" s="677" t="s">
        <v>5895</v>
      </c>
      <c r="D956" s="683">
        <v>1</v>
      </c>
      <c r="E956" s="600">
        <v>1114.4913119999999</v>
      </c>
      <c r="F956" s="600">
        <f t="shared" si="14"/>
        <v>1114.4913119999999</v>
      </c>
      <c r="G956" s="894"/>
      <c r="H956" s="77"/>
      <c r="I956" s="77"/>
      <c r="J956" s="77"/>
      <c r="K956" s="77"/>
      <c r="L956" s="77"/>
      <c r="M956" s="77"/>
      <c r="N956" s="77"/>
      <c r="O956" s="77"/>
      <c r="P956" s="77"/>
      <c r="Q956" s="77"/>
      <c r="R956" s="77"/>
      <c r="S956" s="77"/>
      <c r="T956" s="77"/>
      <c r="U956" s="77"/>
      <c r="V956" s="77"/>
      <c r="W956" s="77"/>
      <c r="X956" s="77"/>
      <c r="Y956" s="77"/>
      <c r="Z956" s="77"/>
    </row>
    <row r="957" spans="1:26" ht="15.75">
      <c r="A957" s="77"/>
      <c r="B957" s="199" t="s">
        <v>5890</v>
      </c>
      <c r="C957" s="677" t="s">
        <v>6906</v>
      </c>
      <c r="D957" s="683">
        <v>2</v>
      </c>
      <c r="E957" s="600">
        <v>887.31502199999989</v>
      </c>
      <c r="F957" s="600">
        <f t="shared" si="14"/>
        <v>1774.6300439999998</v>
      </c>
      <c r="G957" s="894"/>
      <c r="H957" s="77"/>
      <c r="I957" s="77"/>
      <c r="J957" s="77"/>
      <c r="K957" s="77"/>
      <c r="L957" s="77"/>
      <c r="M957" s="77"/>
      <c r="N957" s="77"/>
      <c r="O957" s="77"/>
      <c r="P957" s="77"/>
      <c r="Q957" s="77"/>
      <c r="R957" s="77"/>
      <c r="S957" s="77"/>
      <c r="T957" s="77"/>
      <c r="U957" s="77"/>
      <c r="V957" s="77"/>
      <c r="W957" s="77"/>
      <c r="X957" s="77"/>
      <c r="Y957" s="77"/>
      <c r="Z957" s="77"/>
    </row>
    <row r="958" spans="1:26" ht="15.75">
      <c r="A958" s="77"/>
      <c r="B958" s="199" t="s">
        <v>5886</v>
      </c>
      <c r="C958" s="677" t="s">
        <v>6907</v>
      </c>
      <c r="D958" s="683">
        <v>2</v>
      </c>
      <c r="E958" s="600">
        <v>667.70292600000005</v>
      </c>
      <c r="F958" s="600">
        <f t="shared" si="14"/>
        <v>1335.4058520000001</v>
      </c>
      <c r="G958" s="894"/>
      <c r="H958" s="77"/>
      <c r="I958" s="77"/>
      <c r="J958" s="77"/>
      <c r="K958" s="77"/>
      <c r="L958" s="77"/>
      <c r="M958" s="77"/>
      <c r="N958" s="77"/>
      <c r="O958" s="77"/>
      <c r="P958" s="77"/>
      <c r="Q958" s="77"/>
      <c r="R958" s="77"/>
      <c r="S958" s="77"/>
      <c r="T958" s="77"/>
      <c r="U958" s="77"/>
      <c r="V958" s="77"/>
      <c r="W958" s="77"/>
      <c r="X958" s="77"/>
      <c r="Y958" s="77"/>
      <c r="Z958" s="77"/>
    </row>
    <row r="959" spans="1:26" ht="15.75">
      <c r="A959" s="77"/>
      <c r="B959" s="199" t="s">
        <v>6220</v>
      </c>
      <c r="C959" s="674" t="s">
        <v>6908</v>
      </c>
      <c r="D959" s="683">
        <v>4</v>
      </c>
      <c r="E959" s="600">
        <v>105.30259740000001</v>
      </c>
      <c r="F959" s="600">
        <f t="shared" si="14"/>
        <v>421.21038960000004</v>
      </c>
      <c r="G959" s="894"/>
      <c r="H959" s="77"/>
      <c r="I959" s="77"/>
      <c r="J959" s="77"/>
      <c r="K959" s="77"/>
      <c r="L959" s="77"/>
      <c r="M959" s="77"/>
      <c r="N959" s="77"/>
      <c r="O959" s="77"/>
      <c r="P959" s="77"/>
      <c r="Q959" s="77"/>
      <c r="R959" s="77"/>
      <c r="S959" s="77"/>
      <c r="T959" s="77"/>
      <c r="U959" s="77"/>
      <c r="V959" s="77"/>
      <c r="W959" s="77"/>
      <c r="X959" s="77"/>
      <c r="Y959" s="77"/>
      <c r="Z959" s="77"/>
    </row>
    <row r="960" spans="1:26" ht="15.75">
      <c r="A960" s="77"/>
      <c r="B960" s="199" t="s">
        <v>6224</v>
      </c>
      <c r="C960" s="674" t="s">
        <v>6902</v>
      </c>
      <c r="D960" s="671">
        <v>4</v>
      </c>
      <c r="E960" s="15">
        <v>138.01898880000002</v>
      </c>
      <c r="F960" s="15">
        <f t="shared" si="14"/>
        <v>552.07595520000007</v>
      </c>
      <c r="G960" s="894"/>
      <c r="H960" s="77"/>
      <c r="I960" s="77"/>
      <c r="J960" s="77"/>
      <c r="K960" s="77"/>
      <c r="L960" s="77"/>
      <c r="M960" s="77"/>
      <c r="N960" s="77"/>
      <c r="O960" s="77"/>
      <c r="P960" s="77"/>
      <c r="Q960" s="77"/>
      <c r="R960" s="77"/>
      <c r="S960" s="77"/>
      <c r="T960" s="77"/>
      <c r="U960" s="77"/>
      <c r="V960" s="77"/>
      <c r="W960" s="77"/>
      <c r="X960" s="77"/>
      <c r="Y960" s="77"/>
      <c r="Z960" s="77"/>
    </row>
    <row r="961" spans="1:26" ht="15.75">
      <c r="A961" s="77"/>
      <c r="B961" s="680" t="s">
        <v>5427</v>
      </c>
      <c r="C961" s="684" t="s">
        <v>6909</v>
      </c>
      <c r="D961" s="671">
        <v>5</v>
      </c>
      <c r="E961" s="15">
        <v>539.36460269999998</v>
      </c>
      <c r="F961" s="15">
        <f t="shared" si="14"/>
        <v>2696.8230134999999</v>
      </c>
      <c r="G961" s="1106"/>
      <c r="H961" s="77"/>
      <c r="I961" s="77"/>
      <c r="J961" s="77"/>
      <c r="K961" s="77"/>
      <c r="L961" s="77"/>
      <c r="M961" s="77"/>
      <c r="N961" s="77"/>
      <c r="O961" s="77"/>
      <c r="P961" s="77"/>
      <c r="Q961" s="77"/>
      <c r="R961" s="77"/>
      <c r="S961" s="77"/>
      <c r="T961" s="77"/>
      <c r="U961" s="77"/>
      <c r="V961" s="77"/>
      <c r="W961" s="77"/>
      <c r="X961" s="77"/>
      <c r="Y961" s="77"/>
      <c r="Z961" s="77"/>
    </row>
    <row r="962" spans="1:26" ht="15.75">
      <c r="A962" s="77"/>
      <c r="B962" s="675" t="s">
        <v>6896</v>
      </c>
      <c r="C962" s="1111" t="s">
        <v>6897</v>
      </c>
      <c r="D962" s="888"/>
      <c r="E962" s="888"/>
      <c r="F962" s="888"/>
      <c r="G962" s="889"/>
      <c r="H962" s="77"/>
      <c r="I962" s="77"/>
      <c r="J962" s="77"/>
      <c r="K962" s="77"/>
      <c r="L962" s="77"/>
      <c r="M962" s="77"/>
      <c r="N962" s="77"/>
      <c r="O962" s="77"/>
      <c r="P962" s="77"/>
      <c r="Q962" s="77"/>
      <c r="R962" s="77"/>
      <c r="S962" s="77"/>
      <c r="T962" s="77"/>
      <c r="U962" s="77"/>
      <c r="V962" s="77"/>
      <c r="W962" s="77"/>
      <c r="X962" s="77"/>
      <c r="Y962" s="77"/>
      <c r="Z962" s="77"/>
    </row>
    <row r="963" spans="1:26" ht="18.75">
      <c r="A963" s="77"/>
      <c r="B963" s="668">
        <v>4</v>
      </c>
      <c r="C963" s="669" t="s">
        <v>6910</v>
      </c>
      <c r="D963" s="670"/>
      <c r="E963" s="670"/>
      <c r="F963" s="670"/>
      <c r="G963" s="670"/>
      <c r="H963" s="77"/>
      <c r="I963" s="77"/>
      <c r="J963" s="77"/>
      <c r="K963" s="77"/>
      <c r="L963" s="77"/>
      <c r="M963" s="77"/>
      <c r="N963" s="77"/>
      <c r="O963" s="77"/>
      <c r="P963" s="77"/>
      <c r="Q963" s="77"/>
      <c r="R963" s="77"/>
      <c r="S963" s="77"/>
      <c r="T963" s="77"/>
      <c r="U963" s="77"/>
      <c r="V963" s="77"/>
      <c r="W963" s="77"/>
      <c r="X963" s="77"/>
      <c r="Y963" s="77"/>
      <c r="Z963" s="77"/>
    </row>
    <row r="964" spans="1:26">
      <c r="A964" s="77"/>
      <c r="B964" s="44" t="s">
        <v>5337</v>
      </c>
      <c r="C964" s="594" t="s">
        <v>5338</v>
      </c>
      <c r="D964" s="671">
        <v>1</v>
      </c>
      <c r="E964" s="15">
        <v>1226.62097019</v>
      </c>
      <c r="F964" s="15">
        <f t="shared" ref="F964:F972" si="15">E964*D964</f>
        <v>1226.62097019</v>
      </c>
      <c r="G964" s="1108">
        <v>10474.629999999999</v>
      </c>
      <c r="H964" s="77"/>
      <c r="I964" s="77"/>
      <c r="J964" s="77"/>
      <c r="K964" s="77"/>
      <c r="L964" s="77"/>
      <c r="M964" s="77"/>
      <c r="N964" s="77"/>
      <c r="O964" s="77"/>
      <c r="P964" s="77"/>
      <c r="Q964" s="77"/>
      <c r="R964" s="77"/>
      <c r="S964" s="77"/>
      <c r="T964" s="77"/>
      <c r="U964" s="77"/>
      <c r="V964" s="77"/>
      <c r="W964" s="77"/>
      <c r="X964" s="77"/>
      <c r="Y964" s="77"/>
      <c r="Z964" s="77"/>
    </row>
    <row r="965" spans="1:26" ht="15.75">
      <c r="A965" s="77"/>
      <c r="B965" s="44" t="s">
        <v>5407</v>
      </c>
      <c r="C965" s="672" t="s">
        <v>6905</v>
      </c>
      <c r="D965" s="671">
        <v>1</v>
      </c>
      <c r="E965" s="15">
        <v>442.65663288000007</v>
      </c>
      <c r="F965" s="15">
        <f t="shared" si="15"/>
        <v>442.65663288000007</v>
      </c>
      <c r="G965" s="894"/>
      <c r="H965" s="77"/>
      <c r="I965" s="77"/>
      <c r="J965" s="77"/>
      <c r="K965" s="77"/>
      <c r="L965" s="77"/>
      <c r="M965" s="77"/>
      <c r="N965" s="77"/>
      <c r="O965" s="77"/>
      <c r="P965" s="77"/>
      <c r="Q965" s="77"/>
      <c r="R965" s="77"/>
      <c r="S965" s="77"/>
      <c r="T965" s="77"/>
      <c r="U965" s="77"/>
      <c r="V965" s="77"/>
      <c r="W965" s="77"/>
      <c r="X965" s="77"/>
      <c r="Y965" s="77"/>
      <c r="Z965" s="77"/>
    </row>
    <row r="966" spans="1:26" ht="15.75">
      <c r="A966" s="77"/>
      <c r="B966" s="600" t="s">
        <v>5420</v>
      </c>
      <c r="C966" s="672" t="s">
        <v>6911</v>
      </c>
      <c r="D966" s="681">
        <v>2</v>
      </c>
      <c r="E966" s="600">
        <v>44.393302800000008</v>
      </c>
      <c r="F966" s="600">
        <f t="shared" si="15"/>
        <v>88.786605600000016</v>
      </c>
      <c r="G966" s="894"/>
      <c r="H966" s="77"/>
      <c r="I966" s="77"/>
      <c r="J966" s="77"/>
      <c r="K966" s="77"/>
      <c r="L966" s="77"/>
      <c r="M966" s="77"/>
      <c r="N966" s="77"/>
      <c r="O966" s="77"/>
      <c r="P966" s="77"/>
      <c r="Q966" s="77"/>
      <c r="R966" s="77"/>
      <c r="S966" s="77"/>
      <c r="T966" s="77"/>
      <c r="U966" s="77"/>
      <c r="V966" s="77"/>
      <c r="W966" s="77"/>
      <c r="X966" s="77"/>
      <c r="Y966" s="77"/>
      <c r="Z966" s="77"/>
    </row>
    <row r="967" spans="1:26" ht="15.75">
      <c r="A967" s="77"/>
      <c r="B967" s="59" t="s">
        <v>5914</v>
      </c>
      <c r="C967" s="677" t="s">
        <v>5915</v>
      </c>
      <c r="D967" s="683">
        <v>1</v>
      </c>
      <c r="E967" s="600">
        <v>1194.57492</v>
      </c>
      <c r="F967" s="600">
        <f t="shared" si="15"/>
        <v>1194.57492</v>
      </c>
      <c r="G967" s="894"/>
      <c r="H967" s="77"/>
      <c r="I967" s="77"/>
      <c r="J967" s="77"/>
      <c r="K967" s="77"/>
      <c r="L967" s="77"/>
      <c r="M967" s="77"/>
      <c r="N967" s="77"/>
      <c r="O967" s="77"/>
      <c r="P967" s="77"/>
      <c r="Q967" s="77"/>
      <c r="R967" s="77"/>
      <c r="S967" s="77"/>
      <c r="T967" s="77"/>
      <c r="U967" s="77"/>
      <c r="V967" s="77"/>
      <c r="W967" s="77"/>
      <c r="X967" s="77"/>
      <c r="Y967" s="77"/>
      <c r="Z967" s="77"/>
    </row>
    <row r="968" spans="1:26" ht="15.75">
      <c r="A968" s="77"/>
      <c r="B968" s="59" t="s">
        <v>5910</v>
      </c>
      <c r="C968" s="677" t="s">
        <v>5911</v>
      </c>
      <c r="D968" s="683">
        <v>2</v>
      </c>
      <c r="E968" s="600">
        <v>961.48753799999986</v>
      </c>
      <c r="F968" s="600">
        <f t="shared" si="15"/>
        <v>1922.9750759999997</v>
      </c>
      <c r="G968" s="894"/>
      <c r="H968" s="77"/>
      <c r="I968" s="77"/>
      <c r="J968" s="77"/>
      <c r="K968" s="77"/>
      <c r="L968" s="77"/>
      <c r="M968" s="77"/>
      <c r="N968" s="77"/>
      <c r="O968" s="77"/>
      <c r="P968" s="77"/>
      <c r="Q968" s="77"/>
      <c r="R968" s="77"/>
      <c r="S968" s="77"/>
      <c r="T968" s="77"/>
      <c r="U968" s="77"/>
      <c r="V968" s="77"/>
      <c r="W968" s="77"/>
      <c r="X968" s="77"/>
      <c r="Y968" s="77"/>
      <c r="Z968" s="77"/>
    </row>
    <row r="969" spans="1:26" ht="15.75">
      <c r="A969" s="77"/>
      <c r="B969" s="59" t="s">
        <v>5906</v>
      </c>
      <c r="C969" s="677" t="s">
        <v>6912</v>
      </c>
      <c r="D969" s="683">
        <v>2</v>
      </c>
      <c r="E969" s="600">
        <v>777.15831600000001</v>
      </c>
      <c r="F969" s="600">
        <f t="shared" si="15"/>
        <v>1554.316632</v>
      </c>
      <c r="G969" s="894"/>
      <c r="H969" s="77"/>
      <c r="I969" s="77"/>
      <c r="J969" s="77"/>
      <c r="K969" s="77"/>
      <c r="L969" s="77"/>
      <c r="M969" s="77"/>
      <c r="N969" s="77"/>
      <c r="O969" s="77"/>
      <c r="P969" s="77"/>
      <c r="Q969" s="77"/>
      <c r="R969" s="77"/>
      <c r="S969" s="77"/>
      <c r="T969" s="77"/>
      <c r="U969" s="77"/>
      <c r="V969" s="77"/>
      <c r="W969" s="77"/>
      <c r="X969" s="77"/>
      <c r="Y969" s="77"/>
      <c r="Z969" s="77"/>
    </row>
    <row r="970" spans="1:26" ht="15.75">
      <c r="A970" s="77"/>
      <c r="B970" s="44" t="s">
        <v>6220</v>
      </c>
      <c r="C970" s="674" t="s">
        <v>6893</v>
      </c>
      <c r="D970" s="671">
        <v>4</v>
      </c>
      <c r="E970" s="15">
        <v>105.30259740000001</v>
      </c>
      <c r="F970" s="15">
        <f t="shared" si="15"/>
        <v>421.21038960000004</v>
      </c>
      <c r="G970" s="894"/>
      <c r="H970" s="77"/>
      <c r="I970" s="77"/>
      <c r="J970" s="77"/>
      <c r="K970" s="77"/>
      <c r="L970" s="77"/>
      <c r="M970" s="77"/>
      <c r="N970" s="77"/>
      <c r="O970" s="77"/>
      <c r="P970" s="77"/>
      <c r="Q970" s="77"/>
      <c r="R970" s="77"/>
      <c r="S970" s="77"/>
      <c r="T970" s="77"/>
      <c r="U970" s="77"/>
      <c r="V970" s="77"/>
      <c r="W970" s="77"/>
      <c r="X970" s="77"/>
      <c r="Y970" s="77"/>
      <c r="Z970" s="77"/>
    </row>
    <row r="971" spans="1:26" ht="15.75">
      <c r="A971" s="77"/>
      <c r="B971" s="44" t="s">
        <v>6224</v>
      </c>
      <c r="C971" s="674" t="s">
        <v>6894</v>
      </c>
      <c r="D971" s="671">
        <v>4</v>
      </c>
      <c r="E971" s="15">
        <v>138.01898880000002</v>
      </c>
      <c r="F971" s="15">
        <f t="shared" si="15"/>
        <v>552.07595520000007</v>
      </c>
      <c r="G971" s="894"/>
      <c r="H971" s="77"/>
      <c r="I971" s="77"/>
      <c r="J971" s="77"/>
      <c r="K971" s="77"/>
      <c r="L971" s="77"/>
      <c r="M971" s="77"/>
      <c r="N971" s="77"/>
      <c r="O971" s="77"/>
      <c r="P971" s="77"/>
      <c r="Q971" s="77"/>
      <c r="R971" s="77"/>
      <c r="S971" s="77"/>
      <c r="T971" s="77"/>
      <c r="U971" s="77"/>
      <c r="V971" s="77"/>
      <c r="W971" s="77"/>
      <c r="X971" s="77"/>
      <c r="Y971" s="77"/>
      <c r="Z971" s="77"/>
    </row>
    <row r="972" spans="1:26" ht="15.75">
      <c r="A972" s="77"/>
      <c r="B972" s="600" t="s">
        <v>5443</v>
      </c>
      <c r="C972" s="672" t="s">
        <v>6913</v>
      </c>
      <c r="D972" s="671">
        <v>5</v>
      </c>
      <c r="E972" s="15">
        <v>614.28268440000011</v>
      </c>
      <c r="F972" s="15">
        <f t="shared" si="15"/>
        <v>3071.4134220000005</v>
      </c>
      <c r="G972" s="1106"/>
      <c r="H972" s="77"/>
      <c r="I972" s="77"/>
      <c r="J972" s="77"/>
      <c r="K972" s="77"/>
      <c r="L972" s="77"/>
      <c r="M972" s="77"/>
      <c r="N972" s="77"/>
      <c r="O972" s="77"/>
      <c r="P972" s="77"/>
      <c r="Q972" s="77"/>
      <c r="R972" s="77"/>
      <c r="S972" s="77"/>
      <c r="T972" s="77"/>
      <c r="U972" s="77"/>
      <c r="V972" s="77"/>
      <c r="W972" s="77"/>
      <c r="X972" s="77"/>
      <c r="Y972" s="77"/>
      <c r="Z972" s="77"/>
    </row>
    <row r="973" spans="1:26" ht="15.75">
      <c r="A973" s="77"/>
      <c r="B973" s="675" t="s">
        <v>6896</v>
      </c>
      <c r="C973" s="1111" t="s">
        <v>6897</v>
      </c>
      <c r="D973" s="888"/>
      <c r="E973" s="888"/>
      <c r="F973" s="888"/>
      <c r="G973" s="889"/>
      <c r="H973" s="77"/>
      <c r="I973" s="77"/>
      <c r="J973" s="77"/>
      <c r="K973" s="77"/>
      <c r="L973" s="77"/>
      <c r="M973" s="77"/>
      <c r="N973" s="77"/>
      <c r="O973" s="77"/>
      <c r="P973" s="77"/>
      <c r="Q973" s="77"/>
      <c r="R973" s="77"/>
      <c r="S973" s="77"/>
      <c r="T973" s="77"/>
      <c r="U973" s="77"/>
      <c r="V973" s="77"/>
      <c r="W973" s="77"/>
      <c r="X973" s="77"/>
      <c r="Y973" s="77"/>
      <c r="Z973" s="77"/>
    </row>
    <row r="974" spans="1:26" ht="18.75">
      <c r="A974" s="77"/>
      <c r="B974" s="668">
        <v>5</v>
      </c>
      <c r="C974" s="669" t="s">
        <v>6914</v>
      </c>
      <c r="D974" s="670"/>
      <c r="E974" s="670"/>
      <c r="F974" s="670"/>
      <c r="G974" s="670"/>
      <c r="H974" s="77"/>
      <c r="I974" s="77"/>
      <c r="J974" s="77"/>
      <c r="K974" s="77"/>
      <c r="L974" s="77"/>
      <c r="M974" s="77"/>
      <c r="N974" s="77"/>
      <c r="O974" s="77"/>
      <c r="P974" s="77"/>
      <c r="Q974" s="77"/>
      <c r="R974" s="77"/>
      <c r="S974" s="77"/>
      <c r="T974" s="77"/>
      <c r="U974" s="77"/>
      <c r="V974" s="77"/>
      <c r="W974" s="77"/>
      <c r="X974" s="77"/>
      <c r="Y974" s="77"/>
      <c r="Z974" s="77"/>
    </row>
    <row r="975" spans="1:26">
      <c r="A975" s="77"/>
      <c r="B975" s="44" t="s">
        <v>5337</v>
      </c>
      <c r="C975" s="594" t="s">
        <v>5338</v>
      </c>
      <c r="D975" s="671">
        <v>1</v>
      </c>
      <c r="E975" s="15">
        <v>1226.62097019</v>
      </c>
      <c r="F975" s="15">
        <f t="shared" ref="F975:F983" si="16">E975*D975</f>
        <v>1226.62097019</v>
      </c>
      <c r="G975" s="1108">
        <v>12984.73</v>
      </c>
      <c r="H975" s="77"/>
      <c r="I975" s="77"/>
      <c r="J975" s="77"/>
      <c r="K975" s="77"/>
      <c r="L975" s="77"/>
      <c r="M975" s="77"/>
      <c r="N975" s="77"/>
      <c r="O975" s="77"/>
      <c r="P975" s="77"/>
      <c r="Q975" s="77"/>
      <c r="R975" s="77"/>
      <c r="S975" s="77"/>
      <c r="T975" s="77"/>
      <c r="U975" s="77"/>
      <c r="V975" s="77"/>
      <c r="W975" s="77"/>
      <c r="X975" s="77"/>
      <c r="Y975" s="77"/>
      <c r="Z975" s="77"/>
    </row>
    <row r="976" spans="1:26" ht="15.75">
      <c r="A976" s="77"/>
      <c r="B976" s="44" t="s">
        <v>5407</v>
      </c>
      <c r="C976" s="672" t="s">
        <v>6905</v>
      </c>
      <c r="D976" s="671">
        <v>1</v>
      </c>
      <c r="E976" s="15">
        <v>442.65663288000007</v>
      </c>
      <c r="F976" s="15">
        <f t="shared" si="16"/>
        <v>442.65663288000007</v>
      </c>
      <c r="G976" s="894"/>
      <c r="H976" s="77"/>
      <c r="I976" s="77"/>
      <c r="J976" s="77"/>
      <c r="K976" s="77"/>
      <c r="L976" s="77"/>
      <c r="M976" s="77"/>
      <c r="N976" s="77"/>
      <c r="O976" s="77"/>
      <c r="P976" s="77"/>
      <c r="Q976" s="77"/>
      <c r="R976" s="77"/>
      <c r="S976" s="77"/>
      <c r="T976" s="77"/>
      <c r="U976" s="77"/>
      <c r="V976" s="77"/>
      <c r="W976" s="77"/>
      <c r="X976" s="77"/>
      <c r="Y976" s="77"/>
      <c r="Z976" s="77"/>
    </row>
    <row r="977" spans="1:26" ht="15.75">
      <c r="A977" s="77"/>
      <c r="B977" s="600" t="s">
        <v>5420</v>
      </c>
      <c r="C977" s="672" t="s">
        <v>6911</v>
      </c>
      <c r="D977" s="681">
        <v>2</v>
      </c>
      <c r="E977" s="600">
        <v>44.393302800000008</v>
      </c>
      <c r="F977" s="600">
        <f t="shared" si="16"/>
        <v>88.786605600000016</v>
      </c>
      <c r="G977" s="894"/>
      <c r="H977" s="77"/>
      <c r="I977" s="77"/>
      <c r="J977" s="77"/>
      <c r="K977" s="77"/>
      <c r="L977" s="77"/>
      <c r="M977" s="77"/>
      <c r="N977" s="77"/>
      <c r="O977" s="77"/>
      <c r="P977" s="77"/>
      <c r="Q977" s="77"/>
      <c r="R977" s="77"/>
      <c r="S977" s="77"/>
      <c r="T977" s="77"/>
      <c r="U977" s="77"/>
      <c r="V977" s="77"/>
      <c r="W977" s="77"/>
      <c r="X977" s="77"/>
      <c r="Y977" s="77"/>
      <c r="Z977" s="77"/>
    </row>
    <row r="978" spans="1:26" ht="15.75">
      <c r="A978" s="77"/>
      <c r="B978" s="44" t="s">
        <v>5934</v>
      </c>
      <c r="C978" s="677" t="s">
        <v>6915</v>
      </c>
      <c r="D978" s="683">
        <v>1</v>
      </c>
      <c r="E978" s="600">
        <v>1546.98621</v>
      </c>
      <c r="F978" s="600">
        <f t="shared" si="16"/>
        <v>1546.98621</v>
      </c>
      <c r="G978" s="894"/>
      <c r="H978" s="77"/>
      <c r="I978" s="77"/>
      <c r="J978" s="77"/>
      <c r="K978" s="77"/>
      <c r="L978" s="77"/>
      <c r="M978" s="77"/>
      <c r="N978" s="77"/>
      <c r="O978" s="77"/>
      <c r="P978" s="77"/>
      <c r="Q978" s="77"/>
      <c r="R978" s="77"/>
      <c r="S978" s="77"/>
      <c r="T978" s="77"/>
      <c r="U978" s="77"/>
      <c r="V978" s="77"/>
      <c r="W978" s="77"/>
      <c r="X978" s="77"/>
      <c r="Y978" s="77"/>
      <c r="Z978" s="77"/>
    </row>
    <row r="979" spans="1:26" ht="15.75">
      <c r="A979" s="77"/>
      <c r="B979" s="44" t="s">
        <v>5930</v>
      </c>
      <c r="C979" s="677" t="s">
        <v>5931</v>
      </c>
      <c r="D979" s="683">
        <v>2</v>
      </c>
      <c r="E979" s="600">
        <v>1290.0540840000001</v>
      </c>
      <c r="F979" s="600">
        <f t="shared" si="16"/>
        <v>2580.1081680000002</v>
      </c>
      <c r="G979" s="894"/>
      <c r="H979" s="77"/>
      <c r="I979" s="77"/>
      <c r="J979" s="77"/>
      <c r="K979" s="77"/>
      <c r="L979" s="77"/>
      <c r="M979" s="77"/>
      <c r="N979" s="77"/>
      <c r="O979" s="77"/>
      <c r="P979" s="77"/>
      <c r="Q979" s="77"/>
      <c r="R979" s="77"/>
      <c r="S979" s="77"/>
      <c r="T979" s="77"/>
      <c r="U979" s="77"/>
      <c r="V979" s="77"/>
      <c r="W979" s="77"/>
      <c r="X979" s="77"/>
      <c r="Y979" s="77"/>
      <c r="Z979" s="77"/>
    </row>
    <row r="980" spans="1:26" ht="15.75">
      <c r="A980" s="77"/>
      <c r="B980" s="44" t="s">
        <v>5926</v>
      </c>
      <c r="C980" s="677" t="s">
        <v>6916</v>
      </c>
      <c r="D980" s="683">
        <v>2</v>
      </c>
      <c r="E980" s="600">
        <v>1010.1288119999999</v>
      </c>
      <c r="F980" s="600">
        <f t="shared" si="16"/>
        <v>2020.2576239999999</v>
      </c>
      <c r="G980" s="894"/>
      <c r="H980" s="77"/>
      <c r="I980" s="77"/>
      <c r="J980" s="77"/>
      <c r="K980" s="77"/>
      <c r="L980" s="77"/>
      <c r="M980" s="77"/>
      <c r="N980" s="77"/>
      <c r="O980" s="77"/>
      <c r="P980" s="77"/>
      <c r="Q980" s="77"/>
      <c r="R980" s="77"/>
      <c r="S980" s="77"/>
      <c r="T980" s="77"/>
      <c r="U980" s="77"/>
      <c r="V980" s="77"/>
      <c r="W980" s="77"/>
      <c r="X980" s="77"/>
      <c r="Y980" s="77"/>
      <c r="Z980" s="77"/>
    </row>
    <row r="981" spans="1:26" ht="15.75">
      <c r="A981" s="77"/>
      <c r="B981" s="44" t="s">
        <v>6220</v>
      </c>
      <c r="C981" s="674" t="s">
        <v>6908</v>
      </c>
      <c r="D981" s="671">
        <v>4</v>
      </c>
      <c r="E981" s="15">
        <v>105.30259740000001</v>
      </c>
      <c r="F981" s="15">
        <f t="shared" si="16"/>
        <v>421.21038960000004</v>
      </c>
      <c r="G981" s="894"/>
      <c r="H981" s="77"/>
      <c r="I981" s="77"/>
      <c r="J981" s="77"/>
      <c r="K981" s="77"/>
      <c r="L981" s="77"/>
      <c r="M981" s="77"/>
      <c r="N981" s="77"/>
      <c r="O981" s="77"/>
      <c r="P981" s="77"/>
      <c r="Q981" s="77"/>
      <c r="R981" s="77"/>
      <c r="S981" s="77"/>
      <c r="T981" s="77"/>
      <c r="U981" s="77"/>
      <c r="V981" s="77"/>
      <c r="W981" s="77"/>
      <c r="X981" s="77"/>
      <c r="Y981" s="77"/>
      <c r="Z981" s="77"/>
    </row>
    <row r="982" spans="1:26" ht="15.75">
      <c r="A982" s="77"/>
      <c r="B982" s="44" t="s">
        <v>6224</v>
      </c>
      <c r="C982" s="674" t="s">
        <v>6902</v>
      </c>
      <c r="D982" s="671">
        <v>4</v>
      </c>
      <c r="E982" s="15">
        <v>138.01898880000002</v>
      </c>
      <c r="F982" s="15">
        <f t="shared" si="16"/>
        <v>552.07595520000007</v>
      </c>
      <c r="G982" s="894"/>
      <c r="H982" s="77"/>
      <c r="I982" s="77"/>
      <c r="J982" s="77"/>
      <c r="K982" s="77"/>
      <c r="L982" s="77"/>
      <c r="M982" s="77"/>
      <c r="N982" s="77"/>
      <c r="O982" s="77"/>
      <c r="P982" s="77"/>
      <c r="Q982" s="77"/>
      <c r="R982" s="77"/>
      <c r="S982" s="77"/>
      <c r="T982" s="77"/>
      <c r="U982" s="77"/>
      <c r="V982" s="77"/>
      <c r="W982" s="77"/>
      <c r="X982" s="77"/>
      <c r="Y982" s="77"/>
      <c r="Z982" s="77"/>
    </row>
    <row r="983" spans="1:26" ht="15.75">
      <c r="A983" s="77"/>
      <c r="B983" s="600" t="s">
        <v>5459</v>
      </c>
      <c r="C983" s="672" t="s">
        <v>6917</v>
      </c>
      <c r="D983" s="671">
        <v>5</v>
      </c>
      <c r="E983" s="15">
        <v>821.20597020000002</v>
      </c>
      <c r="F983" s="15">
        <f t="shared" si="16"/>
        <v>4106.0298510000002</v>
      </c>
      <c r="G983" s="1106"/>
      <c r="H983" s="77"/>
      <c r="I983" s="77"/>
      <c r="J983" s="77"/>
      <c r="K983" s="77"/>
      <c r="L983" s="77"/>
      <c r="M983" s="77"/>
      <c r="N983" s="77"/>
      <c r="O983" s="77"/>
      <c r="P983" s="77"/>
      <c r="Q983" s="77"/>
      <c r="R983" s="77"/>
      <c r="S983" s="77"/>
      <c r="T983" s="77"/>
      <c r="U983" s="77"/>
      <c r="V983" s="77"/>
      <c r="W983" s="77"/>
      <c r="X983" s="77"/>
      <c r="Y983" s="77"/>
      <c r="Z983" s="77"/>
    </row>
    <row r="984" spans="1:26" ht="15.75">
      <c r="A984" s="77"/>
      <c r="B984" s="675" t="s">
        <v>6896</v>
      </c>
      <c r="C984" s="1111" t="s">
        <v>6897</v>
      </c>
      <c r="D984" s="888"/>
      <c r="E984" s="888"/>
      <c r="F984" s="888"/>
      <c r="G984" s="889"/>
      <c r="H984" s="77"/>
      <c r="I984" s="77"/>
      <c r="J984" s="77"/>
      <c r="K984" s="77"/>
      <c r="L984" s="77"/>
      <c r="M984" s="77"/>
      <c r="N984" s="77"/>
      <c r="O984" s="77"/>
      <c r="P984" s="77"/>
      <c r="Q984" s="77"/>
      <c r="R984" s="77"/>
      <c r="S984" s="77"/>
      <c r="T984" s="77"/>
      <c r="U984" s="77"/>
      <c r="V984" s="77"/>
      <c r="W984" s="77"/>
      <c r="X984" s="77"/>
      <c r="Y984" s="77"/>
      <c r="Z984" s="77"/>
    </row>
    <row r="985" spans="1:26" ht="37.5">
      <c r="A985" s="77"/>
      <c r="B985" s="668">
        <v>1</v>
      </c>
      <c r="C985" s="685" t="s">
        <v>6918</v>
      </c>
      <c r="D985" s="670"/>
      <c r="E985" s="670"/>
      <c r="F985" s="670"/>
      <c r="G985" s="670"/>
      <c r="H985" s="77"/>
      <c r="I985" s="77"/>
      <c r="J985" s="77"/>
      <c r="K985" s="77"/>
      <c r="L985" s="77"/>
      <c r="M985" s="77"/>
      <c r="N985" s="77"/>
      <c r="O985" s="77"/>
      <c r="P985" s="77"/>
      <c r="Q985" s="77"/>
      <c r="R985" s="77"/>
      <c r="S985" s="77"/>
      <c r="T985" s="77"/>
      <c r="U985" s="77"/>
      <c r="V985" s="77"/>
      <c r="W985" s="77"/>
      <c r="X985" s="77"/>
      <c r="Y985" s="77"/>
      <c r="Z985" s="77"/>
    </row>
    <row r="986" spans="1:26">
      <c r="A986" s="77"/>
      <c r="B986" s="44" t="s">
        <v>5337</v>
      </c>
      <c r="C986" s="594" t="s">
        <v>5338</v>
      </c>
      <c r="D986" s="671">
        <v>1</v>
      </c>
      <c r="E986" s="15">
        <v>1226.62097019</v>
      </c>
      <c r="F986" s="15">
        <f t="shared" ref="F986:F994" si="17">E986*D986</f>
        <v>1226.62097019</v>
      </c>
      <c r="G986" s="1108">
        <v>7951.24</v>
      </c>
      <c r="H986" s="77"/>
      <c r="I986" s="77"/>
      <c r="J986" s="77"/>
      <c r="K986" s="77"/>
      <c r="L986" s="77"/>
      <c r="M986" s="77"/>
      <c r="N986" s="77"/>
      <c r="O986" s="77"/>
      <c r="P986" s="77"/>
      <c r="Q986" s="77"/>
      <c r="R986" s="77"/>
      <c r="S986" s="77"/>
      <c r="T986" s="77"/>
      <c r="U986" s="77"/>
      <c r="V986" s="77"/>
      <c r="W986" s="77"/>
      <c r="X986" s="77"/>
      <c r="Y986" s="77"/>
      <c r="Z986" s="77"/>
    </row>
    <row r="987" spans="1:26" ht="15.75">
      <c r="A987" s="77"/>
      <c r="B987" s="44" t="s">
        <v>5407</v>
      </c>
      <c r="C987" s="672" t="s">
        <v>6905</v>
      </c>
      <c r="D987" s="671">
        <v>1</v>
      </c>
      <c r="E987" s="15">
        <v>442.65663288000007</v>
      </c>
      <c r="F987" s="15">
        <f t="shared" si="17"/>
        <v>442.65663288000007</v>
      </c>
      <c r="G987" s="894"/>
      <c r="H987" s="77"/>
      <c r="I987" s="77"/>
      <c r="J987" s="77"/>
      <c r="K987" s="77"/>
      <c r="L987" s="77"/>
      <c r="M987" s="77"/>
      <c r="N987" s="77"/>
      <c r="O987" s="77"/>
      <c r="P987" s="77"/>
      <c r="Q987" s="77"/>
      <c r="R987" s="77"/>
      <c r="S987" s="77"/>
      <c r="T987" s="77"/>
      <c r="U987" s="77"/>
      <c r="V987" s="77"/>
      <c r="W987" s="77"/>
      <c r="X987" s="77"/>
      <c r="Y987" s="77"/>
      <c r="Z987" s="77"/>
    </row>
    <row r="988" spans="1:26" ht="15.75">
      <c r="A988" s="77"/>
      <c r="B988" s="600" t="s">
        <v>5420</v>
      </c>
      <c r="C988" s="672" t="s">
        <v>6911</v>
      </c>
      <c r="D988" s="44">
        <v>2</v>
      </c>
      <c r="E988" s="15">
        <v>44.393302800000008</v>
      </c>
      <c r="F988" s="15">
        <f t="shared" si="17"/>
        <v>88.786605600000016</v>
      </c>
      <c r="G988" s="894"/>
      <c r="H988" s="77"/>
      <c r="I988" s="77"/>
      <c r="J988" s="77"/>
      <c r="K988" s="77"/>
      <c r="L988" s="77"/>
      <c r="M988" s="77"/>
      <c r="N988" s="77"/>
      <c r="O988" s="77"/>
      <c r="P988" s="77"/>
      <c r="Q988" s="77"/>
      <c r="R988" s="77"/>
      <c r="S988" s="77"/>
      <c r="T988" s="77"/>
      <c r="U988" s="77"/>
      <c r="V988" s="77"/>
      <c r="W988" s="77"/>
      <c r="X988" s="77"/>
      <c r="Y988" s="77"/>
      <c r="Z988" s="77"/>
    </row>
    <row r="989" spans="1:26" ht="15.75">
      <c r="A989" s="77"/>
      <c r="B989" s="44" t="s">
        <v>5858</v>
      </c>
      <c r="C989" s="673" t="s">
        <v>5859</v>
      </c>
      <c r="D989" s="671">
        <v>1</v>
      </c>
      <c r="E989" s="15">
        <v>687.55684799999995</v>
      </c>
      <c r="F989" s="15">
        <f t="shared" si="17"/>
        <v>687.55684799999995</v>
      </c>
      <c r="G989" s="894"/>
      <c r="H989" s="77"/>
      <c r="I989" s="77"/>
      <c r="J989" s="77"/>
      <c r="K989" s="77"/>
      <c r="L989" s="77"/>
      <c r="M989" s="77"/>
      <c r="N989" s="77"/>
      <c r="O989" s="77"/>
      <c r="P989" s="77"/>
      <c r="Q989" s="77"/>
      <c r="R989" s="77"/>
      <c r="S989" s="77"/>
      <c r="T989" s="77"/>
      <c r="U989" s="77"/>
      <c r="V989" s="77"/>
      <c r="W989" s="77"/>
      <c r="X989" s="77"/>
      <c r="Y989" s="77"/>
      <c r="Z989" s="77"/>
    </row>
    <row r="990" spans="1:26" ht="15.75">
      <c r="A990" s="77"/>
      <c r="B990" s="44" t="s">
        <v>5854</v>
      </c>
      <c r="C990" s="673" t="s">
        <v>5855</v>
      </c>
      <c r="D990" s="671">
        <v>2</v>
      </c>
      <c r="E990" s="15">
        <v>544.788948</v>
      </c>
      <c r="F990" s="15">
        <f t="shared" si="17"/>
        <v>1089.577896</v>
      </c>
      <c r="G990" s="894"/>
      <c r="H990" s="77"/>
      <c r="I990" s="77"/>
      <c r="J990" s="77"/>
      <c r="K990" s="77"/>
      <c r="L990" s="77"/>
      <c r="M990" s="77"/>
      <c r="N990" s="77"/>
      <c r="O990" s="77"/>
      <c r="P990" s="77"/>
      <c r="Q990" s="77"/>
      <c r="R990" s="77"/>
      <c r="S990" s="77"/>
      <c r="T990" s="77"/>
      <c r="U990" s="77"/>
      <c r="V990" s="77"/>
      <c r="W990" s="77"/>
      <c r="X990" s="77"/>
      <c r="Y990" s="77"/>
      <c r="Z990" s="77"/>
    </row>
    <row r="991" spans="1:26" ht="15.75">
      <c r="A991" s="77"/>
      <c r="B991" s="44" t="s">
        <v>5850</v>
      </c>
      <c r="C991" s="673" t="s">
        <v>5851</v>
      </c>
      <c r="D991" s="671">
        <v>2</v>
      </c>
      <c r="E991" s="15">
        <v>429.99019800000002</v>
      </c>
      <c r="F991" s="15">
        <f t="shared" si="17"/>
        <v>859.98039600000004</v>
      </c>
      <c r="G991" s="894"/>
      <c r="H991" s="77"/>
      <c r="I991" s="77"/>
      <c r="J991" s="77"/>
      <c r="K991" s="77"/>
      <c r="L991" s="77"/>
      <c r="M991" s="77"/>
      <c r="N991" s="77"/>
      <c r="O991" s="77"/>
      <c r="P991" s="77"/>
      <c r="Q991" s="77"/>
      <c r="R991" s="77"/>
      <c r="S991" s="77"/>
      <c r="T991" s="77"/>
      <c r="U991" s="77"/>
      <c r="V991" s="77"/>
      <c r="W991" s="77"/>
      <c r="X991" s="77"/>
      <c r="Y991" s="77"/>
      <c r="Z991" s="77"/>
    </row>
    <row r="992" spans="1:26" ht="15.75">
      <c r="A992" s="77"/>
      <c r="B992" s="44" t="s">
        <v>6220</v>
      </c>
      <c r="C992" s="674" t="s">
        <v>6893</v>
      </c>
      <c r="D992" s="671">
        <v>4</v>
      </c>
      <c r="E992" s="15">
        <v>105.30259740000001</v>
      </c>
      <c r="F992" s="15">
        <f t="shared" si="17"/>
        <v>421.21038960000004</v>
      </c>
      <c r="G992" s="894"/>
      <c r="H992" s="77"/>
      <c r="I992" s="77"/>
      <c r="J992" s="77"/>
      <c r="K992" s="77"/>
      <c r="L992" s="77"/>
      <c r="M992" s="77"/>
      <c r="N992" s="77"/>
      <c r="O992" s="77"/>
      <c r="P992" s="77"/>
      <c r="Q992" s="77"/>
      <c r="R992" s="77"/>
      <c r="S992" s="77"/>
      <c r="T992" s="77"/>
      <c r="U992" s="77"/>
      <c r="V992" s="77"/>
      <c r="W992" s="77"/>
      <c r="X992" s="77"/>
      <c r="Y992" s="77"/>
      <c r="Z992" s="77"/>
    </row>
    <row r="993" spans="1:26" ht="15.75">
      <c r="A993" s="77"/>
      <c r="B993" s="44" t="s">
        <v>6224</v>
      </c>
      <c r="C993" s="674" t="s">
        <v>6902</v>
      </c>
      <c r="D993" s="671">
        <v>4</v>
      </c>
      <c r="E993" s="15">
        <v>138.01898880000002</v>
      </c>
      <c r="F993" s="15">
        <f t="shared" si="17"/>
        <v>552.07595520000007</v>
      </c>
      <c r="G993" s="894"/>
      <c r="H993" s="77"/>
      <c r="I993" s="77"/>
      <c r="J993" s="77"/>
      <c r="K993" s="77"/>
      <c r="L993" s="77"/>
      <c r="M993" s="77"/>
      <c r="N993" s="77"/>
      <c r="O993" s="77"/>
      <c r="P993" s="77"/>
      <c r="Q993" s="77"/>
      <c r="R993" s="77"/>
      <c r="S993" s="77"/>
      <c r="T993" s="77"/>
      <c r="U993" s="77"/>
      <c r="V993" s="77"/>
      <c r="W993" s="77"/>
      <c r="X993" s="77"/>
      <c r="Y993" s="77"/>
      <c r="Z993" s="77"/>
    </row>
    <row r="994" spans="1:26" ht="15.75">
      <c r="A994" s="77"/>
      <c r="B994" s="600" t="s">
        <v>5557</v>
      </c>
      <c r="C994" s="672" t="s">
        <v>6919</v>
      </c>
      <c r="D994" s="671">
        <v>5</v>
      </c>
      <c r="E994" s="15">
        <v>516.55429979999997</v>
      </c>
      <c r="F994" s="15">
        <f t="shared" si="17"/>
        <v>2582.7714989999999</v>
      </c>
      <c r="G994" s="1106"/>
      <c r="H994" s="77"/>
      <c r="I994" s="77"/>
      <c r="J994" s="77"/>
      <c r="K994" s="77"/>
      <c r="L994" s="77"/>
      <c r="M994" s="77"/>
      <c r="N994" s="77"/>
      <c r="O994" s="77"/>
      <c r="P994" s="77"/>
      <c r="Q994" s="77"/>
      <c r="R994" s="77"/>
      <c r="S994" s="77"/>
      <c r="T994" s="77"/>
      <c r="U994" s="77"/>
      <c r="V994" s="77"/>
      <c r="W994" s="77"/>
      <c r="X994" s="77"/>
      <c r="Y994" s="77"/>
      <c r="Z994" s="77"/>
    </row>
    <row r="995" spans="1:26" ht="15.75">
      <c r="A995" s="77"/>
      <c r="B995" s="675" t="s">
        <v>6896</v>
      </c>
      <c r="C995" s="1111" t="s">
        <v>6920</v>
      </c>
      <c r="D995" s="888"/>
      <c r="E995" s="888"/>
      <c r="F995" s="888"/>
      <c r="G995" s="889"/>
      <c r="H995" s="77"/>
      <c r="I995" s="77"/>
      <c r="J995" s="77"/>
      <c r="K995" s="77"/>
      <c r="L995" s="77"/>
      <c r="M995" s="77"/>
      <c r="N995" s="77"/>
      <c r="O995" s="77"/>
      <c r="P995" s="77"/>
      <c r="Q995" s="77"/>
      <c r="R995" s="77"/>
      <c r="S995" s="77"/>
      <c r="T995" s="77"/>
      <c r="U995" s="77"/>
      <c r="V995" s="77"/>
      <c r="W995" s="77"/>
      <c r="X995" s="77"/>
      <c r="Y995" s="77"/>
      <c r="Z995" s="77"/>
    </row>
    <row r="996" spans="1:26" ht="37.5">
      <c r="A996" s="77"/>
      <c r="B996" s="668">
        <v>2</v>
      </c>
      <c r="C996" s="685" t="s">
        <v>6921</v>
      </c>
      <c r="D996" s="670"/>
      <c r="E996" s="670"/>
      <c r="F996" s="670"/>
      <c r="G996" s="670"/>
      <c r="H996" s="77"/>
      <c r="I996" s="77"/>
      <c r="J996" s="77"/>
      <c r="K996" s="77"/>
      <c r="L996" s="77"/>
      <c r="M996" s="77"/>
      <c r="N996" s="77"/>
      <c r="O996" s="77"/>
      <c r="P996" s="77"/>
      <c r="Q996" s="77"/>
      <c r="R996" s="77"/>
      <c r="S996" s="77"/>
      <c r="T996" s="77"/>
      <c r="U996" s="77"/>
      <c r="V996" s="77"/>
      <c r="W996" s="77"/>
      <c r="X996" s="77"/>
      <c r="Y996" s="77"/>
      <c r="Z996" s="77"/>
    </row>
    <row r="997" spans="1:26">
      <c r="A997" s="77"/>
      <c r="B997" s="44" t="s">
        <v>5337</v>
      </c>
      <c r="C997" s="594" t="s">
        <v>5338</v>
      </c>
      <c r="D997" s="671">
        <v>1</v>
      </c>
      <c r="E997" s="15">
        <v>1226.62097019</v>
      </c>
      <c r="F997" s="15">
        <f t="shared" ref="F997:F1005" si="18">E997*D997</f>
        <v>1226.62097019</v>
      </c>
      <c r="G997" s="1108">
        <v>9913.74</v>
      </c>
      <c r="H997" s="77"/>
      <c r="I997" s="77"/>
      <c r="J997" s="77"/>
      <c r="K997" s="77"/>
      <c r="L997" s="77"/>
      <c r="M997" s="77"/>
      <c r="N997" s="77"/>
      <c r="O997" s="77"/>
      <c r="P997" s="77"/>
      <c r="Q997" s="77"/>
      <c r="R997" s="77"/>
      <c r="S997" s="77"/>
      <c r="T997" s="77"/>
      <c r="U997" s="77"/>
      <c r="V997" s="77"/>
      <c r="W997" s="77"/>
      <c r="X997" s="77"/>
      <c r="Y997" s="77"/>
      <c r="Z997" s="77"/>
    </row>
    <row r="998" spans="1:26" ht="15.75">
      <c r="A998" s="77"/>
      <c r="B998" s="44" t="s">
        <v>5407</v>
      </c>
      <c r="C998" s="672" t="s">
        <v>6889</v>
      </c>
      <c r="D998" s="671">
        <v>1</v>
      </c>
      <c r="E998" s="15">
        <v>442.65663288000007</v>
      </c>
      <c r="F998" s="15">
        <f t="shared" si="18"/>
        <v>442.65663288000007</v>
      </c>
      <c r="G998" s="894"/>
      <c r="H998" s="77"/>
      <c r="I998" s="77"/>
      <c r="J998" s="77"/>
      <c r="K998" s="77"/>
      <c r="L998" s="77"/>
      <c r="M998" s="77"/>
      <c r="N998" s="77"/>
      <c r="O998" s="77"/>
      <c r="P998" s="77"/>
      <c r="Q998" s="77"/>
      <c r="R998" s="77"/>
      <c r="S998" s="77"/>
      <c r="T998" s="77"/>
      <c r="U998" s="77"/>
      <c r="V998" s="77"/>
      <c r="W998" s="77"/>
      <c r="X998" s="77"/>
      <c r="Y998" s="77"/>
      <c r="Z998" s="77"/>
    </row>
    <row r="999" spans="1:26" ht="15.75">
      <c r="A999" s="77"/>
      <c r="B999" s="15" t="s">
        <v>5420</v>
      </c>
      <c r="C999" s="672" t="s">
        <v>6911</v>
      </c>
      <c r="D999" s="44">
        <v>2</v>
      </c>
      <c r="E999" s="15">
        <v>44.393302800000008</v>
      </c>
      <c r="F999" s="15">
        <f t="shared" si="18"/>
        <v>88.786605600000016</v>
      </c>
      <c r="G999" s="894"/>
      <c r="H999" s="77"/>
      <c r="I999" s="77"/>
      <c r="J999" s="77"/>
      <c r="K999" s="77"/>
      <c r="L999" s="77"/>
      <c r="M999" s="77"/>
      <c r="N999" s="77"/>
      <c r="O999" s="77"/>
      <c r="P999" s="77"/>
      <c r="Q999" s="77"/>
      <c r="R999" s="77"/>
      <c r="S999" s="77"/>
      <c r="T999" s="77"/>
      <c r="U999" s="77"/>
      <c r="V999" s="77"/>
      <c r="W999" s="77"/>
      <c r="X999" s="77"/>
      <c r="Y999" s="77"/>
      <c r="Z999" s="77"/>
    </row>
    <row r="1000" spans="1:26" ht="15.75">
      <c r="A1000" s="77"/>
      <c r="B1000" s="44" t="s">
        <v>5858</v>
      </c>
      <c r="C1000" s="677" t="s">
        <v>5875</v>
      </c>
      <c r="D1000" s="671">
        <v>1</v>
      </c>
      <c r="E1000" s="15">
        <v>1034.4077040000002</v>
      </c>
      <c r="F1000" s="15">
        <f t="shared" si="18"/>
        <v>1034.4077040000002</v>
      </c>
      <c r="G1000" s="894"/>
      <c r="H1000" s="77"/>
      <c r="I1000" s="77"/>
      <c r="J1000" s="77"/>
      <c r="K1000" s="77"/>
      <c r="L1000" s="77"/>
      <c r="M1000" s="77"/>
      <c r="N1000" s="77"/>
      <c r="O1000" s="77"/>
      <c r="P1000" s="77"/>
      <c r="Q1000" s="77"/>
      <c r="R1000" s="77"/>
      <c r="S1000" s="77"/>
      <c r="T1000" s="77"/>
      <c r="U1000" s="77"/>
      <c r="V1000" s="77"/>
      <c r="W1000" s="77"/>
      <c r="X1000" s="77"/>
      <c r="Y1000" s="77"/>
      <c r="Z1000" s="77"/>
    </row>
    <row r="1001" spans="1:26" ht="15.75">
      <c r="A1001" s="77"/>
      <c r="B1001" s="44" t="s">
        <v>5854</v>
      </c>
      <c r="C1001" s="677" t="s">
        <v>5871</v>
      </c>
      <c r="D1001" s="671">
        <v>2</v>
      </c>
      <c r="E1001" s="15">
        <v>705.42370799999992</v>
      </c>
      <c r="F1001" s="15">
        <f t="shared" si="18"/>
        <v>1410.8474159999998</v>
      </c>
      <c r="G1001" s="894"/>
      <c r="H1001" s="77"/>
      <c r="I1001" s="77"/>
      <c r="J1001" s="77"/>
      <c r="K1001" s="77"/>
      <c r="L1001" s="77"/>
      <c r="M1001" s="77"/>
      <c r="N1001" s="77"/>
      <c r="O1001" s="77"/>
      <c r="P1001" s="77"/>
      <c r="Q1001" s="77"/>
      <c r="R1001" s="77"/>
      <c r="S1001" s="77"/>
      <c r="T1001" s="77"/>
      <c r="U1001" s="77"/>
      <c r="V1001" s="77"/>
      <c r="W1001" s="77"/>
      <c r="X1001" s="77"/>
      <c r="Y1001" s="77"/>
      <c r="Z1001" s="77"/>
    </row>
    <row r="1002" spans="1:26" ht="15.75">
      <c r="A1002" s="77"/>
      <c r="B1002" s="44" t="s">
        <v>5850</v>
      </c>
      <c r="C1002" s="677" t="s">
        <v>6901</v>
      </c>
      <c r="D1002" s="671">
        <v>2</v>
      </c>
      <c r="E1002" s="15">
        <v>517.27064399999995</v>
      </c>
      <c r="F1002" s="15">
        <f t="shared" si="18"/>
        <v>1034.5412879999999</v>
      </c>
      <c r="G1002" s="894"/>
      <c r="H1002" s="77"/>
      <c r="I1002" s="77"/>
      <c r="J1002" s="77"/>
      <c r="K1002" s="77"/>
      <c r="L1002" s="77"/>
      <c r="M1002" s="77"/>
      <c r="N1002" s="77"/>
      <c r="O1002" s="77"/>
      <c r="P1002" s="77"/>
      <c r="Q1002" s="77"/>
      <c r="R1002" s="77"/>
      <c r="S1002" s="77"/>
      <c r="T1002" s="77"/>
      <c r="U1002" s="77"/>
      <c r="V1002" s="77"/>
      <c r="W1002" s="77"/>
      <c r="X1002" s="77"/>
      <c r="Y1002" s="77"/>
      <c r="Z1002" s="77"/>
    </row>
    <row r="1003" spans="1:26" ht="15.75">
      <c r="A1003" s="77"/>
      <c r="B1003" s="44" t="s">
        <v>6220</v>
      </c>
      <c r="C1003" s="674" t="s">
        <v>6908</v>
      </c>
      <c r="D1003" s="671">
        <v>4</v>
      </c>
      <c r="E1003" s="15">
        <v>105.30259740000001</v>
      </c>
      <c r="F1003" s="15">
        <f t="shared" si="18"/>
        <v>421.21038960000004</v>
      </c>
      <c r="G1003" s="894"/>
      <c r="H1003" s="77"/>
      <c r="I1003" s="77"/>
      <c r="J1003" s="77"/>
      <c r="K1003" s="77"/>
      <c r="L1003" s="77"/>
      <c r="M1003" s="77"/>
      <c r="N1003" s="77"/>
      <c r="O1003" s="77"/>
      <c r="P1003" s="77"/>
      <c r="Q1003" s="77"/>
      <c r="R1003" s="77"/>
      <c r="S1003" s="77"/>
      <c r="T1003" s="77"/>
      <c r="U1003" s="77"/>
      <c r="V1003" s="77"/>
      <c r="W1003" s="77"/>
      <c r="X1003" s="77"/>
      <c r="Y1003" s="77"/>
      <c r="Z1003" s="77"/>
    </row>
    <row r="1004" spans="1:26" ht="15.75">
      <c r="A1004" s="77"/>
      <c r="B1004" s="44" t="s">
        <v>6224</v>
      </c>
      <c r="C1004" s="674" t="s">
        <v>6902</v>
      </c>
      <c r="D1004" s="671">
        <v>4</v>
      </c>
      <c r="E1004" s="15">
        <v>138.01898880000002</v>
      </c>
      <c r="F1004" s="15">
        <f t="shared" si="18"/>
        <v>552.07595520000007</v>
      </c>
      <c r="G1004" s="894"/>
      <c r="H1004" s="77"/>
      <c r="I1004" s="77"/>
      <c r="J1004" s="77"/>
      <c r="K1004" s="77"/>
      <c r="L1004" s="77"/>
      <c r="M1004" s="77"/>
      <c r="N1004" s="77"/>
      <c r="O1004" s="77"/>
      <c r="P1004" s="77"/>
      <c r="Q1004" s="77"/>
      <c r="R1004" s="77"/>
      <c r="S1004" s="77"/>
      <c r="T1004" s="77"/>
      <c r="U1004" s="77"/>
      <c r="V1004" s="77"/>
      <c r="W1004" s="77"/>
      <c r="X1004" s="77"/>
      <c r="Y1004" s="77"/>
      <c r="Z1004" s="77"/>
    </row>
    <row r="1005" spans="1:26" ht="15.75">
      <c r="A1005" s="77"/>
      <c r="B1005" s="600" t="s">
        <v>5572</v>
      </c>
      <c r="C1005" s="672" t="s">
        <v>6922</v>
      </c>
      <c r="D1005" s="671">
        <v>5</v>
      </c>
      <c r="E1005" s="15">
        <v>740.51956440000004</v>
      </c>
      <c r="F1005" s="15">
        <f t="shared" si="18"/>
        <v>3702.5978220000002</v>
      </c>
      <c r="G1005" s="1106"/>
      <c r="H1005" s="77"/>
      <c r="I1005" s="77"/>
      <c r="J1005" s="77"/>
      <c r="K1005" s="77"/>
      <c r="L1005" s="77"/>
      <c r="M1005" s="77"/>
      <c r="N1005" s="77"/>
      <c r="O1005" s="77"/>
      <c r="P1005" s="77"/>
      <c r="Q1005" s="77"/>
      <c r="R1005" s="77"/>
      <c r="S1005" s="77"/>
      <c r="T1005" s="77"/>
      <c r="U1005" s="77"/>
      <c r="V1005" s="77"/>
      <c r="W1005" s="77"/>
      <c r="X1005" s="77"/>
      <c r="Y1005" s="77"/>
      <c r="Z1005" s="77"/>
    </row>
    <row r="1006" spans="1:26" ht="15.75">
      <c r="A1006" s="77"/>
      <c r="B1006" s="675" t="s">
        <v>6896</v>
      </c>
      <c r="C1006" s="1111" t="s">
        <v>6920</v>
      </c>
      <c r="D1006" s="888"/>
      <c r="E1006" s="888"/>
      <c r="F1006" s="888"/>
      <c r="G1006" s="889"/>
      <c r="H1006" s="77"/>
      <c r="I1006" s="77"/>
      <c r="J1006" s="77"/>
      <c r="K1006" s="77"/>
      <c r="L1006" s="77"/>
      <c r="M1006" s="77"/>
      <c r="N1006" s="77"/>
      <c r="O1006" s="77"/>
      <c r="P1006" s="77"/>
      <c r="Q1006" s="77"/>
      <c r="R1006" s="77"/>
      <c r="S1006" s="77"/>
      <c r="T1006" s="77"/>
      <c r="U1006" s="77"/>
      <c r="V1006" s="77"/>
      <c r="W1006" s="77"/>
      <c r="X1006" s="77"/>
      <c r="Y1006" s="77"/>
      <c r="Z1006" s="77"/>
    </row>
    <row r="1007" spans="1:26" ht="37.5">
      <c r="A1007" s="77"/>
      <c r="B1007" s="668">
        <v>3</v>
      </c>
      <c r="C1007" s="685" t="s">
        <v>6923</v>
      </c>
      <c r="D1007" s="670"/>
      <c r="E1007" s="670"/>
      <c r="F1007" s="670"/>
      <c r="G1007" s="670"/>
      <c r="H1007" s="77"/>
      <c r="I1007" s="77"/>
      <c r="J1007" s="77"/>
      <c r="K1007" s="77"/>
      <c r="L1007" s="77"/>
      <c r="M1007" s="77"/>
      <c r="N1007" s="77"/>
      <c r="O1007" s="77"/>
      <c r="P1007" s="77"/>
      <c r="Q1007" s="77"/>
      <c r="R1007" s="77"/>
      <c r="S1007" s="77"/>
      <c r="T1007" s="77"/>
      <c r="U1007" s="77"/>
      <c r="V1007" s="77"/>
      <c r="W1007" s="77"/>
      <c r="X1007" s="77"/>
      <c r="Y1007" s="77"/>
      <c r="Z1007" s="77"/>
    </row>
    <row r="1008" spans="1:26">
      <c r="A1008" s="77"/>
      <c r="B1008" s="44" t="s">
        <v>5337</v>
      </c>
      <c r="C1008" s="594" t="s">
        <v>5338</v>
      </c>
      <c r="D1008" s="671">
        <v>1</v>
      </c>
      <c r="E1008" s="15">
        <v>1226.62097019</v>
      </c>
      <c r="F1008" s="15">
        <f t="shared" ref="F1008:F1016" si="19">E1008*D1008</f>
        <v>1226.62097019</v>
      </c>
      <c r="G1008" s="1108">
        <v>10918.66</v>
      </c>
      <c r="H1008" s="77"/>
      <c r="I1008" s="77"/>
      <c r="J1008" s="77"/>
      <c r="K1008" s="77"/>
      <c r="L1008" s="77"/>
      <c r="M1008" s="77"/>
      <c r="N1008" s="77"/>
      <c r="O1008" s="77"/>
      <c r="P1008" s="77"/>
      <c r="Q1008" s="77"/>
      <c r="R1008" s="77"/>
      <c r="S1008" s="77"/>
      <c r="T1008" s="77"/>
      <c r="U1008" s="77"/>
      <c r="V1008" s="77"/>
      <c r="W1008" s="77"/>
      <c r="X1008" s="77"/>
      <c r="Y1008" s="77"/>
      <c r="Z1008" s="77"/>
    </row>
    <row r="1009" spans="1:26" ht="15.75">
      <c r="A1009" s="77"/>
      <c r="B1009" s="44" t="s">
        <v>5407</v>
      </c>
      <c r="C1009" s="672" t="s">
        <v>6889</v>
      </c>
      <c r="D1009" s="671">
        <v>1</v>
      </c>
      <c r="E1009" s="15">
        <v>442.65663288000007</v>
      </c>
      <c r="F1009" s="15">
        <f t="shared" si="19"/>
        <v>442.65663288000007</v>
      </c>
      <c r="G1009" s="894"/>
      <c r="H1009" s="77"/>
      <c r="I1009" s="77"/>
      <c r="J1009" s="77"/>
      <c r="K1009" s="77"/>
      <c r="L1009" s="77"/>
      <c r="M1009" s="77"/>
      <c r="N1009" s="77"/>
      <c r="O1009" s="77"/>
      <c r="P1009" s="77"/>
      <c r="Q1009" s="77"/>
      <c r="R1009" s="77"/>
      <c r="S1009" s="77"/>
      <c r="T1009" s="77"/>
      <c r="U1009" s="77"/>
      <c r="V1009" s="77"/>
      <c r="W1009" s="77"/>
      <c r="X1009" s="77"/>
      <c r="Y1009" s="77"/>
      <c r="Z1009" s="77"/>
    </row>
    <row r="1010" spans="1:26" ht="15.75">
      <c r="A1010" s="77"/>
      <c r="B1010" s="600" t="s">
        <v>5420</v>
      </c>
      <c r="C1010" s="672" t="s">
        <v>6911</v>
      </c>
      <c r="D1010" s="681">
        <v>2</v>
      </c>
      <c r="E1010" s="600">
        <v>44.393302800000008</v>
      </c>
      <c r="F1010" s="600">
        <f t="shared" si="19"/>
        <v>88.786605600000016</v>
      </c>
      <c r="G1010" s="894"/>
      <c r="H1010" s="77"/>
      <c r="I1010" s="77"/>
      <c r="J1010" s="77"/>
      <c r="K1010" s="77"/>
      <c r="L1010" s="77"/>
      <c r="M1010" s="77"/>
      <c r="N1010" s="77"/>
      <c r="O1010" s="77"/>
      <c r="P1010" s="77"/>
      <c r="Q1010" s="77"/>
      <c r="R1010" s="77"/>
      <c r="S1010" s="77"/>
      <c r="T1010" s="77"/>
      <c r="U1010" s="77"/>
      <c r="V1010" s="77"/>
      <c r="W1010" s="77"/>
      <c r="X1010" s="77"/>
      <c r="Y1010" s="77"/>
      <c r="Z1010" s="77"/>
    </row>
    <row r="1011" spans="1:26" ht="15.75">
      <c r="A1011" s="77"/>
      <c r="B1011" s="681" t="s">
        <v>5858</v>
      </c>
      <c r="C1011" s="677" t="s">
        <v>5895</v>
      </c>
      <c r="D1011" s="683">
        <v>1</v>
      </c>
      <c r="E1011" s="600">
        <v>1114.4913119999999</v>
      </c>
      <c r="F1011" s="600">
        <f t="shared" si="19"/>
        <v>1114.4913119999999</v>
      </c>
      <c r="G1011" s="894"/>
      <c r="H1011" s="77"/>
      <c r="I1011" s="77"/>
      <c r="J1011" s="77"/>
      <c r="K1011" s="77"/>
      <c r="L1011" s="77"/>
      <c r="M1011" s="77"/>
      <c r="N1011" s="77"/>
      <c r="O1011" s="77"/>
      <c r="P1011" s="77"/>
      <c r="Q1011" s="77"/>
      <c r="R1011" s="77"/>
      <c r="S1011" s="77"/>
      <c r="T1011" s="77"/>
      <c r="U1011" s="77"/>
      <c r="V1011" s="77"/>
      <c r="W1011" s="77"/>
      <c r="X1011" s="77"/>
      <c r="Y1011" s="77"/>
      <c r="Z1011" s="77"/>
    </row>
    <row r="1012" spans="1:26" ht="15.75">
      <c r="A1012" s="77"/>
      <c r="B1012" s="681" t="s">
        <v>5854</v>
      </c>
      <c r="C1012" s="677" t="s">
        <v>6906</v>
      </c>
      <c r="D1012" s="683">
        <v>2</v>
      </c>
      <c r="E1012" s="600">
        <v>887.31502199999989</v>
      </c>
      <c r="F1012" s="600">
        <f t="shared" si="19"/>
        <v>1774.6300439999998</v>
      </c>
      <c r="G1012" s="894"/>
      <c r="H1012" s="77"/>
      <c r="I1012" s="77"/>
      <c r="J1012" s="77"/>
      <c r="K1012" s="77"/>
      <c r="L1012" s="77"/>
      <c r="M1012" s="77"/>
      <c r="N1012" s="77"/>
      <c r="O1012" s="77"/>
      <c r="P1012" s="77"/>
      <c r="Q1012" s="77"/>
      <c r="R1012" s="77"/>
      <c r="S1012" s="77"/>
      <c r="T1012" s="77"/>
      <c r="U1012" s="77"/>
      <c r="V1012" s="77"/>
      <c r="W1012" s="77"/>
      <c r="X1012" s="77"/>
      <c r="Y1012" s="77"/>
      <c r="Z1012" s="77"/>
    </row>
    <row r="1013" spans="1:26" ht="15.75">
      <c r="A1013" s="77"/>
      <c r="B1013" s="681" t="s">
        <v>5850</v>
      </c>
      <c r="C1013" s="677" t="s">
        <v>6907</v>
      </c>
      <c r="D1013" s="683">
        <v>2</v>
      </c>
      <c r="E1013" s="600">
        <v>667.70292600000005</v>
      </c>
      <c r="F1013" s="600">
        <f t="shared" si="19"/>
        <v>1335.4058520000001</v>
      </c>
      <c r="G1013" s="894"/>
      <c r="H1013" s="77"/>
      <c r="I1013" s="77"/>
      <c r="J1013" s="77"/>
      <c r="K1013" s="77"/>
      <c r="L1013" s="77"/>
      <c r="M1013" s="77"/>
      <c r="N1013" s="77"/>
      <c r="O1013" s="77"/>
      <c r="P1013" s="77"/>
      <c r="Q1013" s="77"/>
      <c r="R1013" s="77"/>
      <c r="S1013" s="77"/>
      <c r="T1013" s="77"/>
      <c r="U1013" s="77"/>
      <c r="V1013" s="77"/>
      <c r="W1013" s="77"/>
      <c r="X1013" s="77"/>
      <c r="Y1013" s="77"/>
      <c r="Z1013" s="77"/>
    </row>
    <row r="1014" spans="1:26" ht="15.75">
      <c r="A1014" s="77"/>
      <c r="B1014" s="681" t="s">
        <v>6220</v>
      </c>
      <c r="C1014" s="674" t="s">
        <v>6908</v>
      </c>
      <c r="D1014" s="683">
        <v>4</v>
      </c>
      <c r="E1014" s="600">
        <v>105.30259740000001</v>
      </c>
      <c r="F1014" s="600">
        <f t="shared" si="19"/>
        <v>421.21038960000004</v>
      </c>
      <c r="G1014" s="894"/>
      <c r="H1014" s="77"/>
      <c r="I1014" s="77"/>
      <c r="J1014" s="77"/>
      <c r="K1014" s="77"/>
      <c r="L1014" s="77"/>
      <c r="M1014" s="77"/>
      <c r="N1014" s="77"/>
      <c r="O1014" s="77"/>
      <c r="P1014" s="77"/>
      <c r="Q1014" s="77"/>
      <c r="R1014" s="77"/>
      <c r="S1014" s="77"/>
      <c r="T1014" s="77"/>
      <c r="U1014" s="77"/>
      <c r="V1014" s="77"/>
      <c r="W1014" s="77"/>
      <c r="X1014" s="77"/>
      <c r="Y1014" s="77"/>
      <c r="Z1014" s="77"/>
    </row>
    <row r="1015" spans="1:26" ht="15.75">
      <c r="A1015" s="77"/>
      <c r="B1015" s="44" t="s">
        <v>6224</v>
      </c>
      <c r="C1015" s="674" t="s">
        <v>6902</v>
      </c>
      <c r="D1015" s="671">
        <v>4</v>
      </c>
      <c r="E1015" s="15">
        <v>138.01898880000002</v>
      </c>
      <c r="F1015" s="15">
        <f t="shared" si="19"/>
        <v>552.07595520000007</v>
      </c>
      <c r="G1015" s="894"/>
      <c r="H1015" s="77"/>
      <c r="I1015" s="77"/>
      <c r="J1015" s="77"/>
      <c r="K1015" s="77"/>
      <c r="L1015" s="77"/>
      <c r="M1015" s="77"/>
      <c r="N1015" s="77"/>
      <c r="O1015" s="77"/>
      <c r="P1015" s="77"/>
      <c r="Q1015" s="77"/>
      <c r="R1015" s="77"/>
      <c r="S1015" s="77"/>
      <c r="T1015" s="77"/>
      <c r="U1015" s="77"/>
      <c r="V1015" s="77"/>
      <c r="W1015" s="77"/>
      <c r="X1015" s="77"/>
      <c r="Y1015" s="77"/>
      <c r="Z1015" s="77"/>
    </row>
    <row r="1016" spans="1:26" ht="15.75">
      <c r="A1016" s="77"/>
      <c r="B1016" s="600" t="s">
        <v>5429</v>
      </c>
      <c r="C1016" s="672" t="s">
        <v>6924</v>
      </c>
      <c r="D1016" s="671">
        <v>5</v>
      </c>
      <c r="E1016" s="15">
        <v>792.55721160000007</v>
      </c>
      <c r="F1016" s="15">
        <f t="shared" si="19"/>
        <v>3962.7860580000006</v>
      </c>
      <c r="G1016" s="1106"/>
      <c r="H1016" s="77"/>
      <c r="I1016" s="77"/>
      <c r="J1016" s="77"/>
      <c r="K1016" s="77"/>
      <c r="L1016" s="77"/>
      <c r="M1016" s="77"/>
      <c r="N1016" s="77"/>
      <c r="O1016" s="77"/>
      <c r="P1016" s="77"/>
      <c r="Q1016" s="77"/>
      <c r="R1016" s="77"/>
      <c r="S1016" s="77"/>
      <c r="T1016" s="77"/>
      <c r="U1016" s="77"/>
      <c r="V1016" s="77"/>
      <c r="W1016" s="77"/>
      <c r="X1016" s="77"/>
      <c r="Y1016" s="77"/>
      <c r="Z1016" s="77"/>
    </row>
    <row r="1017" spans="1:26" ht="15.75">
      <c r="A1017" s="77"/>
      <c r="B1017" s="675" t="s">
        <v>6896</v>
      </c>
      <c r="C1017" s="1111" t="s">
        <v>6920</v>
      </c>
      <c r="D1017" s="888"/>
      <c r="E1017" s="888"/>
      <c r="F1017" s="888"/>
      <c r="G1017" s="889"/>
      <c r="H1017" s="77"/>
      <c r="I1017" s="77"/>
      <c r="J1017" s="77"/>
      <c r="K1017" s="77"/>
      <c r="L1017" s="77"/>
      <c r="M1017" s="77"/>
      <c r="N1017" s="77"/>
      <c r="O1017" s="77"/>
      <c r="P1017" s="77"/>
      <c r="Q1017" s="77"/>
      <c r="R1017" s="77"/>
      <c r="S1017" s="77"/>
      <c r="T1017" s="77"/>
      <c r="U1017" s="77"/>
      <c r="V1017" s="77"/>
      <c r="W1017" s="77"/>
      <c r="X1017" s="77"/>
      <c r="Y1017" s="77"/>
      <c r="Z1017" s="77"/>
    </row>
    <row r="1018" spans="1:26" ht="37.5">
      <c r="A1018" s="77"/>
      <c r="B1018" s="668">
        <v>4</v>
      </c>
      <c r="C1018" s="685" t="s">
        <v>6925</v>
      </c>
      <c r="D1018" s="670"/>
      <c r="E1018" s="670"/>
      <c r="F1018" s="670"/>
      <c r="G1018" s="670"/>
      <c r="H1018" s="77"/>
      <c r="I1018" s="77"/>
      <c r="J1018" s="77"/>
      <c r="K1018" s="77"/>
      <c r="L1018" s="77"/>
      <c r="M1018" s="77"/>
      <c r="N1018" s="77"/>
      <c r="O1018" s="77"/>
      <c r="P1018" s="77"/>
      <c r="Q1018" s="77"/>
      <c r="R1018" s="77"/>
      <c r="S1018" s="77"/>
      <c r="T1018" s="77"/>
      <c r="U1018" s="77"/>
      <c r="V1018" s="77"/>
      <c r="W1018" s="77"/>
      <c r="X1018" s="77"/>
      <c r="Y1018" s="77"/>
      <c r="Z1018" s="77"/>
    </row>
    <row r="1019" spans="1:26">
      <c r="A1019" s="77"/>
      <c r="B1019" s="44" t="s">
        <v>5337</v>
      </c>
      <c r="C1019" s="594" t="s">
        <v>5338</v>
      </c>
      <c r="D1019" s="671">
        <v>1</v>
      </c>
      <c r="E1019" s="15">
        <v>1226.62097019</v>
      </c>
      <c r="F1019" s="15">
        <f t="shared" ref="F1019:F1027" si="20">E1019*D1019</f>
        <v>1226.62097019</v>
      </c>
      <c r="G1019" s="1108">
        <v>11882.17</v>
      </c>
      <c r="H1019" s="77"/>
      <c r="I1019" s="77"/>
      <c r="J1019" s="77"/>
      <c r="K1019" s="77"/>
      <c r="L1019" s="77"/>
      <c r="M1019" s="77"/>
      <c r="N1019" s="77"/>
      <c r="O1019" s="77"/>
      <c r="P1019" s="77"/>
      <c r="Q1019" s="77"/>
      <c r="R1019" s="77"/>
      <c r="S1019" s="77"/>
      <c r="T1019" s="77"/>
      <c r="U1019" s="77"/>
      <c r="V1019" s="77"/>
      <c r="W1019" s="77"/>
      <c r="X1019" s="77"/>
      <c r="Y1019" s="77"/>
      <c r="Z1019" s="77"/>
    </row>
    <row r="1020" spans="1:26" ht="15.75">
      <c r="A1020" s="77"/>
      <c r="B1020" s="44" t="s">
        <v>5407</v>
      </c>
      <c r="C1020" s="672" t="s">
        <v>6905</v>
      </c>
      <c r="D1020" s="671">
        <v>1</v>
      </c>
      <c r="E1020" s="15">
        <v>442.65663288000007</v>
      </c>
      <c r="F1020" s="15">
        <f t="shared" si="20"/>
        <v>442.65663288000007</v>
      </c>
      <c r="G1020" s="894"/>
      <c r="H1020" s="77"/>
      <c r="I1020" s="77"/>
      <c r="J1020" s="77"/>
      <c r="K1020" s="77"/>
      <c r="L1020" s="77"/>
      <c r="M1020" s="77"/>
      <c r="N1020" s="77"/>
      <c r="O1020" s="77"/>
      <c r="P1020" s="77"/>
      <c r="Q1020" s="77"/>
      <c r="R1020" s="77"/>
      <c r="S1020" s="77"/>
      <c r="T1020" s="77"/>
      <c r="U1020" s="77"/>
      <c r="V1020" s="77"/>
      <c r="W1020" s="77"/>
      <c r="X1020" s="77"/>
      <c r="Y1020" s="77"/>
      <c r="Z1020" s="77"/>
    </row>
    <row r="1021" spans="1:26" ht="15.75">
      <c r="A1021" s="77"/>
      <c r="B1021" s="600" t="s">
        <v>5420</v>
      </c>
      <c r="C1021" s="672" t="s">
        <v>6890</v>
      </c>
      <c r="D1021" s="681">
        <v>2</v>
      </c>
      <c r="E1021" s="600">
        <v>44.393302800000008</v>
      </c>
      <c r="F1021" s="600">
        <f t="shared" si="20"/>
        <v>88.786605600000016</v>
      </c>
      <c r="G1021" s="894"/>
      <c r="H1021" s="77"/>
      <c r="I1021" s="77"/>
      <c r="J1021" s="77"/>
      <c r="K1021" s="77"/>
      <c r="L1021" s="77"/>
      <c r="M1021" s="77"/>
      <c r="N1021" s="77"/>
      <c r="O1021" s="77"/>
      <c r="P1021" s="77"/>
      <c r="Q1021" s="77"/>
      <c r="R1021" s="77"/>
      <c r="S1021" s="77"/>
      <c r="T1021" s="77"/>
      <c r="U1021" s="77"/>
      <c r="V1021" s="77"/>
      <c r="W1021" s="77"/>
      <c r="X1021" s="77"/>
      <c r="Y1021" s="77"/>
      <c r="Z1021" s="77"/>
    </row>
    <row r="1022" spans="1:26" ht="15.75">
      <c r="A1022" s="77"/>
      <c r="B1022" s="681" t="s">
        <v>5858</v>
      </c>
      <c r="C1022" s="677" t="s">
        <v>5915</v>
      </c>
      <c r="D1022" s="683">
        <v>1</v>
      </c>
      <c r="E1022" s="600">
        <v>1194.57492</v>
      </c>
      <c r="F1022" s="600">
        <f t="shared" si="20"/>
        <v>1194.57492</v>
      </c>
      <c r="G1022" s="894"/>
      <c r="H1022" s="77"/>
      <c r="I1022" s="77"/>
      <c r="J1022" s="77"/>
      <c r="K1022" s="77"/>
      <c r="L1022" s="77"/>
      <c r="M1022" s="77"/>
      <c r="N1022" s="77"/>
      <c r="O1022" s="77"/>
      <c r="P1022" s="77"/>
      <c r="Q1022" s="77"/>
      <c r="R1022" s="77"/>
      <c r="S1022" s="77"/>
      <c r="T1022" s="77"/>
      <c r="U1022" s="77"/>
      <c r="V1022" s="77"/>
      <c r="W1022" s="77"/>
      <c r="X1022" s="77"/>
      <c r="Y1022" s="77"/>
      <c r="Z1022" s="77"/>
    </row>
    <row r="1023" spans="1:26" ht="15.75">
      <c r="A1023" s="77"/>
      <c r="B1023" s="681" t="s">
        <v>5854</v>
      </c>
      <c r="C1023" s="677" t="s">
        <v>5911</v>
      </c>
      <c r="D1023" s="683">
        <v>2</v>
      </c>
      <c r="E1023" s="600">
        <v>961.48753799999986</v>
      </c>
      <c r="F1023" s="600">
        <f t="shared" si="20"/>
        <v>1922.9750759999997</v>
      </c>
      <c r="G1023" s="894"/>
      <c r="H1023" s="77"/>
      <c r="I1023" s="77"/>
      <c r="J1023" s="77"/>
      <c r="K1023" s="77"/>
      <c r="L1023" s="77"/>
      <c r="M1023" s="77"/>
      <c r="N1023" s="77"/>
      <c r="O1023" s="77"/>
      <c r="P1023" s="77"/>
      <c r="Q1023" s="77"/>
      <c r="R1023" s="77"/>
      <c r="S1023" s="77"/>
      <c r="T1023" s="77"/>
      <c r="U1023" s="77"/>
      <c r="V1023" s="77"/>
      <c r="W1023" s="77"/>
      <c r="X1023" s="77"/>
      <c r="Y1023" s="77"/>
      <c r="Z1023" s="77"/>
    </row>
    <row r="1024" spans="1:26" ht="15.75">
      <c r="A1024" s="77"/>
      <c r="B1024" s="681" t="s">
        <v>5850</v>
      </c>
      <c r="C1024" s="677" t="s">
        <v>6912</v>
      </c>
      <c r="D1024" s="683">
        <v>2</v>
      </c>
      <c r="E1024" s="600">
        <v>777.15831600000001</v>
      </c>
      <c r="F1024" s="600">
        <f t="shared" si="20"/>
        <v>1554.316632</v>
      </c>
      <c r="G1024" s="894"/>
      <c r="H1024" s="77"/>
      <c r="I1024" s="77"/>
      <c r="J1024" s="77"/>
      <c r="K1024" s="77"/>
      <c r="L1024" s="77"/>
      <c r="M1024" s="77"/>
      <c r="N1024" s="77"/>
      <c r="O1024" s="77"/>
      <c r="P1024" s="77"/>
      <c r="Q1024" s="77"/>
      <c r="R1024" s="77"/>
      <c r="S1024" s="77"/>
      <c r="T1024" s="77"/>
      <c r="U1024" s="77"/>
      <c r="V1024" s="77"/>
      <c r="W1024" s="77"/>
      <c r="X1024" s="77"/>
      <c r="Y1024" s="77"/>
      <c r="Z1024" s="77"/>
    </row>
    <row r="1025" spans="1:26" ht="15.75">
      <c r="A1025" s="77"/>
      <c r="B1025" s="44" t="s">
        <v>6220</v>
      </c>
      <c r="C1025" s="674" t="s">
        <v>6893</v>
      </c>
      <c r="D1025" s="671">
        <v>4</v>
      </c>
      <c r="E1025" s="15">
        <v>105.30259740000001</v>
      </c>
      <c r="F1025" s="15">
        <f t="shared" si="20"/>
        <v>421.21038960000004</v>
      </c>
      <c r="G1025" s="894"/>
      <c r="H1025" s="77"/>
      <c r="I1025" s="77"/>
      <c r="J1025" s="77"/>
      <c r="K1025" s="77"/>
      <c r="L1025" s="77"/>
      <c r="M1025" s="77"/>
      <c r="N1025" s="77"/>
      <c r="O1025" s="77"/>
      <c r="P1025" s="77"/>
      <c r="Q1025" s="77"/>
      <c r="R1025" s="77"/>
      <c r="S1025" s="77"/>
      <c r="T1025" s="77"/>
      <c r="U1025" s="77"/>
      <c r="V1025" s="77"/>
      <c r="W1025" s="77"/>
      <c r="X1025" s="77"/>
      <c r="Y1025" s="77"/>
      <c r="Z1025" s="77"/>
    </row>
    <row r="1026" spans="1:26" ht="15.75">
      <c r="A1026" s="77"/>
      <c r="B1026" s="44" t="s">
        <v>6224</v>
      </c>
      <c r="C1026" s="674" t="s">
        <v>6894</v>
      </c>
      <c r="D1026" s="671">
        <v>4</v>
      </c>
      <c r="E1026" s="15">
        <v>138.01898880000002</v>
      </c>
      <c r="F1026" s="15">
        <f t="shared" si="20"/>
        <v>552.07595520000007</v>
      </c>
      <c r="G1026" s="894"/>
      <c r="H1026" s="77"/>
      <c r="I1026" s="77"/>
      <c r="J1026" s="77"/>
      <c r="K1026" s="77"/>
      <c r="L1026" s="77"/>
      <c r="M1026" s="77"/>
      <c r="N1026" s="77"/>
      <c r="O1026" s="77"/>
      <c r="P1026" s="77"/>
      <c r="Q1026" s="77"/>
      <c r="R1026" s="77"/>
      <c r="S1026" s="77"/>
      <c r="T1026" s="77"/>
      <c r="U1026" s="77"/>
      <c r="V1026" s="77"/>
      <c r="W1026" s="77"/>
      <c r="X1026" s="77"/>
      <c r="Y1026" s="77"/>
      <c r="Z1026" s="77"/>
    </row>
    <row r="1027" spans="1:26" ht="15.75">
      <c r="A1027" s="77"/>
      <c r="B1027" s="600" t="s">
        <v>5445</v>
      </c>
      <c r="C1027" s="672" t="s">
        <v>6926</v>
      </c>
      <c r="D1027" s="671">
        <v>5</v>
      </c>
      <c r="E1027" s="15">
        <v>895.79092680000008</v>
      </c>
      <c r="F1027" s="15">
        <f t="shared" si="20"/>
        <v>4478.9546340000006</v>
      </c>
      <c r="G1027" s="1106"/>
      <c r="H1027" s="77"/>
      <c r="I1027" s="77"/>
      <c r="J1027" s="77"/>
      <c r="K1027" s="77"/>
      <c r="L1027" s="77"/>
      <c r="M1027" s="77"/>
      <c r="N1027" s="77"/>
      <c r="O1027" s="77"/>
      <c r="P1027" s="77"/>
      <c r="Q1027" s="77"/>
      <c r="R1027" s="77"/>
      <c r="S1027" s="77"/>
      <c r="T1027" s="77"/>
      <c r="U1027" s="77"/>
      <c r="V1027" s="77"/>
      <c r="W1027" s="77"/>
      <c r="X1027" s="77"/>
      <c r="Y1027" s="77"/>
      <c r="Z1027" s="77"/>
    </row>
    <row r="1028" spans="1:26" ht="15.75">
      <c r="A1028" s="77"/>
      <c r="B1028" s="675" t="s">
        <v>6896</v>
      </c>
      <c r="C1028" s="1111" t="s">
        <v>6920</v>
      </c>
      <c r="D1028" s="888"/>
      <c r="E1028" s="888"/>
      <c r="F1028" s="888"/>
      <c r="G1028" s="889"/>
      <c r="H1028" s="77"/>
      <c r="I1028" s="77"/>
      <c r="J1028" s="77"/>
      <c r="K1028" s="77"/>
      <c r="L1028" s="77"/>
      <c r="M1028" s="77"/>
      <c r="N1028" s="77"/>
      <c r="O1028" s="77"/>
      <c r="P1028" s="77"/>
      <c r="Q1028" s="77"/>
      <c r="R1028" s="77"/>
      <c r="S1028" s="77"/>
      <c r="T1028" s="77"/>
      <c r="U1028" s="77"/>
      <c r="V1028" s="77"/>
      <c r="W1028" s="77"/>
      <c r="X1028" s="77"/>
      <c r="Y1028" s="77"/>
      <c r="Z1028" s="77"/>
    </row>
    <row r="1029" spans="1:26" ht="37.5">
      <c r="A1029" s="77"/>
      <c r="B1029" s="668">
        <v>5</v>
      </c>
      <c r="C1029" s="685" t="s">
        <v>6927</v>
      </c>
      <c r="D1029" s="670"/>
      <c r="E1029" s="670"/>
      <c r="F1029" s="670"/>
      <c r="G1029" s="670"/>
      <c r="H1029" s="77"/>
      <c r="I1029" s="77"/>
      <c r="J1029" s="77"/>
      <c r="K1029" s="77"/>
      <c r="L1029" s="77"/>
      <c r="M1029" s="77"/>
      <c r="N1029" s="77"/>
      <c r="O1029" s="77"/>
      <c r="P1029" s="77"/>
      <c r="Q1029" s="77"/>
      <c r="R1029" s="77"/>
      <c r="S1029" s="77"/>
      <c r="T1029" s="77"/>
      <c r="U1029" s="77"/>
      <c r="V1029" s="77"/>
      <c r="W1029" s="77"/>
      <c r="X1029" s="77"/>
      <c r="Y1029" s="77"/>
      <c r="Z1029" s="77"/>
    </row>
    <row r="1030" spans="1:26">
      <c r="A1030" s="77"/>
      <c r="B1030" s="44" t="s">
        <v>5337</v>
      </c>
      <c r="C1030" s="594" t="s">
        <v>5338</v>
      </c>
      <c r="D1030" s="671">
        <v>1</v>
      </c>
      <c r="E1030" s="15">
        <v>1226.62097019</v>
      </c>
      <c r="F1030" s="15">
        <f t="shared" ref="F1030:F1038" si="21">E1030*D1030</f>
        <v>1226.62097019</v>
      </c>
      <c r="G1030" s="1108">
        <v>13892.67</v>
      </c>
      <c r="H1030" s="77"/>
      <c r="I1030" s="77"/>
      <c r="J1030" s="77"/>
      <c r="K1030" s="77"/>
      <c r="L1030" s="77"/>
      <c r="M1030" s="77"/>
      <c r="N1030" s="77"/>
      <c r="O1030" s="77"/>
      <c r="P1030" s="77"/>
      <c r="Q1030" s="77"/>
      <c r="R1030" s="77"/>
      <c r="S1030" s="77"/>
      <c r="T1030" s="77"/>
      <c r="U1030" s="77"/>
      <c r="V1030" s="77"/>
      <c r="W1030" s="77"/>
      <c r="X1030" s="77"/>
      <c r="Y1030" s="77"/>
      <c r="Z1030" s="77"/>
    </row>
    <row r="1031" spans="1:26" ht="15.75">
      <c r="A1031" s="77"/>
      <c r="B1031" s="44" t="s">
        <v>5407</v>
      </c>
      <c r="C1031" s="672" t="s">
        <v>6905</v>
      </c>
      <c r="D1031" s="671">
        <v>1</v>
      </c>
      <c r="E1031" s="15">
        <v>442.65663288000007</v>
      </c>
      <c r="F1031" s="15">
        <f t="shared" si="21"/>
        <v>442.65663288000007</v>
      </c>
      <c r="G1031" s="894"/>
      <c r="H1031" s="77"/>
      <c r="I1031" s="77"/>
      <c r="J1031" s="77"/>
      <c r="K1031" s="77"/>
      <c r="L1031" s="77"/>
      <c r="M1031" s="77"/>
      <c r="N1031" s="77"/>
      <c r="O1031" s="77"/>
      <c r="P1031" s="77"/>
      <c r="Q1031" s="77"/>
      <c r="R1031" s="77"/>
      <c r="S1031" s="77"/>
      <c r="T1031" s="77"/>
      <c r="U1031" s="77"/>
      <c r="V1031" s="77"/>
      <c r="W1031" s="77"/>
      <c r="X1031" s="77"/>
      <c r="Y1031" s="77"/>
      <c r="Z1031" s="77"/>
    </row>
    <row r="1032" spans="1:26" ht="15.75">
      <c r="A1032" s="77"/>
      <c r="B1032" s="600" t="s">
        <v>5420</v>
      </c>
      <c r="C1032" s="672" t="s">
        <v>6911</v>
      </c>
      <c r="D1032" s="681">
        <v>2</v>
      </c>
      <c r="E1032" s="600">
        <v>44.393302800000008</v>
      </c>
      <c r="F1032" s="600">
        <f t="shared" si="21"/>
        <v>88.786605600000016</v>
      </c>
      <c r="G1032" s="894"/>
      <c r="H1032" s="77"/>
      <c r="I1032" s="77"/>
      <c r="J1032" s="77"/>
      <c r="K1032" s="77"/>
      <c r="L1032" s="77"/>
      <c r="M1032" s="77"/>
      <c r="N1032" s="77"/>
      <c r="O1032" s="77"/>
      <c r="P1032" s="77"/>
      <c r="Q1032" s="77"/>
      <c r="R1032" s="77"/>
      <c r="S1032" s="77"/>
      <c r="T1032" s="77"/>
      <c r="U1032" s="77"/>
      <c r="V1032" s="77"/>
      <c r="W1032" s="77"/>
      <c r="X1032" s="77"/>
      <c r="Y1032" s="77"/>
      <c r="Z1032" s="77"/>
    </row>
    <row r="1033" spans="1:26" ht="15.75">
      <c r="A1033" s="77"/>
      <c r="B1033" s="681" t="s">
        <v>5858</v>
      </c>
      <c r="C1033" s="199" t="s">
        <v>6915</v>
      </c>
      <c r="D1033" s="683">
        <v>1</v>
      </c>
      <c r="E1033" s="600">
        <v>1546.98621</v>
      </c>
      <c r="F1033" s="600">
        <f t="shared" si="21"/>
        <v>1546.98621</v>
      </c>
      <c r="G1033" s="894"/>
      <c r="H1033" s="77"/>
      <c r="I1033" s="77"/>
      <c r="J1033" s="77"/>
      <c r="K1033" s="77"/>
      <c r="L1033" s="77"/>
      <c r="M1033" s="77"/>
      <c r="N1033" s="77"/>
      <c r="O1033" s="77"/>
      <c r="P1033" s="77"/>
      <c r="Q1033" s="77"/>
      <c r="R1033" s="77"/>
      <c r="S1033" s="77"/>
      <c r="T1033" s="77"/>
      <c r="U1033" s="77"/>
      <c r="V1033" s="77"/>
      <c r="W1033" s="77"/>
      <c r="X1033" s="77"/>
      <c r="Y1033" s="77"/>
      <c r="Z1033" s="77"/>
    </row>
    <row r="1034" spans="1:26" ht="15.75">
      <c r="A1034" s="77"/>
      <c r="B1034" s="681" t="s">
        <v>5854</v>
      </c>
      <c r="C1034" s="199" t="s">
        <v>5931</v>
      </c>
      <c r="D1034" s="683">
        <v>2</v>
      </c>
      <c r="E1034" s="600">
        <v>1290.0540840000001</v>
      </c>
      <c r="F1034" s="600">
        <f t="shared" si="21"/>
        <v>2580.1081680000002</v>
      </c>
      <c r="G1034" s="894"/>
      <c r="H1034" s="77"/>
      <c r="I1034" s="77"/>
      <c r="J1034" s="77"/>
      <c r="K1034" s="77"/>
      <c r="L1034" s="77"/>
      <c r="M1034" s="77"/>
      <c r="N1034" s="77"/>
      <c r="O1034" s="77"/>
      <c r="P1034" s="77"/>
      <c r="Q1034" s="77"/>
      <c r="R1034" s="77"/>
      <c r="S1034" s="77"/>
      <c r="T1034" s="77"/>
      <c r="U1034" s="77"/>
      <c r="V1034" s="77"/>
      <c r="W1034" s="77"/>
      <c r="X1034" s="77"/>
      <c r="Y1034" s="77"/>
      <c r="Z1034" s="77"/>
    </row>
    <row r="1035" spans="1:26" ht="15.75">
      <c r="A1035" s="77"/>
      <c r="B1035" s="681" t="s">
        <v>5850</v>
      </c>
      <c r="C1035" s="199" t="s">
        <v>6916</v>
      </c>
      <c r="D1035" s="683">
        <v>2</v>
      </c>
      <c r="E1035" s="600">
        <v>1010.1288119999999</v>
      </c>
      <c r="F1035" s="600">
        <f t="shared" si="21"/>
        <v>2020.2576239999999</v>
      </c>
      <c r="G1035" s="894"/>
      <c r="H1035" s="77"/>
      <c r="I1035" s="77"/>
      <c r="J1035" s="77"/>
      <c r="K1035" s="77"/>
      <c r="L1035" s="77"/>
      <c r="M1035" s="77"/>
      <c r="N1035" s="77"/>
      <c r="O1035" s="77"/>
      <c r="P1035" s="77"/>
      <c r="Q1035" s="77"/>
      <c r="R1035" s="77"/>
      <c r="S1035" s="77"/>
      <c r="T1035" s="77"/>
      <c r="U1035" s="77"/>
      <c r="V1035" s="77"/>
      <c r="W1035" s="77"/>
      <c r="X1035" s="77"/>
      <c r="Y1035" s="77"/>
      <c r="Z1035" s="77"/>
    </row>
    <row r="1036" spans="1:26" ht="15.75">
      <c r="A1036" s="77"/>
      <c r="B1036" s="44" t="s">
        <v>6220</v>
      </c>
      <c r="C1036" s="672" t="s">
        <v>6908</v>
      </c>
      <c r="D1036" s="671">
        <v>4</v>
      </c>
      <c r="E1036" s="15">
        <v>105.30259740000001</v>
      </c>
      <c r="F1036" s="15">
        <f t="shared" si="21"/>
        <v>421.21038960000004</v>
      </c>
      <c r="G1036" s="894"/>
      <c r="H1036" s="77"/>
      <c r="I1036" s="77"/>
      <c r="J1036" s="77"/>
      <c r="K1036" s="77"/>
      <c r="L1036" s="77"/>
      <c r="M1036" s="77"/>
      <c r="N1036" s="77"/>
      <c r="O1036" s="77"/>
      <c r="P1036" s="77"/>
      <c r="Q1036" s="77"/>
      <c r="R1036" s="77"/>
      <c r="S1036" s="77"/>
      <c r="T1036" s="77"/>
      <c r="U1036" s="77"/>
      <c r="V1036" s="77"/>
      <c r="W1036" s="77"/>
      <c r="X1036" s="77"/>
      <c r="Y1036" s="77"/>
      <c r="Z1036" s="77"/>
    </row>
    <row r="1037" spans="1:26" ht="15.75">
      <c r="A1037" s="77"/>
      <c r="B1037" s="44" t="s">
        <v>6224</v>
      </c>
      <c r="C1037" s="672" t="s">
        <v>6902</v>
      </c>
      <c r="D1037" s="671">
        <v>4</v>
      </c>
      <c r="E1037" s="15">
        <v>138.01898880000002</v>
      </c>
      <c r="F1037" s="15">
        <f t="shared" si="21"/>
        <v>552.07595520000007</v>
      </c>
      <c r="G1037" s="894"/>
      <c r="H1037" s="77"/>
      <c r="I1037" s="77"/>
      <c r="J1037" s="77"/>
      <c r="K1037" s="77"/>
      <c r="L1037" s="77"/>
      <c r="M1037" s="77"/>
      <c r="N1037" s="77"/>
      <c r="O1037" s="77"/>
      <c r="P1037" s="77"/>
      <c r="Q1037" s="77"/>
      <c r="R1037" s="77"/>
      <c r="S1037" s="77"/>
      <c r="T1037" s="77"/>
      <c r="U1037" s="77"/>
      <c r="V1037" s="77"/>
      <c r="W1037" s="77"/>
      <c r="X1037" s="77"/>
      <c r="Y1037" s="77"/>
      <c r="Z1037" s="77"/>
    </row>
    <row r="1038" spans="1:26" ht="15.75">
      <c r="A1038" s="77"/>
      <c r="B1038" s="600" t="s">
        <v>5461</v>
      </c>
      <c r="C1038" s="672" t="s">
        <v>6928</v>
      </c>
      <c r="D1038" s="671">
        <v>5</v>
      </c>
      <c r="E1038" s="15">
        <v>1002.7942155000001</v>
      </c>
      <c r="F1038" s="15">
        <f t="shared" si="21"/>
        <v>5013.9710775000003</v>
      </c>
      <c r="G1038" s="1106"/>
      <c r="H1038" s="77"/>
      <c r="I1038" s="77"/>
      <c r="J1038" s="77"/>
      <c r="K1038" s="77"/>
      <c r="L1038" s="77"/>
      <c r="M1038" s="77"/>
      <c r="N1038" s="77"/>
      <c r="O1038" s="77"/>
      <c r="P1038" s="77"/>
      <c r="Q1038" s="77"/>
      <c r="R1038" s="77"/>
      <c r="S1038" s="77"/>
      <c r="T1038" s="77"/>
      <c r="U1038" s="77"/>
      <c r="V1038" s="77"/>
      <c r="W1038" s="77"/>
      <c r="X1038" s="77"/>
      <c r="Y1038" s="77"/>
      <c r="Z1038" s="77"/>
    </row>
    <row r="1039" spans="1:26" ht="15.75">
      <c r="A1039" s="77"/>
      <c r="B1039" s="675" t="s">
        <v>6896</v>
      </c>
      <c r="C1039" s="1111" t="s">
        <v>6920</v>
      </c>
      <c r="D1039" s="888"/>
      <c r="E1039" s="888"/>
      <c r="F1039" s="888"/>
      <c r="G1039" s="889"/>
      <c r="H1039" s="77"/>
      <c r="I1039" s="77"/>
      <c r="J1039" s="77"/>
      <c r="K1039" s="77"/>
      <c r="L1039" s="77"/>
      <c r="M1039" s="77"/>
      <c r="N1039" s="77"/>
      <c r="O1039" s="77"/>
      <c r="P1039" s="77"/>
      <c r="Q1039" s="77"/>
      <c r="R1039" s="77"/>
      <c r="S1039" s="77"/>
      <c r="T1039" s="77"/>
      <c r="U1039" s="77"/>
      <c r="V1039" s="77"/>
      <c r="W1039" s="77"/>
      <c r="X1039" s="77"/>
      <c r="Y1039" s="77"/>
      <c r="Z1039" s="77"/>
    </row>
    <row r="1040" spans="1:26" ht="18.75">
      <c r="A1040" s="77"/>
      <c r="B1040" s="668">
        <v>1</v>
      </c>
      <c r="C1040" s="669" t="s">
        <v>6929</v>
      </c>
      <c r="D1040" s="670"/>
      <c r="E1040" s="670"/>
      <c r="F1040" s="670"/>
      <c r="G1040" s="670"/>
      <c r="H1040" s="77"/>
      <c r="I1040" s="77"/>
      <c r="J1040" s="77"/>
      <c r="K1040" s="77"/>
      <c r="L1040" s="77"/>
      <c r="M1040" s="77"/>
      <c r="N1040" s="77"/>
      <c r="O1040" s="77"/>
      <c r="P1040" s="77"/>
      <c r="Q1040" s="77"/>
      <c r="R1040" s="77"/>
      <c r="S1040" s="77"/>
      <c r="T1040" s="77"/>
      <c r="U1040" s="77"/>
      <c r="V1040" s="77"/>
      <c r="W1040" s="77"/>
      <c r="X1040" s="77"/>
      <c r="Y1040" s="77"/>
      <c r="Z1040" s="77"/>
    </row>
    <row r="1041" spans="1:26">
      <c r="A1041" s="77"/>
      <c r="B1041" s="44" t="s">
        <v>5337</v>
      </c>
      <c r="C1041" s="594" t="s">
        <v>5338</v>
      </c>
      <c r="D1041" s="671">
        <v>1</v>
      </c>
      <c r="E1041" s="15">
        <v>1226.62097019</v>
      </c>
      <c r="F1041" s="15">
        <f t="shared" ref="F1041:F1049" si="22">E1041*D1041</f>
        <v>1226.62097019</v>
      </c>
      <c r="G1041" s="1108">
        <v>7071.75</v>
      </c>
      <c r="H1041" s="77"/>
      <c r="I1041" s="77"/>
      <c r="J1041" s="77"/>
      <c r="K1041" s="77"/>
      <c r="L1041" s="77"/>
      <c r="M1041" s="77"/>
      <c r="N1041" s="77"/>
      <c r="O1041" s="77"/>
      <c r="P1041" s="77"/>
      <c r="Q1041" s="77"/>
      <c r="R1041" s="77"/>
      <c r="S1041" s="77"/>
      <c r="T1041" s="77"/>
      <c r="U1041" s="77"/>
      <c r="V1041" s="77"/>
      <c r="W1041" s="77"/>
      <c r="X1041" s="77"/>
      <c r="Y1041" s="77"/>
      <c r="Z1041" s="77"/>
    </row>
    <row r="1042" spans="1:26" ht="15.75">
      <c r="A1042" s="77"/>
      <c r="B1042" s="44" t="s">
        <v>5407</v>
      </c>
      <c r="C1042" s="672" t="s">
        <v>6905</v>
      </c>
      <c r="D1042" s="671">
        <v>1</v>
      </c>
      <c r="E1042" s="15">
        <v>442.65663288000007</v>
      </c>
      <c r="F1042" s="15">
        <f t="shared" si="22"/>
        <v>442.65663288000007</v>
      </c>
      <c r="G1042" s="894"/>
      <c r="H1042" s="77"/>
      <c r="I1042" s="77"/>
      <c r="J1042" s="77"/>
      <c r="K1042" s="77"/>
      <c r="L1042" s="77"/>
      <c r="M1042" s="77"/>
      <c r="N1042" s="77"/>
      <c r="O1042" s="77"/>
      <c r="P1042" s="77"/>
      <c r="Q1042" s="77"/>
      <c r="R1042" s="77"/>
      <c r="S1042" s="77"/>
      <c r="T1042" s="77"/>
      <c r="U1042" s="77"/>
      <c r="V1042" s="77"/>
      <c r="W1042" s="77"/>
      <c r="X1042" s="77"/>
      <c r="Y1042" s="77"/>
      <c r="Z1042" s="77"/>
    </row>
    <row r="1043" spans="1:26" ht="15.75">
      <c r="A1043" s="77"/>
      <c r="B1043" s="600" t="s">
        <v>5420</v>
      </c>
      <c r="C1043" s="672" t="s">
        <v>6911</v>
      </c>
      <c r="D1043" s="44">
        <v>2</v>
      </c>
      <c r="E1043" s="600">
        <v>44.393302800000008</v>
      </c>
      <c r="F1043" s="600">
        <f t="shared" si="22"/>
        <v>88.786605600000016</v>
      </c>
      <c r="G1043" s="894"/>
      <c r="H1043" s="77"/>
      <c r="I1043" s="77"/>
      <c r="J1043" s="77"/>
      <c r="K1043" s="77"/>
      <c r="L1043" s="77"/>
      <c r="M1043" s="77"/>
      <c r="N1043" s="77"/>
      <c r="O1043" s="77"/>
      <c r="P1043" s="77"/>
      <c r="Q1043" s="77"/>
      <c r="R1043" s="77"/>
      <c r="S1043" s="77"/>
      <c r="T1043" s="77"/>
      <c r="U1043" s="77"/>
      <c r="V1043" s="77"/>
      <c r="W1043" s="77"/>
      <c r="X1043" s="77"/>
      <c r="Y1043" s="77"/>
      <c r="Z1043" s="77"/>
    </row>
    <row r="1044" spans="1:26" ht="15.75">
      <c r="A1044" s="77"/>
      <c r="B1044" s="44" t="s">
        <v>6220</v>
      </c>
      <c r="C1044" s="672" t="s">
        <v>6893</v>
      </c>
      <c r="D1044" s="671">
        <v>4</v>
      </c>
      <c r="E1044" s="15">
        <v>105.30259740000001</v>
      </c>
      <c r="F1044" s="15">
        <f t="shared" si="22"/>
        <v>421.21038960000004</v>
      </c>
      <c r="G1044" s="894"/>
      <c r="H1044" s="77"/>
      <c r="I1044" s="77"/>
      <c r="J1044" s="77"/>
      <c r="K1044" s="77"/>
      <c r="L1044" s="77"/>
      <c r="M1044" s="77"/>
      <c r="N1044" s="77"/>
      <c r="O1044" s="77"/>
      <c r="P1044" s="77"/>
      <c r="Q1044" s="77"/>
      <c r="R1044" s="77"/>
      <c r="S1044" s="77"/>
      <c r="T1044" s="77"/>
      <c r="U1044" s="77"/>
      <c r="V1044" s="77"/>
      <c r="W1044" s="77"/>
      <c r="X1044" s="77"/>
      <c r="Y1044" s="77"/>
      <c r="Z1044" s="77"/>
    </row>
    <row r="1045" spans="1:26" ht="15.75">
      <c r="A1045" s="77"/>
      <c r="B1045" s="44" t="s">
        <v>6224</v>
      </c>
      <c r="C1045" s="672" t="s">
        <v>6894</v>
      </c>
      <c r="D1045" s="671">
        <v>4</v>
      </c>
      <c r="E1045" s="15">
        <v>138.01898880000002</v>
      </c>
      <c r="F1045" s="15">
        <f t="shared" si="22"/>
        <v>552.07595520000007</v>
      </c>
      <c r="G1045" s="894"/>
      <c r="H1045" s="77"/>
      <c r="I1045" s="77"/>
      <c r="J1045" s="77"/>
      <c r="K1045" s="77"/>
      <c r="L1045" s="77"/>
      <c r="M1045" s="77"/>
      <c r="N1045" s="77"/>
      <c r="O1045" s="77"/>
      <c r="P1045" s="77"/>
      <c r="Q1045" s="77"/>
      <c r="R1045" s="77"/>
      <c r="S1045" s="77"/>
      <c r="T1045" s="77"/>
      <c r="U1045" s="77"/>
      <c r="V1045" s="77"/>
      <c r="W1045" s="77"/>
      <c r="X1045" s="77"/>
      <c r="Y1045" s="77"/>
      <c r="Z1045" s="77"/>
    </row>
    <row r="1046" spans="1:26" ht="15.75">
      <c r="A1046" s="77"/>
      <c r="B1046" s="70" t="s">
        <v>6086</v>
      </c>
      <c r="C1046" s="677" t="s">
        <v>6087</v>
      </c>
      <c r="D1046" s="671">
        <v>2</v>
      </c>
      <c r="E1046" s="15">
        <v>429.73972800000007</v>
      </c>
      <c r="F1046" s="15">
        <f t="shared" si="22"/>
        <v>859.47945600000014</v>
      </c>
      <c r="G1046" s="894"/>
      <c r="H1046" s="77"/>
      <c r="I1046" s="77"/>
      <c r="J1046" s="77"/>
      <c r="K1046" s="77"/>
      <c r="L1046" s="77"/>
      <c r="M1046" s="77"/>
      <c r="N1046" s="77"/>
      <c r="O1046" s="77"/>
      <c r="P1046" s="77"/>
      <c r="Q1046" s="77"/>
      <c r="R1046" s="77"/>
      <c r="S1046" s="77"/>
      <c r="T1046" s="77"/>
      <c r="U1046" s="77"/>
      <c r="V1046" s="77"/>
      <c r="W1046" s="77"/>
      <c r="X1046" s="77"/>
      <c r="Y1046" s="77"/>
      <c r="Z1046" s="77"/>
    </row>
    <row r="1047" spans="1:26" ht="15.75">
      <c r="A1047" s="77"/>
      <c r="B1047" s="6" t="s">
        <v>6090</v>
      </c>
      <c r="C1047" s="677" t="s">
        <v>6091</v>
      </c>
      <c r="D1047" s="671">
        <v>2</v>
      </c>
      <c r="E1047" s="15">
        <v>435.63412199999993</v>
      </c>
      <c r="F1047" s="15">
        <f t="shared" si="22"/>
        <v>871.26824399999987</v>
      </c>
      <c r="G1047" s="894"/>
      <c r="H1047" s="77"/>
      <c r="I1047" s="77"/>
      <c r="J1047" s="77"/>
      <c r="K1047" s="77"/>
      <c r="L1047" s="77"/>
      <c r="M1047" s="77"/>
      <c r="N1047" s="77"/>
      <c r="O1047" s="77"/>
      <c r="P1047" s="77"/>
      <c r="Q1047" s="77"/>
      <c r="R1047" s="77"/>
      <c r="S1047" s="77"/>
      <c r="T1047" s="77"/>
      <c r="U1047" s="77"/>
      <c r="V1047" s="77"/>
      <c r="W1047" s="77"/>
      <c r="X1047" s="77"/>
      <c r="Y1047" s="77"/>
      <c r="Z1047" s="77"/>
    </row>
    <row r="1048" spans="1:26" ht="15.75">
      <c r="A1048" s="77"/>
      <c r="B1048" s="70" t="s">
        <v>6930</v>
      </c>
      <c r="C1048" s="677" t="s">
        <v>6931</v>
      </c>
      <c r="D1048" s="671">
        <v>1</v>
      </c>
      <c r="E1048" s="15">
        <v>519.02393399999994</v>
      </c>
      <c r="F1048" s="15">
        <f t="shared" si="22"/>
        <v>519.02393399999994</v>
      </c>
      <c r="G1048" s="894"/>
      <c r="H1048" s="77"/>
      <c r="I1048" s="77"/>
      <c r="J1048" s="77"/>
      <c r="K1048" s="77"/>
      <c r="L1048" s="77"/>
      <c r="M1048" s="77"/>
      <c r="N1048" s="77"/>
      <c r="O1048" s="77"/>
      <c r="P1048" s="77"/>
      <c r="Q1048" s="77"/>
      <c r="R1048" s="77"/>
      <c r="S1048" s="77"/>
      <c r="T1048" s="77"/>
      <c r="U1048" s="77"/>
      <c r="V1048" s="77"/>
      <c r="W1048" s="77"/>
      <c r="X1048" s="77"/>
      <c r="Y1048" s="77"/>
      <c r="Z1048" s="77"/>
    </row>
    <row r="1049" spans="1:26" ht="15.75">
      <c r="A1049" s="77"/>
      <c r="B1049" s="600" t="s">
        <v>5586</v>
      </c>
      <c r="C1049" s="672" t="s">
        <v>6932</v>
      </c>
      <c r="D1049" s="671">
        <v>5</v>
      </c>
      <c r="E1049" s="15">
        <v>418.12459919999998</v>
      </c>
      <c r="F1049" s="15">
        <f t="shared" si="22"/>
        <v>2090.6229960000001</v>
      </c>
      <c r="G1049" s="1106"/>
      <c r="H1049" s="77"/>
      <c r="I1049" s="77"/>
      <c r="J1049" s="77"/>
      <c r="K1049" s="77"/>
      <c r="L1049" s="77"/>
      <c r="M1049" s="77"/>
      <c r="N1049" s="77"/>
      <c r="O1049" s="77"/>
      <c r="P1049" s="77"/>
      <c r="Q1049" s="77"/>
      <c r="R1049" s="77"/>
      <c r="S1049" s="77"/>
      <c r="T1049" s="77"/>
      <c r="U1049" s="77"/>
      <c r="V1049" s="77"/>
      <c r="W1049" s="77"/>
      <c r="X1049" s="77"/>
      <c r="Y1049" s="77"/>
      <c r="Z1049" s="77"/>
    </row>
    <row r="1050" spans="1:26" ht="15.75">
      <c r="A1050" s="77"/>
      <c r="B1050" s="675" t="s">
        <v>6896</v>
      </c>
      <c r="C1050" s="1111" t="s">
        <v>6920</v>
      </c>
      <c r="D1050" s="888"/>
      <c r="E1050" s="888"/>
      <c r="F1050" s="888"/>
      <c r="G1050" s="889"/>
      <c r="H1050" s="77"/>
      <c r="I1050" s="77"/>
      <c r="J1050" s="77"/>
      <c r="K1050" s="77"/>
      <c r="L1050" s="77"/>
      <c r="M1050" s="77"/>
      <c r="N1050" s="77"/>
      <c r="O1050" s="77"/>
      <c r="P1050" s="77"/>
      <c r="Q1050" s="77"/>
      <c r="R1050" s="77"/>
      <c r="S1050" s="77"/>
      <c r="T1050" s="77"/>
      <c r="U1050" s="77"/>
      <c r="V1050" s="77"/>
      <c r="W1050" s="77"/>
      <c r="X1050" s="77"/>
      <c r="Y1050" s="77"/>
      <c r="Z1050" s="77"/>
    </row>
    <row r="1051" spans="1:26" ht="18.75">
      <c r="A1051" s="77"/>
      <c r="B1051" s="668">
        <v>1</v>
      </c>
      <c r="C1051" s="669" t="s">
        <v>6933</v>
      </c>
      <c r="D1051" s="670"/>
      <c r="E1051" s="670"/>
      <c r="F1051" s="670"/>
      <c r="G1051" s="670"/>
      <c r="H1051" s="77"/>
      <c r="I1051" s="77"/>
      <c r="J1051" s="77"/>
      <c r="K1051" s="77"/>
      <c r="L1051" s="77"/>
      <c r="M1051" s="77"/>
      <c r="N1051" s="77"/>
      <c r="O1051" s="77"/>
      <c r="P1051" s="77"/>
      <c r="Q1051" s="77"/>
      <c r="R1051" s="77"/>
      <c r="S1051" s="77"/>
      <c r="T1051" s="77"/>
      <c r="U1051" s="77"/>
      <c r="V1051" s="77"/>
      <c r="W1051" s="77"/>
      <c r="X1051" s="77"/>
      <c r="Y1051" s="77"/>
      <c r="Z1051" s="77"/>
    </row>
    <row r="1052" spans="1:26">
      <c r="A1052" s="77"/>
      <c r="B1052" s="44" t="s">
        <v>5337</v>
      </c>
      <c r="C1052" s="594" t="s">
        <v>5338</v>
      </c>
      <c r="D1052" s="671">
        <v>1</v>
      </c>
      <c r="E1052" s="15">
        <v>1226.62097019</v>
      </c>
      <c r="F1052" s="15">
        <f t="shared" ref="F1052:F1060" si="23">E1052*D1052</f>
        <v>1226.62097019</v>
      </c>
      <c r="G1052" s="1108">
        <v>5796.71</v>
      </c>
      <c r="H1052" s="77"/>
      <c r="I1052" s="77"/>
      <c r="J1052" s="77"/>
      <c r="K1052" s="77"/>
      <c r="L1052" s="77"/>
      <c r="M1052" s="77"/>
      <c r="N1052" s="77"/>
      <c r="O1052" s="77"/>
      <c r="P1052" s="77"/>
      <c r="Q1052" s="77"/>
      <c r="R1052" s="77"/>
      <c r="S1052" s="77"/>
      <c r="T1052" s="77"/>
      <c r="U1052" s="77"/>
      <c r="V1052" s="77"/>
      <c r="W1052" s="77"/>
      <c r="X1052" s="77"/>
      <c r="Y1052" s="77"/>
      <c r="Z1052" s="77"/>
    </row>
    <row r="1053" spans="1:26" ht="15.75">
      <c r="A1053" s="77"/>
      <c r="B1053" s="44" t="s">
        <v>5407</v>
      </c>
      <c r="C1053" s="672" t="s">
        <v>6889</v>
      </c>
      <c r="D1053" s="671">
        <v>1</v>
      </c>
      <c r="E1053" s="15">
        <v>442.65663288000007</v>
      </c>
      <c r="F1053" s="15">
        <f t="shared" si="23"/>
        <v>442.65663288000007</v>
      </c>
      <c r="G1053" s="894"/>
      <c r="H1053" s="77"/>
      <c r="I1053" s="77"/>
      <c r="J1053" s="77"/>
      <c r="K1053" s="77"/>
      <c r="L1053" s="77"/>
      <c r="M1053" s="77"/>
      <c r="N1053" s="77"/>
      <c r="O1053" s="77"/>
      <c r="P1053" s="77"/>
      <c r="Q1053" s="77"/>
      <c r="R1053" s="77"/>
      <c r="S1053" s="77"/>
      <c r="T1053" s="77"/>
      <c r="U1053" s="77"/>
      <c r="V1053" s="77"/>
      <c r="W1053" s="77"/>
      <c r="X1053" s="77"/>
      <c r="Y1053" s="77"/>
      <c r="Z1053" s="77"/>
    </row>
    <row r="1054" spans="1:26" ht="15.75">
      <c r="A1054" s="77"/>
      <c r="B1054" s="600" t="s">
        <v>5420</v>
      </c>
      <c r="C1054" s="672" t="s">
        <v>6890</v>
      </c>
      <c r="D1054" s="44">
        <v>2</v>
      </c>
      <c r="E1054" s="15">
        <v>44.393302800000008</v>
      </c>
      <c r="F1054" s="15">
        <f t="shared" si="23"/>
        <v>88.786605600000016</v>
      </c>
      <c r="G1054" s="894"/>
      <c r="H1054" s="77"/>
      <c r="I1054" s="77"/>
      <c r="J1054" s="77"/>
      <c r="K1054" s="77"/>
      <c r="L1054" s="77"/>
      <c r="M1054" s="77"/>
      <c r="N1054" s="77"/>
      <c r="O1054" s="77"/>
      <c r="P1054" s="77"/>
      <c r="Q1054" s="77"/>
      <c r="R1054" s="77"/>
      <c r="S1054" s="77"/>
      <c r="T1054" s="77"/>
      <c r="U1054" s="77"/>
      <c r="V1054" s="77"/>
      <c r="W1054" s="77"/>
      <c r="X1054" s="77"/>
      <c r="Y1054" s="77"/>
      <c r="Z1054" s="77"/>
    </row>
    <row r="1055" spans="1:26" ht="15.75">
      <c r="A1055" s="77"/>
      <c r="B1055" s="44" t="s">
        <v>6220</v>
      </c>
      <c r="C1055" s="672" t="s">
        <v>6908</v>
      </c>
      <c r="D1055" s="671">
        <v>4</v>
      </c>
      <c r="E1055" s="15">
        <v>105.30259740000001</v>
      </c>
      <c r="F1055" s="15">
        <f t="shared" si="23"/>
        <v>421.21038960000004</v>
      </c>
      <c r="G1055" s="894"/>
      <c r="H1055" s="77"/>
      <c r="I1055" s="77"/>
      <c r="J1055" s="77"/>
      <c r="K1055" s="77"/>
      <c r="L1055" s="77"/>
      <c r="M1055" s="77"/>
      <c r="N1055" s="77"/>
      <c r="O1055" s="77"/>
      <c r="P1055" s="77"/>
      <c r="Q1055" s="77"/>
      <c r="R1055" s="77"/>
      <c r="S1055" s="77"/>
      <c r="T1055" s="77"/>
      <c r="U1055" s="77"/>
      <c r="V1055" s="77"/>
      <c r="W1055" s="77"/>
      <c r="X1055" s="77"/>
      <c r="Y1055" s="77"/>
      <c r="Z1055" s="77"/>
    </row>
    <row r="1056" spans="1:26" ht="15.75">
      <c r="A1056" s="77"/>
      <c r="B1056" s="44" t="s">
        <v>6224</v>
      </c>
      <c r="C1056" s="672" t="s">
        <v>6902</v>
      </c>
      <c r="D1056" s="671">
        <v>4</v>
      </c>
      <c r="E1056" s="15">
        <v>138.01898880000002</v>
      </c>
      <c r="F1056" s="15">
        <f t="shared" si="23"/>
        <v>552.07595520000007</v>
      </c>
      <c r="G1056" s="894"/>
      <c r="H1056" s="77"/>
      <c r="I1056" s="77"/>
      <c r="J1056" s="77"/>
      <c r="K1056" s="77"/>
      <c r="L1056" s="77"/>
      <c r="M1056" s="77"/>
      <c r="N1056" s="77"/>
      <c r="O1056" s="77"/>
      <c r="P1056" s="77"/>
      <c r="Q1056" s="77"/>
      <c r="R1056" s="77"/>
      <c r="S1056" s="77"/>
      <c r="T1056" s="77"/>
      <c r="U1056" s="77"/>
      <c r="V1056" s="77"/>
      <c r="W1056" s="77"/>
      <c r="X1056" s="77"/>
      <c r="Y1056" s="77"/>
      <c r="Z1056" s="77"/>
    </row>
    <row r="1057" spans="1:26" ht="15.75">
      <c r="A1057" s="77"/>
      <c r="B1057" s="70" t="s">
        <v>6106</v>
      </c>
      <c r="C1057" s="677" t="s">
        <v>6107</v>
      </c>
      <c r="D1057" s="671">
        <v>2</v>
      </c>
      <c r="E1057" s="15">
        <v>420.18847200000005</v>
      </c>
      <c r="F1057" s="15">
        <f t="shared" si="23"/>
        <v>840.37694400000009</v>
      </c>
      <c r="G1057" s="894"/>
      <c r="H1057" s="77"/>
      <c r="I1057" s="77"/>
      <c r="J1057" s="77"/>
      <c r="K1057" s="77"/>
      <c r="L1057" s="77"/>
      <c r="M1057" s="77"/>
      <c r="N1057" s="77"/>
      <c r="O1057" s="77"/>
      <c r="P1057" s="77"/>
      <c r="Q1057" s="77"/>
      <c r="R1057" s="77"/>
      <c r="S1057" s="77"/>
      <c r="T1057" s="77"/>
      <c r="U1057" s="77"/>
      <c r="V1057" s="77"/>
      <c r="W1057" s="77"/>
      <c r="X1057" s="77"/>
      <c r="Y1057" s="77"/>
      <c r="Z1057" s="77"/>
    </row>
    <row r="1058" spans="1:26" ht="15.75">
      <c r="A1058" s="77"/>
      <c r="B1058" s="6" t="s">
        <v>6108</v>
      </c>
      <c r="C1058" s="677" t="s">
        <v>6109</v>
      </c>
      <c r="D1058" s="671">
        <v>2</v>
      </c>
      <c r="E1058" s="15">
        <v>429.73972800000007</v>
      </c>
      <c r="F1058" s="15">
        <f t="shared" si="23"/>
        <v>859.47945600000014</v>
      </c>
      <c r="G1058" s="894"/>
      <c r="H1058" s="77"/>
      <c r="I1058" s="77"/>
      <c r="J1058" s="77"/>
      <c r="K1058" s="77"/>
      <c r="L1058" s="77"/>
      <c r="M1058" s="77"/>
      <c r="N1058" s="77"/>
      <c r="O1058" s="77"/>
      <c r="P1058" s="77"/>
      <c r="Q1058" s="77"/>
      <c r="R1058" s="77"/>
      <c r="S1058" s="77"/>
      <c r="T1058" s="77"/>
      <c r="U1058" s="77"/>
      <c r="V1058" s="77"/>
      <c r="W1058" s="77"/>
      <c r="X1058" s="77"/>
      <c r="Y1058" s="77"/>
      <c r="Z1058" s="77"/>
    </row>
    <row r="1059" spans="1:26" ht="15.75">
      <c r="A1059" s="77"/>
      <c r="B1059" s="70" t="s">
        <v>6110</v>
      </c>
      <c r="C1059" s="677" t="s">
        <v>6934</v>
      </c>
      <c r="D1059" s="671">
        <v>1</v>
      </c>
      <c r="E1059" s="15">
        <v>527.9573640000001</v>
      </c>
      <c r="F1059" s="15">
        <f t="shared" si="23"/>
        <v>527.9573640000001</v>
      </c>
      <c r="G1059" s="894"/>
      <c r="H1059" s="77"/>
      <c r="I1059" s="77"/>
      <c r="J1059" s="77"/>
      <c r="K1059" s="77"/>
      <c r="L1059" s="77"/>
      <c r="M1059" s="77"/>
      <c r="N1059" s="77"/>
      <c r="O1059" s="77"/>
      <c r="P1059" s="77"/>
      <c r="Q1059" s="77"/>
      <c r="R1059" s="77"/>
      <c r="S1059" s="77"/>
      <c r="T1059" s="77"/>
      <c r="U1059" s="77"/>
      <c r="V1059" s="77"/>
      <c r="W1059" s="77"/>
      <c r="X1059" s="77"/>
      <c r="Y1059" s="77"/>
      <c r="Z1059" s="77"/>
    </row>
    <row r="1060" spans="1:26" ht="15.75">
      <c r="A1060" s="77"/>
      <c r="B1060" s="600" t="s">
        <v>5618</v>
      </c>
      <c r="C1060" s="672" t="s">
        <v>6935</v>
      </c>
      <c r="D1060" s="671">
        <v>5</v>
      </c>
      <c r="E1060" s="15">
        <v>167.50932660000004</v>
      </c>
      <c r="F1060" s="15">
        <f t="shared" si="23"/>
        <v>837.54663300000016</v>
      </c>
      <c r="G1060" s="1106"/>
      <c r="H1060" s="77"/>
      <c r="I1060" s="77"/>
      <c r="J1060" s="77"/>
      <c r="K1060" s="77"/>
      <c r="L1060" s="77"/>
      <c r="M1060" s="77"/>
      <c r="N1060" s="77"/>
      <c r="O1060" s="77"/>
      <c r="P1060" s="77"/>
      <c r="Q1060" s="77"/>
      <c r="R1060" s="77"/>
      <c r="S1060" s="77"/>
      <c r="T1060" s="77"/>
      <c r="U1060" s="77"/>
      <c r="V1060" s="77"/>
      <c r="W1060" s="77"/>
      <c r="X1060" s="77"/>
      <c r="Y1060" s="77"/>
      <c r="Z1060" s="77"/>
    </row>
    <row r="1061" spans="1:26" ht="15.75">
      <c r="A1061" s="77"/>
      <c r="B1061" s="675" t="s">
        <v>6896</v>
      </c>
      <c r="C1061" s="1111" t="s">
        <v>6920</v>
      </c>
      <c r="D1061" s="888"/>
      <c r="E1061" s="888"/>
      <c r="F1061" s="888"/>
      <c r="G1061" s="889"/>
      <c r="H1061" s="77"/>
      <c r="I1061" s="77"/>
      <c r="J1061" s="77"/>
      <c r="K1061" s="77"/>
      <c r="L1061" s="77"/>
      <c r="M1061" s="77"/>
      <c r="N1061" s="77"/>
      <c r="O1061" s="77"/>
      <c r="P1061" s="77"/>
      <c r="Q1061" s="77"/>
      <c r="R1061" s="77"/>
      <c r="S1061" s="77"/>
      <c r="T1061" s="77"/>
      <c r="U1061" s="77"/>
      <c r="V1061" s="77"/>
      <c r="W1061" s="77"/>
      <c r="X1061" s="77"/>
      <c r="Y1061" s="77"/>
      <c r="Z1061" s="77"/>
    </row>
    <row r="1062" spans="1:26">
      <c r="A1062" s="77"/>
      <c r="B1062" s="78"/>
      <c r="C1062" s="78"/>
      <c r="D1062" s="588"/>
      <c r="E1062" s="588"/>
      <c r="F1062" s="77"/>
      <c r="G1062" s="77"/>
      <c r="H1062" s="77"/>
      <c r="I1062" s="77"/>
      <c r="J1062" s="77"/>
      <c r="K1062" s="77"/>
      <c r="L1062" s="77"/>
      <c r="M1062" s="77"/>
      <c r="N1062" s="77"/>
      <c r="O1062" s="77"/>
      <c r="P1062" s="77"/>
      <c r="Q1062" s="77"/>
      <c r="R1062" s="77"/>
      <c r="S1062" s="77"/>
      <c r="T1062" s="77"/>
      <c r="U1062" s="77"/>
      <c r="V1062" s="77"/>
      <c r="W1062" s="77"/>
      <c r="X1062" s="77"/>
      <c r="Y1062" s="77"/>
      <c r="Z1062" s="77"/>
    </row>
    <row r="1063" spans="1:26">
      <c r="A1063" s="77"/>
      <c r="B1063" s="1103" t="s">
        <v>898</v>
      </c>
      <c r="C1063" s="1104" t="s">
        <v>5</v>
      </c>
      <c r="D1063" s="1103" t="s">
        <v>6883</v>
      </c>
      <c r="E1063" s="1107" t="s">
        <v>6884</v>
      </c>
      <c r="F1063" s="888"/>
      <c r="G1063" s="889"/>
      <c r="H1063" s="77"/>
      <c r="I1063" s="77"/>
      <c r="J1063" s="77"/>
      <c r="K1063" s="77"/>
      <c r="L1063" s="77"/>
      <c r="M1063" s="77"/>
      <c r="N1063" s="77"/>
      <c r="O1063" s="77"/>
      <c r="P1063" s="77"/>
      <c r="Q1063" s="77"/>
      <c r="R1063" s="77"/>
      <c r="S1063" s="77"/>
      <c r="T1063" s="77"/>
      <c r="U1063" s="77"/>
      <c r="V1063" s="77"/>
      <c r="W1063" s="77"/>
      <c r="X1063" s="77"/>
      <c r="Y1063" s="77"/>
      <c r="Z1063" s="77"/>
    </row>
    <row r="1064" spans="1:26">
      <c r="A1064" s="77"/>
      <c r="B1064" s="884"/>
      <c r="C1064" s="884"/>
      <c r="D1064" s="884"/>
      <c r="E1064" s="666" t="s">
        <v>6885</v>
      </c>
      <c r="F1064" s="666" t="s">
        <v>6886</v>
      </c>
      <c r="G1064" s="667" t="s">
        <v>6887</v>
      </c>
      <c r="H1064" s="77"/>
      <c r="I1064" s="77"/>
      <c r="J1064" s="77"/>
      <c r="K1064" s="77"/>
      <c r="L1064" s="77"/>
      <c r="M1064" s="77"/>
      <c r="N1064" s="77"/>
      <c r="O1064" s="77"/>
      <c r="P1064" s="77"/>
      <c r="Q1064" s="77"/>
      <c r="R1064" s="77"/>
      <c r="S1064" s="77"/>
      <c r="T1064" s="77"/>
      <c r="U1064" s="77"/>
      <c r="V1064" s="77"/>
      <c r="W1064" s="77"/>
      <c r="X1064" s="77"/>
      <c r="Y1064" s="77"/>
      <c r="Z1064" s="77"/>
    </row>
    <row r="1065" spans="1:26" ht="18.75">
      <c r="A1065" s="77"/>
      <c r="B1065" s="668">
        <v>1</v>
      </c>
      <c r="C1065" s="669" t="s">
        <v>6936</v>
      </c>
      <c r="D1065" s="670"/>
      <c r="E1065" s="670"/>
      <c r="F1065" s="670"/>
      <c r="G1065" s="670"/>
      <c r="H1065" s="77"/>
      <c r="I1065" s="77"/>
      <c r="J1065" s="77"/>
      <c r="K1065" s="77"/>
      <c r="L1065" s="77"/>
      <c r="M1065" s="77"/>
      <c r="N1065" s="77"/>
      <c r="O1065" s="77"/>
      <c r="P1065" s="77"/>
      <c r="Q1065" s="77"/>
      <c r="R1065" s="77"/>
      <c r="S1065" s="77"/>
      <c r="T1065" s="77"/>
      <c r="U1065" s="77"/>
      <c r="V1065" s="77"/>
      <c r="W1065" s="77"/>
      <c r="X1065" s="77"/>
      <c r="Y1065" s="77"/>
      <c r="Z1065" s="77"/>
    </row>
    <row r="1066" spans="1:26" ht="15.75">
      <c r="A1066" s="77"/>
      <c r="B1066" s="44" t="s">
        <v>5325</v>
      </c>
      <c r="C1066" s="686" t="s">
        <v>6937</v>
      </c>
      <c r="D1066" s="671">
        <v>1</v>
      </c>
      <c r="E1066" s="15">
        <v>895.53494646000001</v>
      </c>
      <c r="F1066" s="15">
        <f t="shared" ref="F1066:F1076" si="24">E1066*D1066</f>
        <v>895.53494646000001</v>
      </c>
      <c r="G1066" s="1105">
        <v>11248.5</v>
      </c>
      <c r="H1066" s="77"/>
      <c r="I1066" s="77"/>
      <c r="J1066" s="77"/>
      <c r="K1066" s="77"/>
      <c r="L1066" s="77"/>
      <c r="M1066" s="77"/>
      <c r="N1066" s="77"/>
      <c r="O1066" s="77"/>
      <c r="P1066" s="77"/>
      <c r="Q1066" s="77"/>
      <c r="R1066" s="77"/>
      <c r="S1066" s="77"/>
      <c r="T1066" s="77"/>
      <c r="U1066" s="77"/>
      <c r="V1066" s="77"/>
      <c r="W1066" s="77"/>
      <c r="X1066" s="77"/>
      <c r="Y1066" s="77"/>
      <c r="Z1066" s="77"/>
    </row>
    <row r="1067" spans="1:26" ht="15.75">
      <c r="A1067" s="77"/>
      <c r="B1067" s="44" t="s">
        <v>5407</v>
      </c>
      <c r="C1067" s="672" t="s">
        <v>6905</v>
      </c>
      <c r="D1067" s="44">
        <v>2</v>
      </c>
      <c r="E1067" s="15">
        <v>442.65663288000007</v>
      </c>
      <c r="F1067" s="15">
        <f t="shared" si="24"/>
        <v>885.31326576000015</v>
      </c>
      <c r="G1067" s="894"/>
      <c r="H1067" s="77"/>
      <c r="I1067" s="77"/>
      <c r="J1067" s="77"/>
      <c r="K1067" s="77"/>
      <c r="L1067" s="77"/>
      <c r="M1067" s="77"/>
      <c r="N1067" s="77"/>
      <c r="O1067" s="77"/>
      <c r="P1067" s="77"/>
      <c r="Q1067" s="77"/>
      <c r="R1067" s="77"/>
      <c r="S1067" s="77"/>
      <c r="T1067" s="77"/>
      <c r="U1067" s="77"/>
      <c r="V1067" s="77"/>
      <c r="W1067" s="77"/>
      <c r="X1067" s="77"/>
      <c r="Y1067" s="77"/>
      <c r="Z1067" s="77"/>
    </row>
    <row r="1068" spans="1:26" ht="15.75">
      <c r="A1068" s="77"/>
      <c r="B1068" s="600" t="s">
        <v>5420</v>
      </c>
      <c r="C1068" s="672" t="s">
        <v>6890</v>
      </c>
      <c r="D1068" s="44">
        <v>3</v>
      </c>
      <c r="E1068" s="15">
        <v>44.393302800000008</v>
      </c>
      <c r="F1068" s="15">
        <f t="shared" si="24"/>
        <v>133.17990840000002</v>
      </c>
      <c r="G1068" s="894"/>
      <c r="H1068" s="77"/>
      <c r="I1068" s="77"/>
      <c r="J1068" s="77"/>
      <c r="K1068" s="77"/>
      <c r="L1068" s="77"/>
      <c r="M1068" s="77"/>
      <c r="N1068" s="77"/>
      <c r="O1068" s="77"/>
      <c r="P1068" s="77"/>
      <c r="Q1068" s="77"/>
      <c r="R1068" s="77"/>
      <c r="S1068" s="77"/>
      <c r="T1068" s="77"/>
      <c r="U1068" s="77"/>
      <c r="V1068" s="77"/>
      <c r="W1068" s="77"/>
      <c r="X1068" s="77"/>
      <c r="Y1068" s="77"/>
      <c r="Z1068" s="77"/>
    </row>
    <row r="1069" spans="1:26" ht="15.75">
      <c r="A1069" s="77"/>
      <c r="B1069" s="44" t="s">
        <v>5850</v>
      </c>
      <c r="C1069" s="673" t="s">
        <v>5851</v>
      </c>
      <c r="D1069" s="44">
        <v>2</v>
      </c>
      <c r="E1069" s="15">
        <v>429.99019800000002</v>
      </c>
      <c r="F1069" s="15">
        <f t="shared" si="24"/>
        <v>859.98039600000004</v>
      </c>
      <c r="G1069" s="894"/>
      <c r="H1069" s="77"/>
      <c r="I1069" s="77"/>
      <c r="J1069" s="77"/>
      <c r="K1069" s="77"/>
      <c r="L1069" s="77"/>
      <c r="M1069" s="77"/>
      <c r="N1069" s="77"/>
      <c r="O1069" s="77"/>
      <c r="P1069" s="77"/>
      <c r="Q1069" s="77"/>
      <c r="R1069" s="77"/>
      <c r="S1069" s="77"/>
      <c r="T1069" s="77"/>
      <c r="U1069" s="77"/>
      <c r="V1069" s="77"/>
      <c r="W1069" s="77"/>
      <c r="X1069" s="77"/>
      <c r="Y1069" s="77"/>
      <c r="Z1069" s="77"/>
    </row>
    <row r="1070" spans="1:26" ht="15.75">
      <c r="A1070" s="77"/>
      <c r="B1070" s="44" t="s">
        <v>5854</v>
      </c>
      <c r="C1070" s="673" t="s">
        <v>5855</v>
      </c>
      <c r="D1070" s="44">
        <v>4</v>
      </c>
      <c r="E1070" s="15">
        <v>544.788948</v>
      </c>
      <c r="F1070" s="15">
        <f t="shared" si="24"/>
        <v>2179.155792</v>
      </c>
      <c r="G1070" s="894"/>
      <c r="H1070" s="77"/>
      <c r="I1070" s="77"/>
      <c r="J1070" s="77"/>
      <c r="K1070" s="77"/>
      <c r="L1070" s="77"/>
      <c r="M1070" s="77"/>
      <c r="N1070" s="77"/>
      <c r="O1070" s="77"/>
      <c r="P1070" s="77"/>
      <c r="Q1070" s="77"/>
      <c r="R1070" s="77"/>
      <c r="S1070" s="77"/>
      <c r="T1070" s="77"/>
      <c r="U1070" s="77"/>
      <c r="V1070" s="77"/>
      <c r="W1070" s="77"/>
      <c r="X1070" s="77"/>
      <c r="Y1070" s="77"/>
      <c r="Z1070" s="77"/>
    </row>
    <row r="1071" spans="1:26" ht="15.75">
      <c r="A1071" s="77"/>
      <c r="B1071" s="44" t="s">
        <v>5858</v>
      </c>
      <c r="C1071" s="673" t="s">
        <v>5859</v>
      </c>
      <c r="D1071" s="44">
        <v>2</v>
      </c>
      <c r="E1071" s="15">
        <v>687.55684799999995</v>
      </c>
      <c r="F1071" s="15">
        <f t="shared" si="24"/>
        <v>1375.1136959999999</v>
      </c>
      <c r="G1071" s="894"/>
      <c r="H1071" s="77"/>
      <c r="I1071" s="77"/>
      <c r="J1071" s="77"/>
      <c r="K1071" s="77"/>
      <c r="L1071" s="77"/>
      <c r="M1071" s="77"/>
      <c r="N1071" s="77"/>
      <c r="O1071" s="77"/>
      <c r="P1071" s="77"/>
      <c r="Q1071" s="77"/>
      <c r="R1071" s="77"/>
      <c r="S1071" s="77"/>
      <c r="T1071" s="77"/>
      <c r="U1071" s="77"/>
      <c r="V1071" s="77"/>
      <c r="W1071" s="77"/>
      <c r="X1071" s="77"/>
      <c r="Y1071" s="77"/>
      <c r="Z1071" s="77"/>
    </row>
    <row r="1072" spans="1:26" ht="15.75">
      <c r="A1072" s="77"/>
      <c r="B1072" s="44" t="s">
        <v>6220</v>
      </c>
      <c r="C1072" s="674" t="s">
        <v>6908</v>
      </c>
      <c r="D1072" s="44">
        <v>4</v>
      </c>
      <c r="E1072" s="15">
        <v>105.30259740000001</v>
      </c>
      <c r="F1072" s="15">
        <f t="shared" si="24"/>
        <v>421.21038960000004</v>
      </c>
      <c r="G1072" s="894"/>
      <c r="H1072" s="77"/>
      <c r="I1072" s="77"/>
      <c r="J1072" s="77"/>
      <c r="K1072" s="77"/>
      <c r="L1072" s="77"/>
      <c r="M1072" s="77"/>
      <c r="N1072" s="77"/>
      <c r="O1072" s="77"/>
      <c r="P1072" s="77"/>
      <c r="Q1072" s="77"/>
      <c r="R1072" s="77"/>
      <c r="S1072" s="77"/>
      <c r="T1072" s="77"/>
      <c r="U1072" s="77"/>
      <c r="V1072" s="77"/>
      <c r="W1072" s="77"/>
      <c r="X1072" s="77"/>
      <c r="Y1072" s="77"/>
      <c r="Z1072" s="77"/>
    </row>
    <row r="1073" spans="1:26" ht="15.75">
      <c r="A1073" s="77"/>
      <c r="B1073" s="44" t="s">
        <v>6224</v>
      </c>
      <c r="C1073" s="674" t="s">
        <v>6902</v>
      </c>
      <c r="D1073" s="44">
        <v>8</v>
      </c>
      <c r="E1073" s="15">
        <v>138.01898880000002</v>
      </c>
      <c r="F1073" s="15">
        <f t="shared" si="24"/>
        <v>1104.1519104000001</v>
      </c>
      <c r="G1073" s="894"/>
      <c r="H1073" s="77"/>
      <c r="I1073" s="77"/>
      <c r="J1073" s="77"/>
      <c r="K1073" s="77"/>
      <c r="L1073" s="77"/>
      <c r="M1073" s="77"/>
      <c r="N1073" s="77"/>
      <c r="O1073" s="77"/>
      <c r="P1073" s="77"/>
      <c r="Q1073" s="77"/>
      <c r="R1073" s="77"/>
      <c r="S1073" s="77"/>
      <c r="T1073" s="77"/>
      <c r="U1073" s="77"/>
      <c r="V1073" s="77"/>
      <c r="W1073" s="77"/>
      <c r="X1073" s="77"/>
      <c r="Y1073" s="77"/>
      <c r="Z1073" s="77"/>
    </row>
    <row r="1074" spans="1:26" ht="15.75">
      <c r="A1074" s="77"/>
      <c r="B1074" s="44" t="s">
        <v>6228</v>
      </c>
      <c r="C1074" s="674" t="s">
        <v>6938</v>
      </c>
      <c r="D1074" s="44">
        <v>4</v>
      </c>
      <c r="E1074" s="15">
        <v>174.25949310000001</v>
      </c>
      <c r="F1074" s="15">
        <f t="shared" si="24"/>
        <v>697.03797240000006</v>
      </c>
      <c r="G1074" s="894"/>
      <c r="H1074" s="77"/>
      <c r="I1074" s="77"/>
      <c r="J1074" s="77"/>
      <c r="K1074" s="77"/>
      <c r="L1074" s="77"/>
      <c r="M1074" s="77"/>
      <c r="N1074" s="77"/>
      <c r="O1074" s="77"/>
      <c r="P1074" s="77"/>
      <c r="Q1074" s="77"/>
      <c r="R1074" s="77"/>
      <c r="S1074" s="77"/>
      <c r="T1074" s="77"/>
      <c r="U1074" s="77"/>
      <c r="V1074" s="77"/>
      <c r="W1074" s="77"/>
      <c r="X1074" s="77"/>
      <c r="Y1074" s="77"/>
      <c r="Z1074" s="77"/>
    </row>
    <row r="1075" spans="1:26" ht="15.75">
      <c r="A1075" s="77"/>
      <c r="B1075" s="600" t="s">
        <v>5553</v>
      </c>
      <c r="C1075" s="672" t="s">
        <v>6895</v>
      </c>
      <c r="D1075" s="681">
        <v>6</v>
      </c>
      <c r="E1075" s="15">
        <v>363.75507629999998</v>
      </c>
      <c r="F1075" s="15">
        <f t="shared" si="24"/>
        <v>2182.5304578</v>
      </c>
      <c r="G1075" s="894"/>
      <c r="H1075" s="77"/>
      <c r="I1075" s="77"/>
      <c r="J1075" s="77"/>
      <c r="K1075" s="77"/>
      <c r="L1075" s="77"/>
      <c r="M1075" s="77"/>
      <c r="N1075" s="77"/>
      <c r="O1075" s="77"/>
      <c r="P1075" s="77"/>
      <c r="Q1075" s="77"/>
      <c r="R1075" s="77"/>
      <c r="S1075" s="77"/>
      <c r="T1075" s="77"/>
      <c r="U1075" s="77"/>
      <c r="V1075" s="77"/>
      <c r="W1075" s="77"/>
      <c r="X1075" s="77"/>
      <c r="Y1075" s="77"/>
      <c r="Z1075" s="77"/>
    </row>
    <row r="1076" spans="1:26" ht="15.75">
      <c r="A1076" s="77"/>
      <c r="B1076" s="600" t="s">
        <v>5521</v>
      </c>
      <c r="C1076" s="672" t="s">
        <v>6939</v>
      </c>
      <c r="D1076" s="671">
        <v>2</v>
      </c>
      <c r="E1076" s="15">
        <v>257.64596549999993</v>
      </c>
      <c r="F1076" s="15">
        <f t="shared" si="24"/>
        <v>515.29193099999986</v>
      </c>
      <c r="G1076" s="1106"/>
      <c r="H1076" s="77"/>
      <c r="I1076" s="77"/>
      <c r="J1076" s="77"/>
      <c r="K1076" s="77"/>
      <c r="L1076" s="77"/>
      <c r="M1076" s="77"/>
      <c r="N1076" s="77"/>
      <c r="O1076" s="77"/>
      <c r="P1076" s="77"/>
      <c r="Q1076" s="77"/>
      <c r="R1076" s="77"/>
      <c r="S1076" s="77"/>
      <c r="T1076" s="77"/>
      <c r="U1076" s="77"/>
      <c r="V1076" s="77"/>
      <c r="W1076" s="77"/>
      <c r="X1076" s="77"/>
      <c r="Y1076" s="77"/>
      <c r="Z1076" s="77"/>
    </row>
    <row r="1077" spans="1:26" ht="15.75">
      <c r="A1077" s="77"/>
      <c r="B1077" s="675" t="s">
        <v>6896</v>
      </c>
      <c r="C1077" s="1111" t="s">
        <v>6940</v>
      </c>
      <c r="D1077" s="888"/>
      <c r="E1077" s="888"/>
      <c r="F1077" s="888"/>
      <c r="G1077" s="889"/>
      <c r="H1077" s="77"/>
      <c r="I1077" s="77"/>
      <c r="J1077" s="77"/>
      <c r="K1077" s="77"/>
      <c r="L1077" s="77"/>
      <c r="M1077" s="77"/>
      <c r="N1077" s="77"/>
      <c r="O1077" s="77"/>
      <c r="P1077" s="77"/>
      <c r="Q1077" s="77"/>
      <c r="R1077" s="77"/>
      <c r="S1077" s="77"/>
      <c r="T1077" s="77"/>
      <c r="U1077" s="77"/>
      <c r="V1077" s="77"/>
      <c r="W1077" s="77"/>
      <c r="X1077" s="77"/>
      <c r="Y1077" s="77"/>
      <c r="Z1077" s="77"/>
    </row>
    <row r="1078" spans="1:26" ht="18.75">
      <c r="A1078" s="77"/>
      <c r="B1078" s="668">
        <v>2</v>
      </c>
      <c r="C1078" s="669" t="s">
        <v>6941</v>
      </c>
      <c r="D1078" s="670"/>
      <c r="E1078" s="670"/>
      <c r="F1078" s="670"/>
      <c r="G1078" s="670"/>
      <c r="H1078" s="77"/>
      <c r="I1078" s="77"/>
      <c r="J1078" s="77"/>
      <c r="K1078" s="77"/>
      <c r="L1078" s="77"/>
      <c r="M1078" s="77"/>
      <c r="N1078" s="77"/>
      <c r="O1078" s="77"/>
      <c r="P1078" s="77"/>
      <c r="Q1078" s="77"/>
      <c r="R1078" s="77"/>
      <c r="S1078" s="77"/>
      <c r="T1078" s="77"/>
      <c r="U1078" s="77"/>
      <c r="V1078" s="77"/>
      <c r="W1078" s="77"/>
      <c r="X1078" s="77"/>
      <c r="Y1078" s="77"/>
      <c r="Z1078" s="77"/>
    </row>
    <row r="1079" spans="1:26" ht="15.75">
      <c r="A1079" s="77"/>
      <c r="B1079" s="44" t="s">
        <v>5325</v>
      </c>
      <c r="C1079" s="686" t="s">
        <v>6942</v>
      </c>
      <c r="D1079" s="671">
        <v>1</v>
      </c>
      <c r="E1079" s="15">
        <v>895.53494646000001</v>
      </c>
      <c r="F1079" s="15">
        <f t="shared" ref="F1079:F1089" si="25">E1079*D1079</f>
        <v>895.53494646000001</v>
      </c>
      <c r="G1079" s="1105">
        <v>13574.16</v>
      </c>
      <c r="H1079" s="77"/>
      <c r="I1079" s="77"/>
      <c r="J1079" s="77"/>
      <c r="K1079" s="77"/>
      <c r="L1079" s="77"/>
      <c r="M1079" s="77"/>
      <c r="N1079" s="77"/>
      <c r="O1079" s="77"/>
      <c r="P1079" s="77"/>
      <c r="Q1079" s="77"/>
      <c r="R1079" s="77"/>
      <c r="S1079" s="77"/>
      <c r="T1079" s="77"/>
      <c r="U1079" s="77"/>
      <c r="V1079" s="77"/>
      <c r="W1079" s="77"/>
      <c r="X1079" s="77"/>
      <c r="Y1079" s="77"/>
      <c r="Z1079" s="77"/>
    </row>
    <row r="1080" spans="1:26" ht="15.75">
      <c r="A1080" s="77"/>
      <c r="B1080" s="44" t="s">
        <v>5407</v>
      </c>
      <c r="C1080" s="672" t="s">
        <v>6905</v>
      </c>
      <c r="D1080" s="44">
        <v>2</v>
      </c>
      <c r="E1080" s="15">
        <v>442.65663288000007</v>
      </c>
      <c r="F1080" s="15">
        <f t="shared" si="25"/>
        <v>885.31326576000015</v>
      </c>
      <c r="G1080" s="894"/>
      <c r="H1080" s="77"/>
      <c r="I1080" s="77"/>
      <c r="J1080" s="77"/>
      <c r="K1080" s="77"/>
      <c r="L1080" s="77"/>
      <c r="M1080" s="77"/>
      <c r="N1080" s="77"/>
      <c r="O1080" s="77"/>
      <c r="P1080" s="77"/>
      <c r="Q1080" s="77"/>
      <c r="R1080" s="77"/>
      <c r="S1080" s="77"/>
      <c r="T1080" s="77"/>
      <c r="U1080" s="77"/>
      <c r="V1080" s="77"/>
      <c r="W1080" s="77"/>
      <c r="X1080" s="77"/>
      <c r="Y1080" s="77"/>
      <c r="Z1080" s="77"/>
    </row>
    <row r="1081" spans="1:26" ht="15.75">
      <c r="A1081" s="77"/>
      <c r="B1081" s="15" t="s">
        <v>5420</v>
      </c>
      <c r="C1081" s="672" t="s">
        <v>6911</v>
      </c>
      <c r="D1081" s="44">
        <v>3</v>
      </c>
      <c r="E1081" s="15">
        <v>44.393302800000008</v>
      </c>
      <c r="F1081" s="15">
        <f t="shared" si="25"/>
        <v>133.17990840000002</v>
      </c>
      <c r="G1081" s="894"/>
      <c r="H1081" s="77"/>
      <c r="I1081" s="77"/>
      <c r="J1081" s="77"/>
      <c r="K1081" s="77"/>
      <c r="L1081" s="77"/>
      <c r="M1081" s="77"/>
      <c r="N1081" s="77"/>
      <c r="O1081" s="77"/>
      <c r="P1081" s="77"/>
      <c r="Q1081" s="77"/>
      <c r="R1081" s="77"/>
      <c r="S1081" s="77"/>
      <c r="T1081" s="77"/>
      <c r="U1081" s="77"/>
      <c r="V1081" s="77"/>
      <c r="W1081" s="77"/>
      <c r="X1081" s="77"/>
      <c r="Y1081" s="77"/>
      <c r="Z1081" s="77"/>
    </row>
    <row r="1082" spans="1:26" ht="15.75">
      <c r="A1082" s="77"/>
      <c r="B1082" s="44" t="s">
        <v>5866</v>
      </c>
      <c r="C1082" s="677" t="s">
        <v>6901</v>
      </c>
      <c r="D1082" s="44">
        <v>2</v>
      </c>
      <c r="E1082" s="15">
        <v>517.27064399999995</v>
      </c>
      <c r="F1082" s="15">
        <f t="shared" si="25"/>
        <v>1034.5412879999999</v>
      </c>
      <c r="G1082" s="894"/>
      <c r="H1082" s="77"/>
      <c r="I1082" s="77"/>
      <c r="J1082" s="77"/>
      <c r="K1082" s="77"/>
      <c r="L1082" s="77"/>
      <c r="M1082" s="77"/>
      <c r="N1082" s="77"/>
      <c r="O1082" s="77"/>
      <c r="P1082" s="77"/>
      <c r="Q1082" s="77"/>
      <c r="R1082" s="77"/>
      <c r="S1082" s="77"/>
      <c r="T1082" s="77"/>
      <c r="U1082" s="77"/>
      <c r="V1082" s="77"/>
      <c r="W1082" s="77"/>
      <c r="X1082" s="77"/>
      <c r="Y1082" s="77"/>
      <c r="Z1082" s="77"/>
    </row>
    <row r="1083" spans="1:26" ht="15.75">
      <c r="A1083" s="77"/>
      <c r="B1083" s="44" t="s">
        <v>5870</v>
      </c>
      <c r="C1083" s="677" t="s">
        <v>6943</v>
      </c>
      <c r="D1083" s="44">
        <v>4</v>
      </c>
      <c r="E1083" s="15">
        <v>705.42370799999992</v>
      </c>
      <c r="F1083" s="15">
        <f t="shared" si="25"/>
        <v>2821.6948319999997</v>
      </c>
      <c r="G1083" s="894"/>
      <c r="H1083" s="77"/>
      <c r="I1083" s="77"/>
      <c r="J1083" s="77"/>
      <c r="K1083" s="77"/>
      <c r="L1083" s="77"/>
      <c r="M1083" s="77"/>
      <c r="N1083" s="77"/>
      <c r="O1083" s="77"/>
      <c r="P1083" s="77"/>
      <c r="Q1083" s="77"/>
      <c r="R1083" s="77"/>
      <c r="S1083" s="77"/>
      <c r="T1083" s="77"/>
      <c r="U1083" s="77"/>
      <c r="V1083" s="77"/>
      <c r="W1083" s="77"/>
      <c r="X1083" s="77"/>
      <c r="Y1083" s="77"/>
      <c r="Z1083" s="77"/>
    </row>
    <row r="1084" spans="1:26" ht="15.75">
      <c r="A1084" s="77"/>
      <c r="B1084" s="44" t="s">
        <v>5874</v>
      </c>
      <c r="C1084" s="677" t="s">
        <v>5875</v>
      </c>
      <c r="D1084" s="44">
        <v>2</v>
      </c>
      <c r="E1084" s="15">
        <v>1034.4077040000002</v>
      </c>
      <c r="F1084" s="15">
        <f t="shared" si="25"/>
        <v>2068.8154080000004</v>
      </c>
      <c r="G1084" s="894"/>
      <c r="H1084" s="77"/>
      <c r="I1084" s="77"/>
      <c r="J1084" s="77"/>
      <c r="K1084" s="77"/>
      <c r="L1084" s="77"/>
      <c r="M1084" s="77"/>
      <c r="N1084" s="77"/>
      <c r="O1084" s="77"/>
      <c r="P1084" s="77"/>
      <c r="Q1084" s="77"/>
      <c r="R1084" s="77"/>
      <c r="S1084" s="77"/>
      <c r="T1084" s="77"/>
      <c r="U1084" s="77"/>
      <c r="V1084" s="77"/>
      <c r="W1084" s="77"/>
      <c r="X1084" s="77"/>
      <c r="Y1084" s="77"/>
      <c r="Z1084" s="77"/>
    </row>
    <row r="1085" spans="1:26" ht="15.75">
      <c r="A1085" s="77"/>
      <c r="B1085" s="44" t="s">
        <v>6220</v>
      </c>
      <c r="C1085" s="674" t="s">
        <v>6908</v>
      </c>
      <c r="D1085" s="44">
        <v>4</v>
      </c>
      <c r="E1085" s="15">
        <v>105.30259740000001</v>
      </c>
      <c r="F1085" s="15">
        <f t="shared" si="25"/>
        <v>421.21038960000004</v>
      </c>
      <c r="G1085" s="894"/>
      <c r="H1085" s="77"/>
      <c r="I1085" s="77"/>
      <c r="J1085" s="77"/>
      <c r="K1085" s="77"/>
      <c r="L1085" s="77"/>
      <c r="M1085" s="77"/>
      <c r="N1085" s="77"/>
      <c r="O1085" s="77"/>
      <c r="P1085" s="77"/>
      <c r="Q1085" s="77"/>
      <c r="R1085" s="77"/>
      <c r="S1085" s="77"/>
      <c r="T1085" s="77"/>
      <c r="U1085" s="77"/>
      <c r="V1085" s="77"/>
      <c r="W1085" s="77"/>
      <c r="X1085" s="77"/>
      <c r="Y1085" s="77"/>
      <c r="Z1085" s="77"/>
    </row>
    <row r="1086" spans="1:26" ht="15.75">
      <c r="A1086" s="77"/>
      <c r="B1086" s="44" t="s">
        <v>6224</v>
      </c>
      <c r="C1086" s="674" t="s">
        <v>6902</v>
      </c>
      <c r="D1086" s="44">
        <v>8</v>
      </c>
      <c r="E1086" s="15">
        <v>138.01898880000002</v>
      </c>
      <c r="F1086" s="15">
        <f t="shared" si="25"/>
        <v>1104.1519104000001</v>
      </c>
      <c r="G1086" s="894"/>
      <c r="H1086" s="77"/>
      <c r="I1086" s="77"/>
      <c r="J1086" s="77"/>
      <c r="K1086" s="77"/>
      <c r="L1086" s="77"/>
      <c r="M1086" s="77"/>
      <c r="N1086" s="77"/>
      <c r="O1086" s="77"/>
      <c r="P1086" s="77"/>
      <c r="Q1086" s="77"/>
      <c r="R1086" s="77"/>
      <c r="S1086" s="77"/>
      <c r="T1086" s="77"/>
      <c r="U1086" s="77"/>
      <c r="V1086" s="77"/>
      <c r="W1086" s="77"/>
      <c r="X1086" s="77"/>
      <c r="Y1086" s="77"/>
      <c r="Z1086" s="77"/>
    </row>
    <row r="1087" spans="1:26" ht="15.75">
      <c r="A1087" s="77"/>
      <c r="B1087" s="44" t="s">
        <v>6228</v>
      </c>
      <c r="C1087" s="674" t="s">
        <v>6944</v>
      </c>
      <c r="D1087" s="44">
        <v>4</v>
      </c>
      <c r="E1087" s="15">
        <v>174.25949310000001</v>
      </c>
      <c r="F1087" s="15">
        <f t="shared" si="25"/>
        <v>697.03797240000006</v>
      </c>
      <c r="G1087" s="894"/>
      <c r="H1087" s="77"/>
      <c r="I1087" s="77"/>
      <c r="J1087" s="77"/>
      <c r="K1087" s="77"/>
      <c r="L1087" s="77"/>
      <c r="M1087" s="77"/>
      <c r="N1087" s="77"/>
      <c r="O1087" s="77"/>
      <c r="P1087" s="77"/>
      <c r="Q1087" s="77"/>
      <c r="R1087" s="77"/>
      <c r="S1087" s="77"/>
      <c r="T1087" s="77"/>
      <c r="U1087" s="77"/>
      <c r="V1087" s="77"/>
      <c r="W1087" s="77"/>
      <c r="X1087" s="77"/>
      <c r="Y1087" s="77"/>
      <c r="Z1087" s="77"/>
    </row>
    <row r="1088" spans="1:26" ht="15.75">
      <c r="A1088" s="77"/>
      <c r="B1088" s="15" t="s">
        <v>5570</v>
      </c>
      <c r="C1088" s="672" t="s">
        <v>6945</v>
      </c>
      <c r="D1088" s="681">
        <v>6</v>
      </c>
      <c r="E1088" s="15">
        <v>497.56616909999997</v>
      </c>
      <c r="F1088" s="15">
        <f t="shared" si="25"/>
        <v>2985.3970145999997</v>
      </c>
      <c r="G1088" s="894"/>
      <c r="H1088" s="77"/>
      <c r="I1088" s="77"/>
      <c r="J1088" s="77"/>
      <c r="K1088" s="77"/>
      <c r="L1088" s="77"/>
      <c r="M1088" s="77"/>
      <c r="N1088" s="77"/>
      <c r="O1088" s="77"/>
      <c r="P1088" s="77"/>
      <c r="Q1088" s="77"/>
      <c r="R1088" s="77"/>
      <c r="S1088" s="77"/>
      <c r="T1088" s="77"/>
      <c r="U1088" s="77"/>
      <c r="V1088" s="77"/>
      <c r="W1088" s="77"/>
      <c r="X1088" s="77"/>
      <c r="Y1088" s="77"/>
      <c r="Z1088" s="77"/>
    </row>
    <row r="1089" spans="1:26" ht="15.75">
      <c r="A1089" s="77"/>
      <c r="B1089" s="15" t="s">
        <v>5535</v>
      </c>
      <c r="C1089" s="672" t="s">
        <v>6946</v>
      </c>
      <c r="D1089" s="671">
        <v>2</v>
      </c>
      <c r="E1089" s="15">
        <v>263.64221730000008</v>
      </c>
      <c r="F1089" s="15">
        <f t="shared" si="25"/>
        <v>527.28443460000017</v>
      </c>
      <c r="G1089" s="1106"/>
      <c r="H1089" s="77"/>
      <c r="I1089" s="77"/>
      <c r="J1089" s="77"/>
      <c r="K1089" s="77"/>
      <c r="L1089" s="77"/>
      <c r="M1089" s="77"/>
      <c r="N1089" s="77"/>
      <c r="O1089" s="77"/>
      <c r="P1089" s="77"/>
      <c r="Q1089" s="77"/>
      <c r="R1089" s="77"/>
      <c r="S1089" s="77"/>
      <c r="T1089" s="77"/>
      <c r="U1089" s="77"/>
      <c r="V1089" s="77"/>
      <c r="W1089" s="77"/>
      <c r="X1089" s="77"/>
      <c r="Y1089" s="77"/>
      <c r="Z1089" s="77"/>
    </row>
    <row r="1090" spans="1:26" ht="15.75">
      <c r="A1090" s="77"/>
      <c r="B1090" s="675" t="s">
        <v>6896</v>
      </c>
      <c r="C1090" s="1111" t="s">
        <v>6940</v>
      </c>
      <c r="D1090" s="888"/>
      <c r="E1090" s="888"/>
      <c r="F1090" s="888"/>
      <c r="G1090" s="889"/>
      <c r="H1090" s="77"/>
      <c r="I1090" s="77"/>
      <c r="J1090" s="77"/>
      <c r="K1090" s="77"/>
      <c r="L1090" s="77"/>
      <c r="M1090" s="77"/>
      <c r="N1090" s="77"/>
      <c r="O1090" s="77"/>
      <c r="P1090" s="77"/>
      <c r="Q1090" s="77"/>
      <c r="R1090" s="77"/>
      <c r="S1090" s="77"/>
      <c r="T1090" s="77"/>
      <c r="U1090" s="77"/>
      <c r="V1090" s="77"/>
      <c r="W1090" s="77"/>
      <c r="X1090" s="77"/>
      <c r="Y1090" s="77"/>
      <c r="Z1090" s="77"/>
    </row>
    <row r="1091" spans="1:26" ht="18.75">
      <c r="A1091" s="77"/>
      <c r="B1091" s="668">
        <v>3</v>
      </c>
      <c r="C1091" s="669" t="s">
        <v>6947</v>
      </c>
      <c r="D1091" s="670"/>
      <c r="E1091" s="670"/>
      <c r="F1091" s="670"/>
      <c r="G1091" s="670"/>
      <c r="H1091" s="77"/>
      <c r="I1091" s="77"/>
      <c r="J1091" s="77"/>
      <c r="K1091" s="77"/>
      <c r="L1091" s="77"/>
      <c r="M1091" s="77"/>
      <c r="N1091" s="77"/>
      <c r="O1091" s="77"/>
      <c r="P1091" s="77"/>
      <c r="Q1091" s="77"/>
      <c r="R1091" s="77"/>
      <c r="S1091" s="77"/>
      <c r="T1091" s="77"/>
      <c r="U1091" s="77"/>
      <c r="V1091" s="77"/>
      <c r="W1091" s="77"/>
      <c r="X1091" s="77"/>
      <c r="Y1091" s="77"/>
      <c r="Z1091" s="77"/>
    </row>
    <row r="1092" spans="1:26" ht="15.75">
      <c r="A1092" s="77"/>
      <c r="B1092" s="44" t="s">
        <v>5325</v>
      </c>
      <c r="C1092" s="686" t="s">
        <v>6942</v>
      </c>
      <c r="D1092" s="671">
        <v>1</v>
      </c>
      <c r="E1092" s="15">
        <v>895.53494646000001</v>
      </c>
      <c r="F1092" s="15">
        <f t="shared" ref="F1092:F1102" si="26">E1092*D1092</f>
        <v>895.53494646000001</v>
      </c>
      <c r="G1092" s="1105">
        <v>15025.61</v>
      </c>
      <c r="H1092" s="77"/>
      <c r="I1092" s="77"/>
      <c r="J1092" s="77"/>
      <c r="K1092" s="77"/>
      <c r="L1092" s="77"/>
      <c r="M1092" s="77"/>
      <c r="N1092" s="77"/>
      <c r="O1092" s="77"/>
      <c r="P1092" s="77"/>
      <c r="Q1092" s="77"/>
      <c r="R1092" s="77"/>
      <c r="S1092" s="77"/>
      <c r="T1092" s="77"/>
      <c r="U1092" s="77"/>
      <c r="V1092" s="77"/>
      <c r="W1092" s="77"/>
      <c r="X1092" s="77"/>
      <c r="Y1092" s="77"/>
      <c r="Z1092" s="77"/>
    </row>
    <row r="1093" spans="1:26" ht="15.75">
      <c r="A1093" s="77"/>
      <c r="B1093" s="44" t="s">
        <v>5407</v>
      </c>
      <c r="C1093" s="672" t="s">
        <v>6905</v>
      </c>
      <c r="D1093" s="44">
        <v>2</v>
      </c>
      <c r="E1093" s="15">
        <v>442.65663288000007</v>
      </c>
      <c r="F1093" s="15">
        <f t="shared" si="26"/>
        <v>885.31326576000015</v>
      </c>
      <c r="G1093" s="894"/>
      <c r="H1093" s="77"/>
      <c r="I1093" s="77"/>
      <c r="J1093" s="77"/>
      <c r="K1093" s="77"/>
      <c r="L1093" s="77"/>
      <c r="M1093" s="77"/>
      <c r="N1093" s="77"/>
      <c r="O1093" s="77"/>
      <c r="P1093" s="77"/>
      <c r="Q1093" s="77"/>
      <c r="R1093" s="77"/>
      <c r="S1093" s="77"/>
      <c r="T1093" s="77"/>
      <c r="U1093" s="77"/>
      <c r="V1093" s="77"/>
      <c r="W1093" s="77"/>
      <c r="X1093" s="77"/>
      <c r="Y1093" s="77"/>
      <c r="Z1093" s="77"/>
    </row>
    <row r="1094" spans="1:26" ht="15.75">
      <c r="A1094" s="77"/>
      <c r="B1094" s="600" t="s">
        <v>5420</v>
      </c>
      <c r="C1094" s="672" t="s">
        <v>6890</v>
      </c>
      <c r="D1094" s="44">
        <v>3</v>
      </c>
      <c r="E1094" s="15">
        <v>44.393302800000008</v>
      </c>
      <c r="F1094" s="15">
        <f t="shared" si="26"/>
        <v>133.17990840000002</v>
      </c>
      <c r="G1094" s="894"/>
      <c r="H1094" s="77"/>
      <c r="I1094" s="77"/>
      <c r="J1094" s="77"/>
      <c r="K1094" s="77"/>
      <c r="L1094" s="77"/>
      <c r="M1094" s="77"/>
      <c r="N1094" s="77"/>
      <c r="O1094" s="77"/>
      <c r="P1094" s="77"/>
      <c r="Q1094" s="77"/>
      <c r="R1094" s="77"/>
      <c r="S1094" s="77"/>
      <c r="T1094" s="77"/>
      <c r="U1094" s="77"/>
      <c r="V1094" s="77"/>
      <c r="W1094" s="77"/>
      <c r="X1094" s="77"/>
      <c r="Y1094" s="77"/>
      <c r="Z1094" s="77"/>
    </row>
    <row r="1095" spans="1:26" ht="15.75">
      <c r="A1095" s="77"/>
      <c r="B1095" s="44" t="s">
        <v>5886</v>
      </c>
      <c r="C1095" s="673" t="s">
        <v>5887</v>
      </c>
      <c r="D1095" s="671">
        <v>2</v>
      </c>
      <c r="E1095" s="15">
        <v>667.70292600000005</v>
      </c>
      <c r="F1095" s="15">
        <f t="shared" si="26"/>
        <v>1335.4058520000001</v>
      </c>
      <c r="G1095" s="894"/>
      <c r="H1095" s="77"/>
      <c r="I1095" s="77"/>
      <c r="J1095" s="77"/>
      <c r="K1095" s="77"/>
      <c r="L1095" s="77"/>
      <c r="M1095" s="77"/>
      <c r="N1095" s="77"/>
      <c r="O1095" s="77"/>
      <c r="P1095" s="77"/>
      <c r="Q1095" s="77"/>
      <c r="R1095" s="77"/>
      <c r="S1095" s="77"/>
      <c r="T1095" s="77"/>
      <c r="U1095" s="77"/>
      <c r="V1095" s="77"/>
      <c r="W1095" s="77"/>
      <c r="X1095" s="77"/>
      <c r="Y1095" s="77"/>
      <c r="Z1095" s="77"/>
    </row>
    <row r="1096" spans="1:26" ht="15.75">
      <c r="A1096" s="77"/>
      <c r="B1096" s="44" t="s">
        <v>5890</v>
      </c>
      <c r="C1096" s="673" t="s">
        <v>5891</v>
      </c>
      <c r="D1096" s="671">
        <v>4</v>
      </c>
      <c r="E1096" s="15">
        <v>887.31502199999989</v>
      </c>
      <c r="F1096" s="15">
        <f t="shared" si="26"/>
        <v>3549.2600879999995</v>
      </c>
      <c r="G1096" s="894"/>
      <c r="H1096" s="77"/>
      <c r="I1096" s="77"/>
      <c r="J1096" s="77"/>
      <c r="K1096" s="77"/>
      <c r="L1096" s="77"/>
      <c r="M1096" s="77"/>
      <c r="N1096" s="77"/>
      <c r="O1096" s="77"/>
      <c r="P1096" s="77"/>
      <c r="Q1096" s="77"/>
      <c r="R1096" s="77"/>
      <c r="S1096" s="77"/>
      <c r="T1096" s="77"/>
      <c r="U1096" s="77"/>
      <c r="V1096" s="77"/>
      <c r="W1096" s="77"/>
      <c r="X1096" s="77"/>
      <c r="Y1096" s="77"/>
      <c r="Z1096" s="77"/>
    </row>
    <row r="1097" spans="1:26" ht="15.75">
      <c r="A1097" s="77"/>
      <c r="B1097" s="59" t="s">
        <v>5894</v>
      </c>
      <c r="C1097" s="687" t="s">
        <v>5895</v>
      </c>
      <c r="D1097" s="671">
        <v>2</v>
      </c>
      <c r="E1097" s="15">
        <v>1114.4913119999999</v>
      </c>
      <c r="F1097" s="15">
        <f t="shared" si="26"/>
        <v>2228.9826239999998</v>
      </c>
      <c r="G1097" s="894"/>
      <c r="H1097" s="77"/>
      <c r="I1097" s="77"/>
      <c r="J1097" s="77"/>
      <c r="K1097" s="77"/>
      <c r="L1097" s="77"/>
      <c r="M1097" s="77"/>
      <c r="N1097" s="77"/>
      <c r="O1097" s="77"/>
      <c r="P1097" s="77"/>
      <c r="Q1097" s="77"/>
      <c r="R1097" s="77"/>
      <c r="S1097" s="77"/>
      <c r="T1097" s="77"/>
      <c r="U1097" s="77"/>
      <c r="V1097" s="77"/>
      <c r="W1097" s="77"/>
      <c r="X1097" s="77"/>
      <c r="Y1097" s="77"/>
      <c r="Z1097" s="77"/>
    </row>
    <row r="1098" spans="1:26" ht="15.75">
      <c r="A1098" s="77"/>
      <c r="B1098" s="44" t="s">
        <v>6220</v>
      </c>
      <c r="C1098" s="674" t="s">
        <v>6893</v>
      </c>
      <c r="D1098" s="44">
        <v>4</v>
      </c>
      <c r="E1098" s="15">
        <v>105.30259740000001</v>
      </c>
      <c r="F1098" s="15">
        <f t="shared" si="26"/>
        <v>421.21038960000004</v>
      </c>
      <c r="G1098" s="894"/>
      <c r="H1098" s="77"/>
      <c r="I1098" s="77"/>
      <c r="J1098" s="77"/>
      <c r="K1098" s="77"/>
      <c r="L1098" s="77"/>
      <c r="M1098" s="77"/>
      <c r="N1098" s="77"/>
      <c r="O1098" s="77"/>
      <c r="P1098" s="77"/>
      <c r="Q1098" s="77"/>
      <c r="R1098" s="77"/>
      <c r="S1098" s="77"/>
      <c r="T1098" s="77"/>
      <c r="U1098" s="77"/>
      <c r="V1098" s="77"/>
      <c r="W1098" s="77"/>
      <c r="X1098" s="77"/>
      <c r="Y1098" s="77"/>
      <c r="Z1098" s="77"/>
    </row>
    <row r="1099" spans="1:26" ht="15.75">
      <c r="A1099" s="77"/>
      <c r="B1099" s="44" t="s">
        <v>6224</v>
      </c>
      <c r="C1099" s="674" t="s">
        <v>6894</v>
      </c>
      <c r="D1099" s="44">
        <v>8</v>
      </c>
      <c r="E1099" s="15">
        <v>138.01898880000002</v>
      </c>
      <c r="F1099" s="15">
        <f t="shared" si="26"/>
        <v>1104.1519104000001</v>
      </c>
      <c r="G1099" s="894"/>
      <c r="H1099" s="77"/>
      <c r="I1099" s="77"/>
      <c r="J1099" s="77"/>
      <c r="K1099" s="77"/>
      <c r="L1099" s="77"/>
      <c r="M1099" s="77"/>
      <c r="N1099" s="77"/>
      <c r="O1099" s="77"/>
      <c r="P1099" s="77"/>
      <c r="Q1099" s="77"/>
      <c r="R1099" s="77"/>
      <c r="S1099" s="77"/>
      <c r="T1099" s="77"/>
      <c r="U1099" s="77"/>
      <c r="V1099" s="77"/>
      <c r="W1099" s="77"/>
      <c r="X1099" s="77"/>
      <c r="Y1099" s="77"/>
      <c r="Z1099" s="77"/>
    </row>
    <row r="1100" spans="1:26" ht="15.75">
      <c r="A1100" s="77"/>
      <c r="B1100" s="44" t="s">
        <v>6228</v>
      </c>
      <c r="C1100" s="674" t="s">
        <v>6944</v>
      </c>
      <c r="D1100" s="44">
        <v>4</v>
      </c>
      <c r="E1100" s="15">
        <v>174.25949310000001</v>
      </c>
      <c r="F1100" s="15">
        <f t="shared" si="26"/>
        <v>697.03797240000006</v>
      </c>
      <c r="G1100" s="894"/>
      <c r="H1100" s="77"/>
      <c r="I1100" s="77"/>
      <c r="J1100" s="77"/>
      <c r="K1100" s="77"/>
      <c r="L1100" s="77"/>
      <c r="M1100" s="77"/>
      <c r="N1100" s="77"/>
      <c r="O1100" s="77"/>
      <c r="P1100" s="77"/>
      <c r="Q1100" s="77"/>
      <c r="R1100" s="77"/>
      <c r="S1100" s="77"/>
      <c r="T1100" s="77"/>
      <c r="U1100" s="77"/>
      <c r="V1100" s="77"/>
      <c r="W1100" s="77"/>
      <c r="X1100" s="77"/>
      <c r="Y1100" s="77"/>
      <c r="Z1100" s="77"/>
    </row>
    <row r="1101" spans="1:26" ht="15.75">
      <c r="A1101" s="77"/>
      <c r="B1101" s="600" t="s">
        <v>5427</v>
      </c>
      <c r="C1101" s="684" t="s">
        <v>6948</v>
      </c>
      <c r="D1101" s="671">
        <v>6</v>
      </c>
      <c r="E1101" s="15">
        <v>539.36460269999998</v>
      </c>
      <c r="F1101" s="15">
        <f t="shared" si="26"/>
        <v>3236.1876161999999</v>
      </c>
      <c r="G1101" s="894"/>
      <c r="H1101" s="77"/>
      <c r="I1101" s="77"/>
      <c r="J1101" s="77"/>
      <c r="K1101" s="77"/>
      <c r="L1101" s="77"/>
      <c r="M1101" s="77"/>
      <c r="N1101" s="77"/>
      <c r="O1101" s="77"/>
      <c r="P1101" s="77"/>
      <c r="Q1101" s="77"/>
      <c r="R1101" s="77"/>
      <c r="S1101" s="77"/>
      <c r="T1101" s="77"/>
      <c r="U1101" s="77"/>
      <c r="V1101" s="77"/>
      <c r="W1101" s="77"/>
      <c r="X1101" s="77"/>
      <c r="Y1101" s="77"/>
      <c r="Z1101" s="77"/>
    </row>
    <row r="1102" spans="1:26" ht="15.75">
      <c r="A1102" s="77"/>
      <c r="B1102" s="600" t="s">
        <v>5475</v>
      </c>
      <c r="C1102" s="672" t="s">
        <v>6949</v>
      </c>
      <c r="D1102" s="671">
        <v>2</v>
      </c>
      <c r="E1102" s="15">
        <v>269.67353490000005</v>
      </c>
      <c r="F1102" s="15">
        <f t="shared" si="26"/>
        <v>539.3470698000001</v>
      </c>
      <c r="G1102" s="1106"/>
      <c r="H1102" s="77"/>
      <c r="I1102" s="77"/>
      <c r="J1102" s="77"/>
      <c r="K1102" s="77"/>
      <c r="L1102" s="77"/>
      <c r="M1102" s="77"/>
      <c r="N1102" s="77"/>
      <c r="O1102" s="77"/>
      <c r="P1102" s="77"/>
      <c r="Q1102" s="77"/>
      <c r="R1102" s="77"/>
      <c r="S1102" s="77"/>
      <c r="T1102" s="77"/>
      <c r="U1102" s="77"/>
      <c r="V1102" s="77"/>
      <c r="W1102" s="77"/>
      <c r="X1102" s="77"/>
      <c r="Y1102" s="77"/>
      <c r="Z1102" s="77"/>
    </row>
    <row r="1103" spans="1:26" ht="15.75">
      <c r="A1103" s="77"/>
      <c r="B1103" s="675" t="s">
        <v>6896</v>
      </c>
      <c r="C1103" s="1111" t="s">
        <v>6940</v>
      </c>
      <c r="D1103" s="888"/>
      <c r="E1103" s="888"/>
      <c r="F1103" s="888"/>
      <c r="G1103" s="889"/>
      <c r="H1103" s="77"/>
      <c r="I1103" s="77"/>
      <c r="J1103" s="77"/>
      <c r="K1103" s="77"/>
      <c r="L1103" s="77"/>
      <c r="M1103" s="77"/>
      <c r="N1103" s="77"/>
      <c r="O1103" s="77"/>
      <c r="P1103" s="77"/>
      <c r="Q1103" s="77"/>
      <c r="R1103" s="77"/>
      <c r="S1103" s="77"/>
      <c r="T1103" s="77"/>
      <c r="U1103" s="77"/>
      <c r="V1103" s="77"/>
      <c r="W1103" s="77"/>
      <c r="X1103" s="77"/>
      <c r="Y1103" s="77"/>
      <c r="Z1103" s="77"/>
    </row>
    <row r="1104" spans="1:26" ht="18.75">
      <c r="A1104" s="77"/>
      <c r="B1104" s="668">
        <v>4</v>
      </c>
      <c r="C1104" s="669" t="s">
        <v>6950</v>
      </c>
      <c r="D1104" s="670"/>
      <c r="E1104" s="670"/>
      <c r="F1104" s="670"/>
      <c r="G1104" s="670"/>
      <c r="H1104" s="77"/>
      <c r="I1104" s="77"/>
      <c r="J1104" s="77"/>
      <c r="K1104" s="77"/>
      <c r="L1104" s="77"/>
      <c r="M1104" s="77"/>
      <c r="N1104" s="77"/>
      <c r="O1104" s="77"/>
      <c r="P1104" s="77"/>
      <c r="Q1104" s="77"/>
      <c r="R1104" s="77"/>
      <c r="S1104" s="77"/>
      <c r="T1104" s="77"/>
      <c r="U1104" s="77"/>
      <c r="V1104" s="77"/>
      <c r="W1104" s="77"/>
      <c r="X1104" s="77"/>
      <c r="Y1104" s="77"/>
      <c r="Z1104" s="77"/>
    </row>
    <row r="1105" spans="1:26" ht="15.75">
      <c r="A1105" s="77"/>
      <c r="B1105" s="44" t="s">
        <v>5325</v>
      </c>
      <c r="C1105" s="686" t="s">
        <v>6937</v>
      </c>
      <c r="D1105" s="671">
        <v>1</v>
      </c>
      <c r="E1105" s="15">
        <v>895.53494646000001</v>
      </c>
      <c r="F1105" s="15">
        <v>895.53</v>
      </c>
      <c r="G1105" s="1105">
        <v>16225.78</v>
      </c>
      <c r="H1105" s="77"/>
      <c r="I1105" s="77"/>
      <c r="J1105" s="77"/>
      <c r="K1105" s="77"/>
      <c r="L1105" s="77"/>
      <c r="M1105" s="77"/>
      <c r="N1105" s="77"/>
      <c r="O1105" s="77"/>
      <c r="P1105" s="77"/>
      <c r="Q1105" s="77"/>
      <c r="R1105" s="77"/>
      <c r="S1105" s="77"/>
      <c r="T1105" s="77"/>
      <c r="U1105" s="77"/>
      <c r="V1105" s="77"/>
      <c r="W1105" s="77"/>
      <c r="X1105" s="77"/>
      <c r="Y1105" s="77"/>
      <c r="Z1105" s="77"/>
    </row>
    <row r="1106" spans="1:26" ht="15.75">
      <c r="A1106" s="77"/>
      <c r="B1106" s="44" t="s">
        <v>5407</v>
      </c>
      <c r="C1106" s="672" t="s">
        <v>6889</v>
      </c>
      <c r="D1106" s="44">
        <v>2</v>
      </c>
      <c r="E1106" s="15">
        <v>442.65663288000007</v>
      </c>
      <c r="F1106" s="15">
        <f t="shared" ref="F1106:F1115" si="27">E1106*D1106</f>
        <v>885.31326576000015</v>
      </c>
      <c r="G1106" s="894"/>
      <c r="H1106" s="77"/>
      <c r="I1106" s="77"/>
      <c r="J1106" s="77"/>
      <c r="K1106" s="77"/>
      <c r="L1106" s="77"/>
      <c r="M1106" s="77"/>
      <c r="N1106" s="77"/>
      <c r="O1106" s="77"/>
      <c r="P1106" s="77"/>
      <c r="Q1106" s="77"/>
      <c r="R1106" s="77"/>
      <c r="S1106" s="77"/>
      <c r="T1106" s="77"/>
      <c r="U1106" s="77"/>
      <c r="V1106" s="77"/>
      <c r="W1106" s="77"/>
      <c r="X1106" s="77"/>
      <c r="Y1106" s="77"/>
      <c r="Z1106" s="77"/>
    </row>
    <row r="1107" spans="1:26" ht="15.75">
      <c r="A1107" s="77"/>
      <c r="B1107" s="600" t="s">
        <v>5420</v>
      </c>
      <c r="C1107" s="672" t="s">
        <v>6911</v>
      </c>
      <c r="D1107" s="44">
        <v>3</v>
      </c>
      <c r="E1107" s="15">
        <v>44.393302800000008</v>
      </c>
      <c r="F1107" s="15">
        <f t="shared" si="27"/>
        <v>133.17990840000002</v>
      </c>
      <c r="G1107" s="894"/>
      <c r="H1107" s="77"/>
      <c r="I1107" s="77"/>
      <c r="J1107" s="77"/>
      <c r="K1107" s="77"/>
      <c r="L1107" s="77"/>
      <c r="M1107" s="77"/>
      <c r="N1107" s="77"/>
      <c r="O1107" s="77"/>
      <c r="P1107" s="77"/>
      <c r="Q1107" s="77"/>
      <c r="R1107" s="77"/>
      <c r="S1107" s="77"/>
      <c r="T1107" s="77"/>
      <c r="U1107" s="77"/>
      <c r="V1107" s="77"/>
      <c r="W1107" s="77"/>
      <c r="X1107" s="77"/>
      <c r="Y1107" s="77"/>
      <c r="Z1107" s="77"/>
    </row>
    <row r="1108" spans="1:26" ht="15.75">
      <c r="A1108" s="77"/>
      <c r="B1108" s="59" t="s">
        <v>5906</v>
      </c>
      <c r="C1108" s="687" t="s">
        <v>5907</v>
      </c>
      <c r="D1108" s="671">
        <v>2</v>
      </c>
      <c r="E1108" s="15">
        <v>777.15831600000001</v>
      </c>
      <c r="F1108" s="15">
        <f t="shared" si="27"/>
        <v>1554.316632</v>
      </c>
      <c r="G1108" s="894"/>
      <c r="H1108" s="77"/>
      <c r="I1108" s="77"/>
      <c r="J1108" s="77"/>
      <c r="K1108" s="77"/>
      <c r="L1108" s="77"/>
      <c r="M1108" s="77"/>
      <c r="N1108" s="77"/>
      <c r="O1108" s="77"/>
      <c r="P1108" s="77"/>
      <c r="Q1108" s="77"/>
      <c r="R1108" s="77"/>
      <c r="S1108" s="77"/>
      <c r="T1108" s="77"/>
      <c r="U1108" s="77"/>
      <c r="V1108" s="77"/>
      <c r="W1108" s="77"/>
      <c r="X1108" s="77"/>
      <c r="Y1108" s="77"/>
      <c r="Z1108" s="77"/>
    </row>
    <row r="1109" spans="1:26" ht="15.75">
      <c r="A1109" s="77"/>
      <c r="B1109" s="59" t="s">
        <v>5910</v>
      </c>
      <c r="C1109" s="687" t="s">
        <v>5911</v>
      </c>
      <c r="D1109" s="671">
        <v>4</v>
      </c>
      <c r="E1109" s="15">
        <v>961.48753799999986</v>
      </c>
      <c r="F1109" s="15">
        <f t="shared" si="27"/>
        <v>3845.9501519999994</v>
      </c>
      <c r="G1109" s="894"/>
      <c r="H1109" s="77"/>
      <c r="I1109" s="77"/>
      <c r="J1109" s="77"/>
      <c r="K1109" s="77"/>
      <c r="L1109" s="77"/>
      <c r="M1109" s="77"/>
      <c r="N1109" s="77"/>
      <c r="O1109" s="77"/>
      <c r="P1109" s="77"/>
      <c r="Q1109" s="77"/>
      <c r="R1109" s="77"/>
      <c r="S1109" s="77"/>
      <c r="T1109" s="77"/>
      <c r="U1109" s="77"/>
      <c r="V1109" s="77"/>
      <c r="W1109" s="77"/>
      <c r="X1109" s="77"/>
      <c r="Y1109" s="77"/>
      <c r="Z1109" s="77"/>
    </row>
    <row r="1110" spans="1:26" ht="15.75">
      <c r="A1110" s="77"/>
      <c r="B1110" s="59" t="s">
        <v>5914</v>
      </c>
      <c r="C1110" s="687" t="s">
        <v>5915</v>
      </c>
      <c r="D1110" s="671">
        <v>2</v>
      </c>
      <c r="E1110" s="15">
        <v>1194.57492</v>
      </c>
      <c r="F1110" s="15">
        <f t="shared" si="27"/>
        <v>2389.14984</v>
      </c>
      <c r="G1110" s="894"/>
      <c r="H1110" s="77"/>
      <c r="I1110" s="77"/>
      <c r="J1110" s="77"/>
      <c r="K1110" s="77"/>
      <c r="L1110" s="77"/>
      <c r="M1110" s="77"/>
      <c r="N1110" s="77"/>
      <c r="O1110" s="77"/>
      <c r="P1110" s="77"/>
      <c r="Q1110" s="77"/>
      <c r="R1110" s="77"/>
      <c r="S1110" s="77"/>
      <c r="T1110" s="77"/>
      <c r="U1110" s="77"/>
      <c r="V1110" s="77"/>
      <c r="W1110" s="77"/>
      <c r="X1110" s="77"/>
      <c r="Y1110" s="77"/>
      <c r="Z1110" s="77"/>
    </row>
    <row r="1111" spans="1:26" ht="15.75">
      <c r="A1111" s="77"/>
      <c r="B1111" s="44" t="s">
        <v>6220</v>
      </c>
      <c r="C1111" s="674" t="s">
        <v>6893</v>
      </c>
      <c r="D1111" s="44">
        <v>4</v>
      </c>
      <c r="E1111" s="15">
        <v>105.30259740000001</v>
      </c>
      <c r="F1111" s="15">
        <f t="shared" si="27"/>
        <v>421.21038960000004</v>
      </c>
      <c r="G1111" s="894"/>
      <c r="H1111" s="77"/>
      <c r="I1111" s="77"/>
      <c r="J1111" s="77"/>
      <c r="K1111" s="77"/>
      <c r="L1111" s="77"/>
      <c r="M1111" s="77"/>
      <c r="N1111" s="77"/>
      <c r="O1111" s="77"/>
      <c r="P1111" s="77"/>
      <c r="Q1111" s="77"/>
      <c r="R1111" s="77"/>
      <c r="S1111" s="77"/>
      <c r="T1111" s="77"/>
      <c r="U1111" s="77"/>
      <c r="V1111" s="77"/>
      <c r="W1111" s="77"/>
      <c r="X1111" s="77"/>
      <c r="Y1111" s="77"/>
      <c r="Z1111" s="77"/>
    </row>
    <row r="1112" spans="1:26" ht="15.75">
      <c r="A1112" s="77"/>
      <c r="B1112" s="44" t="s">
        <v>6224</v>
      </c>
      <c r="C1112" s="674" t="s">
        <v>6894</v>
      </c>
      <c r="D1112" s="44">
        <v>8</v>
      </c>
      <c r="E1112" s="15">
        <v>138.01898880000002</v>
      </c>
      <c r="F1112" s="15">
        <f t="shared" si="27"/>
        <v>1104.1519104000001</v>
      </c>
      <c r="G1112" s="894"/>
      <c r="H1112" s="77"/>
      <c r="I1112" s="77"/>
      <c r="J1112" s="77"/>
      <c r="K1112" s="77"/>
      <c r="L1112" s="77"/>
      <c r="M1112" s="77"/>
      <c r="N1112" s="77"/>
      <c r="O1112" s="77"/>
      <c r="P1112" s="77"/>
      <c r="Q1112" s="77"/>
      <c r="R1112" s="77"/>
      <c r="S1112" s="77"/>
      <c r="T1112" s="77"/>
      <c r="U1112" s="77"/>
      <c r="V1112" s="77"/>
      <c r="W1112" s="77"/>
      <c r="X1112" s="77"/>
      <c r="Y1112" s="77"/>
      <c r="Z1112" s="77"/>
    </row>
    <row r="1113" spans="1:26" ht="15.75">
      <c r="A1113" s="77"/>
      <c r="B1113" s="44" t="s">
        <v>6228</v>
      </c>
      <c r="C1113" s="674" t="s">
        <v>6938</v>
      </c>
      <c r="D1113" s="44">
        <v>4</v>
      </c>
      <c r="E1113" s="15">
        <v>174.25949310000001</v>
      </c>
      <c r="F1113" s="15">
        <f t="shared" si="27"/>
        <v>697.03797240000006</v>
      </c>
      <c r="G1113" s="894"/>
      <c r="H1113" s="77"/>
      <c r="I1113" s="77"/>
      <c r="J1113" s="77"/>
      <c r="K1113" s="77"/>
      <c r="L1113" s="77"/>
      <c r="M1113" s="77"/>
      <c r="N1113" s="77"/>
      <c r="O1113" s="77"/>
      <c r="P1113" s="77"/>
      <c r="Q1113" s="77"/>
      <c r="R1113" s="77"/>
      <c r="S1113" s="77"/>
      <c r="T1113" s="77"/>
      <c r="U1113" s="77"/>
      <c r="V1113" s="77"/>
      <c r="W1113" s="77"/>
      <c r="X1113" s="77"/>
      <c r="Y1113" s="77"/>
      <c r="Z1113" s="77"/>
    </row>
    <row r="1114" spans="1:26" ht="15.75">
      <c r="A1114" s="77"/>
      <c r="B1114" s="600" t="s">
        <v>5443</v>
      </c>
      <c r="C1114" s="672" t="s">
        <v>6913</v>
      </c>
      <c r="D1114" s="671">
        <v>6</v>
      </c>
      <c r="E1114" s="15">
        <v>614.28268440000011</v>
      </c>
      <c r="F1114" s="15">
        <f t="shared" si="27"/>
        <v>3685.6961064000006</v>
      </c>
      <c r="G1114" s="894"/>
      <c r="H1114" s="77"/>
      <c r="I1114" s="77"/>
      <c r="J1114" s="77"/>
      <c r="K1114" s="77"/>
      <c r="L1114" s="77"/>
      <c r="M1114" s="77"/>
      <c r="N1114" s="77"/>
      <c r="O1114" s="77"/>
      <c r="P1114" s="77"/>
      <c r="Q1114" s="77"/>
      <c r="R1114" s="77"/>
      <c r="S1114" s="77"/>
      <c r="T1114" s="77"/>
      <c r="U1114" s="77"/>
      <c r="V1114" s="77"/>
      <c r="W1114" s="77"/>
      <c r="X1114" s="77"/>
      <c r="Y1114" s="77"/>
      <c r="Z1114" s="77"/>
    </row>
    <row r="1115" spans="1:26" ht="15.75">
      <c r="A1115" s="77"/>
      <c r="B1115" s="600" t="s">
        <v>5491</v>
      </c>
      <c r="C1115" s="672" t="s">
        <v>6951</v>
      </c>
      <c r="D1115" s="671">
        <v>2</v>
      </c>
      <c r="E1115" s="15">
        <v>307.12380929999995</v>
      </c>
      <c r="F1115" s="15">
        <f t="shared" si="27"/>
        <v>614.2476185999999</v>
      </c>
      <c r="G1115" s="1106"/>
      <c r="H1115" s="77"/>
      <c r="I1115" s="77"/>
      <c r="J1115" s="77"/>
      <c r="K1115" s="77"/>
      <c r="L1115" s="77"/>
      <c r="M1115" s="77"/>
      <c r="N1115" s="77"/>
      <c r="O1115" s="77"/>
      <c r="P1115" s="77"/>
      <c r="Q1115" s="77"/>
      <c r="R1115" s="77"/>
      <c r="S1115" s="77"/>
      <c r="T1115" s="77"/>
      <c r="U1115" s="77"/>
      <c r="V1115" s="77"/>
      <c r="W1115" s="77"/>
      <c r="X1115" s="77"/>
      <c r="Y1115" s="77"/>
      <c r="Z1115" s="77"/>
    </row>
    <row r="1116" spans="1:26" ht="15.75">
      <c r="A1116" s="77"/>
      <c r="B1116" s="675" t="s">
        <v>6896</v>
      </c>
      <c r="C1116" s="1111" t="s">
        <v>6940</v>
      </c>
      <c r="D1116" s="888"/>
      <c r="E1116" s="888"/>
      <c r="F1116" s="888"/>
      <c r="G1116" s="889"/>
      <c r="H1116" s="77"/>
      <c r="I1116" s="77"/>
      <c r="J1116" s="77"/>
      <c r="K1116" s="77"/>
      <c r="L1116" s="77"/>
      <c r="M1116" s="77"/>
      <c r="N1116" s="77"/>
      <c r="O1116" s="77"/>
      <c r="P1116" s="77"/>
      <c r="Q1116" s="77"/>
      <c r="R1116" s="77"/>
      <c r="S1116" s="77"/>
      <c r="T1116" s="77"/>
      <c r="U1116" s="77"/>
      <c r="V1116" s="77"/>
      <c r="W1116" s="77"/>
      <c r="X1116" s="77"/>
      <c r="Y1116" s="77"/>
      <c r="Z1116" s="77"/>
    </row>
    <row r="1117" spans="1:26" ht="18.75">
      <c r="A1117" s="77"/>
      <c r="B1117" s="668">
        <v>5</v>
      </c>
      <c r="C1117" s="669" t="s">
        <v>6952</v>
      </c>
      <c r="D1117" s="670"/>
      <c r="E1117" s="670"/>
      <c r="F1117" s="670"/>
      <c r="G1117" s="670"/>
      <c r="H1117" s="77"/>
      <c r="I1117" s="77"/>
      <c r="J1117" s="77"/>
      <c r="K1117" s="77"/>
      <c r="L1117" s="77"/>
      <c r="M1117" s="77"/>
      <c r="N1117" s="77"/>
      <c r="O1117" s="77"/>
      <c r="P1117" s="77"/>
      <c r="Q1117" s="77"/>
      <c r="R1117" s="77"/>
      <c r="S1117" s="77"/>
      <c r="T1117" s="77"/>
      <c r="U1117" s="77"/>
      <c r="V1117" s="77"/>
      <c r="W1117" s="77"/>
      <c r="X1117" s="77"/>
      <c r="Y1117" s="77"/>
      <c r="Z1117" s="77"/>
    </row>
    <row r="1118" spans="1:26" ht="15.75">
      <c r="A1118" s="77"/>
      <c r="B1118" s="44" t="s">
        <v>5325</v>
      </c>
      <c r="C1118" s="686" t="s">
        <v>6937</v>
      </c>
      <c r="D1118" s="671">
        <v>1</v>
      </c>
      <c r="E1118" s="15">
        <v>895.53494646000001</v>
      </c>
      <c r="F1118" s="15">
        <f t="shared" ref="F1118:F1128" si="28">E1118*D1118</f>
        <v>895.53494646000001</v>
      </c>
      <c r="G1118" s="1105">
        <v>20135.580000000002</v>
      </c>
      <c r="H1118" s="77"/>
      <c r="I1118" s="77"/>
      <c r="J1118" s="77"/>
      <c r="K1118" s="77"/>
      <c r="L1118" s="77"/>
      <c r="M1118" s="77"/>
      <c r="N1118" s="77"/>
      <c r="O1118" s="77"/>
      <c r="P1118" s="77"/>
      <c r="Q1118" s="77"/>
      <c r="R1118" s="77"/>
      <c r="S1118" s="77"/>
      <c r="T1118" s="77"/>
      <c r="U1118" s="77"/>
      <c r="V1118" s="77"/>
      <c r="W1118" s="77"/>
      <c r="X1118" s="77"/>
      <c r="Y1118" s="77"/>
      <c r="Z1118" s="77"/>
    </row>
    <row r="1119" spans="1:26" ht="15.75">
      <c r="A1119" s="77"/>
      <c r="B1119" s="44" t="s">
        <v>5407</v>
      </c>
      <c r="C1119" s="672" t="s">
        <v>6905</v>
      </c>
      <c r="D1119" s="44">
        <v>2</v>
      </c>
      <c r="E1119" s="15">
        <v>442.65663288000007</v>
      </c>
      <c r="F1119" s="15">
        <f t="shared" si="28"/>
        <v>885.31326576000015</v>
      </c>
      <c r="G1119" s="894"/>
      <c r="H1119" s="77"/>
      <c r="I1119" s="77"/>
      <c r="J1119" s="77"/>
      <c r="K1119" s="77"/>
      <c r="L1119" s="77"/>
      <c r="M1119" s="77"/>
      <c r="N1119" s="77"/>
      <c r="O1119" s="77"/>
      <c r="P1119" s="77"/>
      <c r="Q1119" s="77"/>
      <c r="R1119" s="77"/>
      <c r="S1119" s="77"/>
      <c r="T1119" s="77"/>
      <c r="U1119" s="77"/>
      <c r="V1119" s="77"/>
      <c r="W1119" s="77"/>
      <c r="X1119" s="77"/>
      <c r="Y1119" s="77"/>
      <c r="Z1119" s="77"/>
    </row>
    <row r="1120" spans="1:26" ht="15.75">
      <c r="A1120" s="77"/>
      <c r="B1120" s="600" t="s">
        <v>5420</v>
      </c>
      <c r="C1120" s="672" t="s">
        <v>6890</v>
      </c>
      <c r="D1120" s="44">
        <v>3</v>
      </c>
      <c r="E1120" s="15">
        <v>44.393302800000008</v>
      </c>
      <c r="F1120" s="15">
        <f t="shared" si="28"/>
        <v>133.17990840000002</v>
      </c>
      <c r="G1120" s="894"/>
      <c r="H1120" s="77"/>
      <c r="I1120" s="77"/>
      <c r="J1120" s="77"/>
      <c r="K1120" s="77"/>
      <c r="L1120" s="77"/>
      <c r="M1120" s="77"/>
      <c r="N1120" s="77"/>
      <c r="O1120" s="77"/>
      <c r="P1120" s="77"/>
      <c r="Q1120" s="77"/>
      <c r="R1120" s="77"/>
      <c r="S1120" s="77"/>
      <c r="T1120" s="77"/>
      <c r="U1120" s="77"/>
      <c r="V1120" s="77"/>
      <c r="W1120" s="77"/>
      <c r="X1120" s="77"/>
      <c r="Y1120" s="77"/>
      <c r="Z1120" s="77"/>
    </row>
    <row r="1121" spans="1:26" ht="15.75">
      <c r="A1121" s="77"/>
      <c r="B1121" s="44" t="s">
        <v>5926</v>
      </c>
      <c r="C1121" s="673" t="s">
        <v>5927</v>
      </c>
      <c r="D1121" s="671">
        <v>2</v>
      </c>
      <c r="E1121" s="15">
        <v>1010.1288119999999</v>
      </c>
      <c r="F1121" s="15">
        <f t="shared" si="28"/>
        <v>2020.2576239999999</v>
      </c>
      <c r="G1121" s="894"/>
      <c r="H1121" s="77"/>
      <c r="I1121" s="77"/>
      <c r="J1121" s="77"/>
      <c r="K1121" s="77"/>
      <c r="L1121" s="77"/>
      <c r="M1121" s="77"/>
      <c r="N1121" s="77"/>
      <c r="O1121" s="77"/>
      <c r="P1121" s="77"/>
      <c r="Q1121" s="77"/>
      <c r="R1121" s="77"/>
      <c r="S1121" s="77"/>
      <c r="T1121" s="77"/>
      <c r="U1121" s="77"/>
      <c r="V1121" s="77"/>
      <c r="W1121" s="77"/>
      <c r="X1121" s="77"/>
      <c r="Y1121" s="77"/>
      <c r="Z1121" s="77"/>
    </row>
    <row r="1122" spans="1:26" ht="15.75">
      <c r="A1122" s="77"/>
      <c r="B1122" s="44" t="s">
        <v>5930</v>
      </c>
      <c r="C1122" s="673" t="s">
        <v>5931</v>
      </c>
      <c r="D1122" s="671">
        <v>4</v>
      </c>
      <c r="E1122" s="15">
        <v>1290.0540840000001</v>
      </c>
      <c r="F1122" s="15">
        <f t="shared" si="28"/>
        <v>5160.2163360000004</v>
      </c>
      <c r="G1122" s="894"/>
      <c r="H1122" s="77"/>
      <c r="I1122" s="77"/>
      <c r="J1122" s="77"/>
      <c r="K1122" s="77"/>
      <c r="L1122" s="77"/>
      <c r="M1122" s="77"/>
      <c r="N1122" s="77"/>
      <c r="O1122" s="77"/>
      <c r="P1122" s="77"/>
      <c r="Q1122" s="77"/>
      <c r="R1122" s="77"/>
      <c r="S1122" s="77"/>
      <c r="T1122" s="77"/>
      <c r="U1122" s="77"/>
      <c r="V1122" s="77"/>
      <c r="W1122" s="77"/>
      <c r="X1122" s="77"/>
      <c r="Y1122" s="77"/>
      <c r="Z1122" s="77"/>
    </row>
    <row r="1123" spans="1:26" ht="15.75">
      <c r="A1123" s="77"/>
      <c r="B1123" s="44" t="s">
        <v>5934</v>
      </c>
      <c r="C1123" s="673" t="s">
        <v>5935</v>
      </c>
      <c r="D1123" s="671">
        <v>2</v>
      </c>
      <c r="E1123" s="15">
        <v>1546.98621</v>
      </c>
      <c r="F1123" s="15">
        <f t="shared" si="28"/>
        <v>3093.9724200000001</v>
      </c>
      <c r="G1123" s="894"/>
      <c r="H1123" s="77"/>
      <c r="I1123" s="77"/>
      <c r="J1123" s="77"/>
      <c r="K1123" s="77"/>
      <c r="L1123" s="77"/>
      <c r="M1123" s="77"/>
      <c r="N1123" s="77"/>
      <c r="O1123" s="77"/>
      <c r="P1123" s="77"/>
      <c r="Q1123" s="77"/>
      <c r="R1123" s="77"/>
      <c r="S1123" s="77"/>
      <c r="T1123" s="77"/>
      <c r="U1123" s="77"/>
      <c r="V1123" s="77"/>
      <c r="W1123" s="77"/>
      <c r="X1123" s="77"/>
      <c r="Y1123" s="77"/>
      <c r="Z1123" s="77"/>
    </row>
    <row r="1124" spans="1:26" ht="15.75">
      <c r="A1124" s="77"/>
      <c r="B1124" s="44" t="s">
        <v>6220</v>
      </c>
      <c r="C1124" s="674" t="s">
        <v>6908</v>
      </c>
      <c r="D1124" s="44">
        <v>4</v>
      </c>
      <c r="E1124" s="15">
        <v>105.30259740000001</v>
      </c>
      <c r="F1124" s="15">
        <f t="shared" si="28"/>
        <v>421.21038960000004</v>
      </c>
      <c r="G1124" s="894"/>
      <c r="H1124" s="77"/>
      <c r="I1124" s="77"/>
      <c r="J1124" s="77"/>
      <c r="K1124" s="77"/>
      <c r="L1124" s="77"/>
      <c r="M1124" s="77"/>
      <c r="N1124" s="77"/>
      <c r="O1124" s="77"/>
      <c r="P1124" s="77"/>
      <c r="Q1124" s="77"/>
      <c r="R1124" s="77"/>
      <c r="S1124" s="77"/>
      <c r="T1124" s="77"/>
      <c r="U1124" s="77"/>
      <c r="V1124" s="77"/>
      <c r="W1124" s="77"/>
      <c r="X1124" s="77"/>
      <c r="Y1124" s="77"/>
      <c r="Z1124" s="77"/>
    </row>
    <row r="1125" spans="1:26" ht="15.75">
      <c r="A1125" s="77"/>
      <c r="B1125" s="44" t="s">
        <v>6224</v>
      </c>
      <c r="C1125" s="674" t="s">
        <v>6894</v>
      </c>
      <c r="D1125" s="44">
        <v>8</v>
      </c>
      <c r="E1125" s="15">
        <v>138.01898880000002</v>
      </c>
      <c r="F1125" s="15">
        <f t="shared" si="28"/>
        <v>1104.1519104000001</v>
      </c>
      <c r="G1125" s="894"/>
      <c r="H1125" s="77"/>
      <c r="I1125" s="77"/>
      <c r="J1125" s="77"/>
      <c r="K1125" s="77"/>
      <c r="L1125" s="77"/>
      <c r="M1125" s="77"/>
      <c r="N1125" s="77"/>
      <c r="O1125" s="77"/>
      <c r="P1125" s="77"/>
      <c r="Q1125" s="77"/>
      <c r="R1125" s="77"/>
      <c r="S1125" s="77"/>
      <c r="T1125" s="77"/>
      <c r="U1125" s="77"/>
      <c r="V1125" s="77"/>
      <c r="W1125" s="77"/>
      <c r="X1125" s="77"/>
      <c r="Y1125" s="77"/>
      <c r="Z1125" s="77"/>
    </row>
    <row r="1126" spans="1:26" ht="15.75">
      <c r="A1126" s="77"/>
      <c r="B1126" s="44" t="s">
        <v>6228</v>
      </c>
      <c r="C1126" s="674" t="s">
        <v>6944</v>
      </c>
      <c r="D1126" s="44">
        <v>4</v>
      </c>
      <c r="E1126" s="15">
        <v>174.25949310000001</v>
      </c>
      <c r="F1126" s="15">
        <f t="shared" si="28"/>
        <v>697.03797240000006</v>
      </c>
      <c r="G1126" s="894"/>
      <c r="H1126" s="77"/>
      <c r="I1126" s="77"/>
      <c r="J1126" s="77"/>
      <c r="K1126" s="77"/>
      <c r="L1126" s="77"/>
      <c r="M1126" s="77"/>
      <c r="N1126" s="77"/>
      <c r="O1126" s="77"/>
      <c r="P1126" s="77"/>
      <c r="Q1126" s="77"/>
      <c r="R1126" s="77"/>
      <c r="S1126" s="77"/>
      <c r="T1126" s="77"/>
      <c r="U1126" s="77"/>
      <c r="V1126" s="77"/>
      <c r="W1126" s="77"/>
      <c r="X1126" s="77"/>
      <c r="Y1126" s="77"/>
      <c r="Z1126" s="77"/>
    </row>
    <row r="1127" spans="1:26" ht="15.75">
      <c r="A1127" s="77"/>
      <c r="B1127" s="600" t="s">
        <v>5459</v>
      </c>
      <c r="C1127" s="672" t="s">
        <v>6917</v>
      </c>
      <c r="D1127" s="671">
        <v>6</v>
      </c>
      <c r="E1127" s="15">
        <v>821.20597020000002</v>
      </c>
      <c r="F1127" s="15">
        <f t="shared" si="28"/>
        <v>4927.2358211999999</v>
      </c>
      <c r="G1127" s="894"/>
      <c r="H1127" s="77"/>
      <c r="I1127" s="77"/>
      <c r="J1127" s="77"/>
      <c r="K1127" s="77"/>
      <c r="L1127" s="77"/>
      <c r="M1127" s="77"/>
      <c r="N1127" s="77"/>
      <c r="O1127" s="77"/>
      <c r="P1127" s="77"/>
      <c r="Q1127" s="77"/>
      <c r="R1127" s="77"/>
      <c r="S1127" s="77"/>
      <c r="T1127" s="77"/>
      <c r="U1127" s="77"/>
      <c r="V1127" s="77"/>
      <c r="W1127" s="77"/>
      <c r="X1127" s="77"/>
      <c r="Y1127" s="77"/>
      <c r="Z1127" s="77"/>
    </row>
    <row r="1128" spans="1:26" ht="15.75">
      <c r="A1128" s="77"/>
      <c r="B1128" s="600" t="s">
        <v>5507</v>
      </c>
      <c r="C1128" s="672" t="s">
        <v>6953</v>
      </c>
      <c r="D1128" s="671">
        <v>2</v>
      </c>
      <c r="E1128" s="15">
        <v>398.73321179999999</v>
      </c>
      <c r="F1128" s="24">
        <f t="shared" si="28"/>
        <v>797.46642359999998</v>
      </c>
      <c r="G1128" s="1106"/>
      <c r="H1128" s="77"/>
      <c r="I1128" s="77"/>
      <c r="J1128" s="77"/>
      <c r="K1128" s="77"/>
      <c r="L1128" s="77"/>
      <c r="M1128" s="77"/>
      <c r="N1128" s="77"/>
      <c r="O1128" s="77"/>
      <c r="P1128" s="77"/>
      <c r="Q1128" s="77"/>
      <c r="R1128" s="77"/>
      <c r="S1128" s="77"/>
      <c r="T1128" s="77"/>
      <c r="U1128" s="77"/>
      <c r="V1128" s="77"/>
      <c r="W1128" s="77"/>
      <c r="X1128" s="77"/>
      <c r="Y1128" s="77"/>
      <c r="Z1128" s="77"/>
    </row>
    <row r="1129" spans="1:26" ht="15.75">
      <c r="A1129" s="77"/>
      <c r="B1129" s="675" t="s">
        <v>6896</v>
      </c>
      <c r="C1129" s="1111" t="s">
        <v>6940</v>
      </c>
      <c r="D1129" s="888"/>
      <c r="E1129" s="888"/>
      <c r="F1129" s="888"/>
      <c r="G1129" s="889"/>
      <c r="H1129" s="77"/>
      <c r="I1129" s="77"/>
      <c r="J1129" s="77"/>
      <c r="K1129" s="77"/>
      <c r="L1129" s="77"/>
      <c r="M1129" s="77"/>
      <c r="N1129" s="77"/>
      <c r="O1129" s="77"/>
      <c r="P1129" s="77"/>
      <c r="Q1129" s="77"/>
      <c r="R1129" s="77"/>
      <c r="S1129" s="77"/>
      <c r="T1129" s="77"/>
      <c r="U1129" s="77"/>
      <c r="V1129" s="77"/>
      <c r="W1129" s="77"/>
      <c r="X1129" s="77"/>
      <c r="Y1129" s="77"/>
      <c r="Z1129" s="77"/>
    </row>
    <row r="1130" spans="1:26" ht="18.75">
      <c r="A1130" s="77"/>
      <c r="B1130" s="668">
        <v>6</v>
      </c>
      <c r="C1130" s="669" t="s">
        <v>6954</v>
      </c>
      <c r="D1130" s="670"/>
      <c r="E1130" s="670"/>
      <c r="F1130" s="670"/>
      <c r="G1130" s="670"/>
      <c r="H1130" s="77"/>
      <c r="I1130" s="77"/>
      <c r="J1130" s="77"/>
      <c r="K1130" s="77"/>
      <c r="L1130" s="77"/>
      <c r="M1130" s="77"/>
      <c r="N1130" s="77"/>
      <c r="O1130" s="77"/>
      <c r="P1130" s="77"/>
      <c r="Q1130" s="77"/>
      <c r="R1130" s="77"/>
      <c r="S1130" s="77"/>
      <c r="T1130" s="77"/>
      <c r="U1130" s="77"/>
      <c r="V1130" s="77"/>
      <c r="W1130" s="77"/>
      <c r="X1130" s="77"/>
      <c r="Y1130" s="77"/>
      <c r="Z1130" s="77"/>
    </row>
    <row r="1131" spans="1:26" ht="15.75">
      <c r="A1131" s="77"/>
      <c r="B1131" s="680" t="s">
        <v>5420</v>
      </c>
      <c r="C1131" s="672" t="s">
        <v>6911</v>
      </c>
      <c r="D1131" s="199">
        <v>2</v>
      </c>
      <c r="E1131" s="680">
        <v>44.393302800000008</v>
      </c>
      <c r="F1131" s="680">
        <f t="shared" ref="F1131:F1139" si="29">E1131*D1131</f>
        <v>88.786605600000016</v>
      </c>
      <c r="G1131" s="1105">
        <v>9108.14</v>
      </c>
      <c r="H1131" s="77"/>
      <c r="I1131" s="77"/>
      <c r="J1131" s="77"/>
      <c r="K1131" s="77"/>
      <c r="L1131" s="77"/>
      <c r="M1131" s="77"/>
      <c r="N1131" s="77"/>
      <c r="O1131" s="77"/>
      <c r="P1131" s="77"/>
      <c r="Q1131" s="77"/>
      <c r="R1131" s="77"/>
      <c r="S1131" s="77"/>
      <c r="T1131" s="77"/>
      <c r="U1131" s="77"/>
      <c r="V1131" s="77"/>
      <c r="W1131" s="77"/>
      <c r="X1131" s="77"/>
      <c r="Y1131" s="77"/>
      <c r="Z1131" s="77"/>
    </row>
    <row r="1132" spans="1:26" ht="15.75">
      <c r="A1132" s="77"/>
      <c r="B1132" s="199" t="s">
        <v>6220</v>
      </c>
      <c r="C1132" s="674" t="s">
        <v>6908</v>
      </c>
      <c r="D1132" s="199">
        <v>2</v>
      </c>
      <c r="E1132" s="680">
        <v>105.30259740000001</v>
      </c>
      <c r="F1132" s="680">
        <f t="shared" si="29"/>
        <v>210.60519480000002</v>
      </c>
      <c r="G1132" s="894"/>
      <c r="H1132" s="77"/>
      <c r="I1132" s="77"/>
      <c r="J1132" s="77"/>
      <c r="K1132" s="77"/>
      <c r="L1132" s="77"/>
      <c r="M1132" s="77"/>
      <c r="N1132" s="77"/>
      <c r="O1132" s="77"/>
      <c r="P1132" s="77"/>
      <c r="Q1132" s="77"/>
      <c r="R1132" s="77"/>
      <c r="S1132" s="77"/>
      <c r="T1132" s="77"/>
      <c r="U1132" s="77"/>
      <c r="V1132" s="77"/>
      <c r="W1132" s="77"/>
      <c r="X1132" s="77"/>
      <c r="Y1132" s="77"/>
      <c r="Z1132" s="77"/>
    </row>
    <row r="1133" spans="1:26" ht="15.75">
      <c r="A1133" s="77"/>
      <c r="B1133" s="199" t="s">
        <v>6224</v>
      </c>
      <c r="C1133" s="674" t="s">
        <v>6894</v>
      </c>
      <c r="D1133" s="199">
        <v>2</v>
      </c>
      <c r="E1133" s="680">
        <v>138.01898880000002</v>
      </c>
      <c r="F1133" s="680">
        <f t="shared" si="29"/>
        <v>276.03797760000003</v>
      </c>
      <c r="G1133" s="894"/>
      <c r="H1133" s="77"/>
      <c r="I1133" s="77"/>
      <c r="J1133" s="77"/>
      <c r="K1133" s="77"/>
      <c r="L1133" s="77"/>
      <c r="M1133" s="77"/>
      <c r="N1133" s="77"/>
      <c r="O1133" s="77"/>
      <c r="P1133" s="77"/>
      <c r="Q1133" s="77"/>
      <c r="R1133" s="77"/>
      <c r="S1133" s="77"/>
      <c r="T1133" s="77"/>
      <c r="U1133" s="77"/>
      <c r="V1133" s="77"/>
      <c r="W1133" s="77"/>
      <c r="X1133" s="77"/>
      <c r="Y1133" s="77"/>
      <c r="Z1133" s="77"/>
    </row>
    <row r="1134" spans="1:26" ht="15.75">
      <c r="A1134" s="77"/>
      <c r="B1134" s="199" t="s">
        <v>6228</v>
      </c>
      <c r="C1134" s="674" t="s">
        <v>6938</v>
      </c>
      <c r="D1134" s="199">
        <v>2</v>
      </c>
      <c r="E1134" s="680">
        <v>174.25949310000001</v>
      </c>
      <c r="F1134" s="680">
        <f t="shared" si="29"/>
        <v>348.51898620000003</v>
      </c>
      <c r="G1134" s="894"/>
      <c r="H1134" s="77"/>
      <c r="I1134" s="77"/>
      <c r="J1134" s="77"/>
      <c r="K1134" s="77"/>
      <c r="L1134" s="77"/>
      <c r="M1134" s="77"/>
      <c r="N1134" s="77"/>
      <c r="O1134" s="77"/>
      <c r="P1134" s="77"/>
      <c r="Q1134" s="77"/>
      <c r="R1134" s="77"/>
      <c r="S1134" s="77"/>
      <c r="T1134" s="77"/>
      <c r="U1134" s="77"/>
      <c r="V1134" s="77"/>
      <c r="W1134" s="77"/>
      <c r="X1134" s="77"/>
      <c r="Y1134" s="77"/>
      <c r="Z1134" s="77"/>
    </row>
    <row r="1135" spans="1:26" ht="15.75">
      <c r="A1135" s="77"/>
      <c r="B1135" s="688" t="s">
        <v>6521</v>
      </c>
      <c r="C1135" s="688" t="s">
        <v>6522</v>
      </c>
      <c r="D1135" s="199">
        <v>1</v>
      </c>
      <c r="E1135" s="680">
        <v>2928.4</v>
      </c>
      <c r="F1135" s="680">
        <f t="shared" si="29"/>
        <v>2928.4</v>
      </c>
      <c r="G1135" s="894"/>
      <c r="H1135" s="77"/>
      <c r="I1135" s="77"/>
      <c r="J1135" s="77"/>
      <c r="K1135" s="77"/>
      <c r="L1135" s="77"/>
      <c r="M1135" s="77"/>
      <c r="N1135" s="77"/>
      <c r="O1135" s="77"/>
      <c r="P1135" s="77"/>
      <c r="Q1135" s="77"/>
      <c r="R1135" s="77"/>
      <c r="S1135" s="77"/>
      <c r="T1135" s="77"/>
      <c r="U1135" s="77"/>
      <c r="V1135" s="77"/>
      <c r="W1135" s="77"/>
      <c r="X1135" s="77"/>
      <c r="Y1135" s="77"/>
      <c r="Z1135" s="77"/>
    </row>
    <row r="1136" spans="1:26" ht="15.75">
      <c r="A1136" s="77"/>
      <c r="B1136" s="689" t="s">
        <v>6578</v>
      </c>
      <c r="C1136" s="689" t="s">
        <v>6579</v>
      </c>
      <c r="D1136" s="199">
        <v>1</v>
      </c>
      <c r="E1136" s="199">
        <v>1201.02</v>
      </c>
      <c r="F1136" s="680">
        <f t="shared" si="29"/>
        <v>1201.02</v>
      </c>
      <c r="G1136" s="894"/>
      <c r="H1136" s="77"/>
      <c r="I1136" s="77"/>
      <c r="J1136" s="77"/>
      <c r="K1136" s="77"/>
      <c r="L1136" s="77"/>
      <c r="M1136" s="77"/>
      <c r="N1136" s="77"/>
      <c r="O1136" s="77"/>
      <c r="P1136" s="77"/>
      <c r="Q1136" s="77"/>
      <c r="R1136" s="77"/>
      <c r="S1136" s="77"/>
      <c r="T1136" s="77"/>
      <c r="U1136" s="77"/>
      <c r="V1136" s="77"/>
      <c r="W1136" s="77"/>
      <c r="X1136" s="77"/>
      <c r="Y1136" s="77"/>
      <c r="Z1136" s="77"/>
    </row>
    <row r="1137" spans="1:26" ht="15.75">
      <c r="A1137" s="77"/>
      <c r="B1137" s="689" t="s">
        <v>6580</v>
      </c>
      <c r="C1137" s="689" t="s">
        <v>6581</v>
      </c>
      <c r="D1137" s="199">
        <v>1</v>
      </c>
      <c r="E1137" s="199">
        <v>1572.58</v>
      </c>
      <c r="F1137" s="680">
        <f t="shared" si="29"/>
        <v>1572.58</v>
      </c>
      <c r="G1137" s="894"/>
      <c r="H1137" s="77"/>
      <c r="I1137" s="77"/>
      <c r="J1137" s="77"/>
      <c r="K1137" s="77"/>
      <c r="L1137" s="77"/>
      <c r="M1137" s="77"/>
      <c r="N1137" s="77"/>
      <c r="O1137" s="77"/>
      <c r="P1137" s="77"/>
      <c r="Q1137" s="77"/>
      <c r="R1137" s="77"/>
      <c r="S1137" s="77"/>
      <c r="T1137" s="77"/>
      <c r="U1137" s="77"/>
      <c r="V1137" s="77"/>
      <c r="W1137" s="77"/>
      <c r="X1137" s="77"/>
      <c r="Y1137" s="77"/>
      <c r="Z1137" s="77"/>
    </row>
    <row r="1138" spans="1:26" ht="15.75">
      <c r="A1138" s="77"/>
      <c r="B1138" s="689" t="s">
        <v>6582</v>
      </c>
      <c r="C1138" s="689" t="s">
        <v>6583</v>
      </c>
      <c r="D1138" s="199">
        <v>1</v>
      </c>
      <c r="E1138" s="199">
        <v>1923.69</v>
      </c>
      <c r="F1138" s="680">
        <f t="shared" si="29"/>
        <v>1923.69</v>
      </c>
      <c r="G1138" s="894"/>
      <c r="H1138" s="77"/>
      <c r="I1138" s="77"/>
      <c r="J1138" s="77"/>
      <c r="K1138" s="77"/>
      <c r="L1138" s="77"/>
      <c r="M1138" s="77"/>
      <c r="N1138" s="77"/>
      <c r="O1138" s="77"/>
      <c r="P1138" s="77"/>
      <c r="Q1138" s="77"/>
      <c r="R1138" s="77"/>
      <c r="S1138" s="77"/>
      <c r="T1138" s="77"/>
      <c r="U1138" s="77"/>
      <c r="V1138" s="77"/>
      <c r="W1138" s="77"/>
      <c r="X1138" s="77"/>
      <c r="Y1138" s="77"/>
      <c r="Z1138" s="77"/>
    </row>
    <row r="1139" spans="1:26" ht="15.75">
      <c r="A1139" s="77"/>
      <c r="B1139" s="199" t="s">
        <v>6552</v>
      </c>
      <c r="C1139" s="690" t="s">
        <v>6955</v>
      </c>
      <c r="D1139" s="199">
        <v>1</v>
      </c>
      <c r="E1139" s="199">
        <v>558.5</v>
      </c>
      <c r="F1139" s="680">
        <f t="shared" si="29"/>
        <v>558.5</v>
      </c>
      <c r="G1139" s="894"/>
      <c r="H1139" s="77"/>
      <c r="I1139" s="77"/>
      <c r="J1139" s="77"/>
      <c r="K1139" s="77"/>
      <c r="L1139" s="77"/>
      <c r="M1139" s="77"/>
      <c r="N1139" s="77"/>
      <c r="O1139" s="77"/>
      <c r="P1139" s="77"/>
      <c r="Q1139" s="77"/>
      <c r="R1139" s="77"/>
      <c r="S1139" s="77"/>
      <c r="T1139" s="77"/>
      <c r="U1139" s="77"/>
      <c r="V1139" s="77"/>
      <c r="W1139" s="77"/>
      <c r="X1139" s="77"/>
      <c r="Y1139" s="77"/>
      <c r="Z1139" s="77"/>
    </row>
    <row r="1140" spans="1:26" ht="15.75">
      <c r="A1140" s="77"/>
      <c r="B1140" s="675" t="s">
        <v>6896</v>
      </c>
      <c r="C1140" s="1112" t="s">
        <v>6897</v>
      </c>
      <c r="D1140" s="888"/>
      <c r="E1140" s="888"/>
      <c r="F1140" s="889"/>
      <c r="G1140" s="1106"/>
      <c r="H1140" s="77"/>
      <c r="I1140" s="77"/>
      <c r="J1140" s="77"/>
      <c r="K1140" s="77"/>
      <c r="L1140" s="77"/>
      <c r="M1140" s="77"/>
      <c r="N1140" s="77"/>
      <c r="O1140" s="77"/>
      <c r="P1140" s="77"/>
      <c r="Q1140" s="77"/>
      <c r="R1140" s="77"/>
      <c r="S1140" s="77"/>
      <c r="T1140" s="77"/>
      <c r="U1140" s="77"/>
      <c r="V1140" s="77"/>
      <c r="W1140" s="77"/>
      <c r="X1140" s="77"/>
      <c r="Y1140" s="77"/>
      <c r="Z1140" s="77"/>
    </row>
    <row r="1141" spans="1:26" ht="37.5">
      <c r="A1141" s="77"/>
      <c r="B1141" s="668">
        <v>7</v>
      </c>
      <c r="C1141" s="685" t="s">
        <v>6956</v>
      </c>
      <c r="D1141" s="670"/>
      <c r="E1141" s="670"/>
      <c r="F1141" s="670"/>
      <c r="G1141" s="670"/>
      <c r="H1141" s="77"/>
      <c r="I1141" s="77"/>
      <c r="J1141" s="77"/>
      <c r="K1141" s="77"/>
      <c r="L1141" s="77"/>
      <c r="M1141" s="77"/>
      <c r="N1141" s="77"/>
      <c r="O1141" s="77"/>
      <c r="P1141" s="77"/>
      <c r="Q1141" s="77"/>
      <c r="R1141" s="77"/>
      <c r="S1141" s="77"/>
      <c r="T1141" s="77"/>
      <c r="U1141" s="77"/>
      <c r="V1141" s="77"/>
      <c r="W1141" s="77"/>
      <c r="X1141" s="77"/>
      <c r="Y1141" s="77"/>
      <c r="Z1141" s="77"/>
    </row>
    <row r="1142" spans="1:26" ht="15.75">
      <c r="A1142" s="77"/>
      <c r="B1142" s="44" t="s">
        <v>5325</v>
      </c>
      <c r="C1142" s="686" t="s">
        <v>6937</v>
      </c>
      <c r="D1142" s="671">
        <v>1</v>
      </c>
      <c r="E1142" s="15">
        <v>895.53494646000001</v>
      </c>
      <c r="F1142" s="15">
        <f t="shared" ref="F1142:F1153" si="30">E1142*D1142</f>
        <v>895.53494646000001</v>
      </c>
      <c r="G1142" s="1105">
        <v>24021.57</v>
      </c>
      <c r="H1142" s="77"/>
      <c r="I1142" s="77"/>
      <c r="J1142" s="77"/>
      <c r="K1142" s="77"/>
      <c r="L1142" s="77"/>
      <c r="M1142" s="77"/>
      <c r="N1142" s="77"/>
      <c r="O1142" s="77"/>
      <c r="P1142" s="77"/>
      <c r="Q1142" s="77"/>
      <c r="R1142" s="77"/>
      <c r="S1142" s="77"/>
      <c r="T1142" s="77"/>
      <c r="U1142" s="77"/>
      <c r="V1142" s="77"/>
      <c r="W1142" s="77"/>
      <c r="X1142" s="77"/>
      <c r="Y1142" s="77"/>
      <c r="Z1142" s="77"/>
    </row>
    <row r="1143" spans="1:26" ht="15.75">
      <c r="A1143" s="77"/>
      <c r="B1143" s="44" t="s">
        <v>5407</v>
      </c>
      <c r="C1143" s="672" t="s">
        <v>6905</v>
      </c>
      <c r="D1143" s="44">
        <v>2</v>
      </c>
      <c r="E1143" s="15">
        <v>442.65663288000007</v>
      </c>
      <c r="F1143" s="15">
        <f t="shared" si="30"/>
        <v>885.31326576000015</v>
      </c>
      <c r="G1143" s="894"/>
      <c r="H1143" s="77"/>
      <c r="I1143" s="77"/>
      <c r="J1143" s="77"/>
      <c r="K1143" s="77"/>
      <c r="L1143" s="77"/>
      <c r="M1143" s="77"/>
      <c r="N1143" s="77"/>
      <c r="O1143" s="77"/>
      <c r="P1143" s="77"/>
      <c r="Q1143" s="77"/>
      <c r="R1143" s="77"/>
      <c r="S1143" s="77"/>
      <c r="T1143" s="77"/>
      <c r="U1143" s="77"/>
      <c r="V1143" s="77"/>
      <c r="W1143" s="77"/>
      <c r="X1143" s="77"/>
      <c r="Y1143" s="77"/>
      <c r="Z1143" s="77"/>
    </row>
    <row r="1144" spans="1:26" ht="15.75">
      <c r="A1144" s="77"/>
      <c r="B1144" s="600" t="s">
        <v>5420</v>
      </c>
      <c r="C1144" s="672" t="s">
        <v>6890</v>
      </c>
      <c r="D1144" s="44">
        <v>3</v>
      </c>
      <c r="E1144" s="15">
        <v>44.393302800000008</v>
      </c>
      <c r="F1144" s="15">
        <f t="shared" si="30"/>
        <v>133.17990840000002</v>
      </c>
      <c r="G1144" s="894"/>
      <c r="H1144" s="77"/>
      <c r="I1144" s="77"/>
      <c r="J1144" s="77"/>
      <c r="K1144" s="77"/>
      <c r="L1144" s="77"/>
      <c r="M1144" s="77"/>
      <c r="N1144" s="77"/>
      <c r="O1144" s="77"/>
      <c r="P1144" s="77"/>
      <c r="Q1144" s="77"/>
      <c r="R1144" s="77"/>
      <c r="S1144" s="77"/>
      <c r="T1144" s="77"/>
      <c r="U1144" s="77"/>
      <c r="V1144" s="77"/>
      <c r="W1144" s="77"/>
      <c r="X1144" s="77"/>
      <c r="Y1144" s="77"/>
      <c r="Z1144" s="77"/>
    </row>
    <row r="1145" spans="1:26" ht="15.75">
      <c r="A1145" s="77"/>
      <c r="B1145" s="44" t="s">
        <v>5850</v>
      </c>
      <c r="C1145" s="673" t="s">
        <v>5851</v>
      </c>
      <c r="D1145" s="44">
        <v>2</v>
      </c>
      <c r="E1145" s="15">
        <v>429.99019800000002</v>
      </c>
      <c r="F1145" s="15">
        <f t="shared" si="30"/>
        <v>859.98039600000004</v>
      </c>
      <c r="G1145" s="894"/>
      <c r="H1145" s="77"/>
      <c r="I1145" s="77"/>
      <c r="J1145" s="77"/>
      <c r="K1145" s="77"/>
      <c r="L1145" s="77"/>
      <c r="M1145" s="77"/>
      <c r="N1145" s="77"/>
      <c r="O1145" s="77"/>
      <c r="P1145" s="77"/>
      <c r="Q1145" s="77"/>
      <c r="R1145" s="77"/>
      <c r="S1145" s="77"/>
      <c r="T1145" s="77"/>
      <c r="U1145" s="77"/>
      <c r="V1145" s="77"/>
      <c r="W1145" s="77"/>
      <c r="X1145" s="77"/>
      <c r="Y1145" s="77"/>
      <c r="Z1145" s="77"/>
    </row>
    <row r="1146" spans="1:26" ht="15.75">
      <c r="A1146" s="77"/>
      <c r="B1146" s="44" t="s">
        <v>5854</v>
      </c>
      <c r="C1146" s="673" t="s">
        <v>5855</v>
      </c>
      <c r="D1146" s="44">
        <v>4</v>
      </c>
      <c r="E1146" s="15">
        <v>544.788948</v>
      </c>
      <c r="F1146" s="15">
        <f t="shared" si="30"/>
        <v>2179.155792</v>
      </c>
      <c r="G1146" s="894"/>
      <c r="H1146" s="77"/>
      <c r="I1146" s="77"/>
      <c r="J1146" s="77"/>
      <c r="K1146" s="77"/>
      <c r="L1146" s="77"/>
      <c r="M1146" s="77"/>
      <c r="N1146" s="77"/>
      <c r="O1146" s="77"/>
      <c r="P1146" s="77"/>
      <c r="Q1146" s="77"/>
      <c r="R1146" s="77"/>
      <c r="S1146" s="77"/>
      <c r="T1146" s="77"/>
      <c r="U1146" s="77"/>
      <c r="V1146" s="77"/>
      <c r="W1146" s="77"/>
      <c r="X1146" s="77"/>
      <c r="Y1146" s="77"/>
      <c r="Z1146" s="77"/>
    </row>
    <row r="1147" spans="1:26" ht="15.75">
      <c r="A1147" s="77"/>
      <c r="B1147" s="44" t="s">
        <v>5858</v>
      </c>
      <c r="C1147" s="673" t="s">
        <v>5859</v>
      </c>
      <c r="D1147" s="44">
        <v>2</v>
      </c>
      <c r="E1147" s="15">
        <v>687.55684799999995</v>
      </c>
      <c r="F1147" s="15">
        <f t="shared" si="30"/>
        <v>1375.1136959999999</v>
      </c>
      <c r="G1147" s="894"/>
      <c r="H1147" s="77"/>
      <c r="I1147" s="77"/>
      <c r="J1147" s="77"/>
      <c r="K1147" s="77"/>
      <c r="L1147" s="77"/>
      <c r="M1147" s="77"/>
      <c r="N1147" s="77"/>
      <c r="O1147" s="77"/>
      <c r="P1147" s="77"/>
      <c r="Q1147" s="77"/>
      <c r="R1147" s="77"/>
      <c r="S1147" s="77"/>
      <c r="T1147" s="77"/>
      <c r="U1147" s="77"/>
      <c r="V1147" s="77"/>
      <c r="W1147" s="77"/>
      <c r="X1147" s="77"/>
      <c r="Y1147" s="77"/>
      <c r="Z1147" s="77"/>
    </row>
    <row r="1148" spans="1:26" ht="15.75">
      <c r="A1148" s="77"/>
      <c r="B1148" s="44" t="s">
        <v>6220</v>
      </c>
      <c r="C1148" s="674" t="s">
        <v>6893</v>
      </c>
      <c r="D1148" s="44">
        <v>4</v>
      </c>
      <c r="E1148" s="15">
        <v>105.30259740000001</v>
      </c>
      <c r="F1148" s="15">
        <f t="shared" si="30"/>
        <v>421.21038960000004</v>
      </c>
      <c r="G1148" s="894"/>
      <c r="H1148" s="77"/>
      <c r="I1148" s="77"/>
      <c r="J1148" s="77"/>
      <c r="K1148" s="77"/>
      <c r="L1148" s="77"/>
      <c r="M1148" s="77"/>
      <c r="N1148" s="77"/>
      <c r="O1148" s="77"/>
      <c r="P1148" s="77"/>
      <c r="Q1148" s="77"/>
      <c r="R1148" s="77"/>
      <c r="S1148" s="77"/>
      <c r="T1148" s="77"/>
      <c r="U1148" s="77"/>
      <c r="V1148" s="77"/>
      <c r="W1148" s="77"/>
      <c r="X1148" s="77"/>
      <c r="Y1148" s="77"/>
      <c r="Z1148" s="77"/>
    </row>
    <row r="1149" spans="1:26" ht="15.75">
      <c r="A1149" s="77"/>
      <c r="B1149" s="44" t="s">
        <v>6224</v>
      </c>
      <c r="C1149" s="674" t="s">
        <v>6902</v>
      </c>
      <c r="D1149" s="44">
        <v>8</v>
      </c>
      <c r="E1149" s="15">
        <v>138.01898880000002</v>
      </c>
      <c r="F1149" s="15">
        <f t="shared" si="30"/>
        <v>1104.1519104000001</v>
      </c>
      <c r="G1149" s="894"/>
      <c r="H1149" s="77"/>
      <c r="I1149" s="77"/>
      <c r="J1149" s="77"/>
      <c r="K1149" s="77"/>
      <c r="L1149" s="77"/>
      <c r="M1149" s="77"/>
      <c r="N1149" s="77"/>
      <c r="O1149" s="77"/>
      <c r="P1149" s="77"/>
      <c r="Q1149" s="77"/>
      <c r="R1149" s="77"/>
      <c r="S1149" s="77"/>
      <c r="T1149" s="77"/>
      <c r="U1149" s="77"/>
      <c r="V1149" s="77"/>
      <c r="W1149" s="77"/>
      <c r="X1149" s="77"/>
      <c r="Y1149" s="77"/>
      <c r="Z1149" s="77"/>
    </row>
    <row r="1150" spans="1:26" ht="15.75">
      <c r="A1150" s="77"/>
      <c r="B1150" s="44" t="s">
        <v>6228</v>
      </c>
      <c r="C1150" s="674" t="s">
        <v>6957</v>
      </c>
      <c r="D1150" s="44">
        <v>4</v>
      </c>
      <c r="E1150" s="15">
        <v>174.25949310000001</v>
      </c>
      <c r="F1150" s="15">
        <f t="shared" si="30"/>
        <v>697.03797240000006</v>
      </c>
      <c r="G1150" s="894"/>
      <c r="H1150" s="77"/>
      <c r="I1150" s="77"/>
      <c r="J1150" s="77"/>
      <c r="K1150" s="77"/>
      <c r="L1150" s="77"/>
      <c r="M1150" s="77"/>
      <c r="N1150" s="77"/>
      <c r="O1150" s="77"/>
      <c r="P1150" s="77"/>
      <c r="Q1150" s="77"/>
      <c r="R1150" s="77"/>
      <c r="S1150" s="77"/>
      <c r="T1150" s="77"/>
      <c r="U1150" s="77"/>
      <c r="V1150" s="77"/>
      <c r="W1150" s="77"/>
      <c r="X1150" s="77"/>
      <c r="Y1150" s="77"/>
      <c r="Z1150" s="77"/>
    </row>
    <row r="1151" spans="1:26" ht="15.75">
      <c r="A1151" s="77"/>
      <c r="B1151" s="600" t="s">
        <v>5553</v>
      </c>
      <c r="C1151" s="672" t="s">
        <v>6895</v>
      </c>
      <c r="D1151" s="681">
        <v>6</v>
      </c>
      <c r="E1151" s="15">
        <v>363.75507629999998</v>
      </c>
      <c r="F1151" s="15">
        <f t="shared" si="30"/>
        <v>2182.5304578</v>
      </c>
      <c r="G1151" s="894"/>
      <c r="H1151" s="77"/>
      <c r="I1151" s="77"/>
      <c r="J1151" s="77"/>
      <c r="K1151" s="77"/>
      <c r="L1151" s="77"/>
      <c r="M1151" s="77"/>
      <c r="N1151" s="77"/>
      <c r="O1151" s="77"/>
      <c r="P1151" s="77"/>
      <c r="Q1151" s="77"/>
      <c r="R1151" s="77"/>
      <c r="S1151" s="77"/>
      <c r="T1151" s="77"/>
      <c r="U1151" s="77"/>
      <c r="V1151" s="77"/>
      <c r="W1151" s="77"/>
      <c r="X1151" s="77"/>
      <c r="Y1151" s="77"/>
      <c r="Z1151" s="77"/>
    </row>
    <row r="1152" spans="1:26" ht="15.75">
      <c r="A1152" s="77"/>
      <c r="B1152" s="600" t="s">
        <v>5521</v>
      </c>
      <c r="C1152" s="672" t="s">
        <v>6939</v>
      </c>
      <c r="D1152" s="671">
        <v>2</v>
      </c>
      <c r="E1152" s="15">
        <v>257.64596549999993</v>
      </c>
      <c r="F1152" s="15">
        <f t="shared" si="30"/>
        <v>515.29193099999986</v>
      </c>
      <c r="G1152" s="1106"/>
      <c r="H1152" s="77"/>
      <c r="I1152" s="77"/>
      <c r="J1152" s="77"/>
      <c r="K1152" s="77"/>
      <c r="L1152" s="77"/>
      <c r="M1152" s="77"/>
      <c r="N1152" s="77"/>
      <c r="O1152" s="77"/>
      <c r="P1152" s="77"/>
      <c r="Q1152" s="77"/>
      <c r="R1152" s="77"/>
      <c r="S1152" s="77"/>
      <c r="T1152" s="77"/>
      <c r="U1152" s="77"/>
      <c r="V1152" s="77"/>
      <c r="W1152" s="77"/>
      <c r="X1152" s="77"/>
      <c r="Y1152" s="77"/>
      <c r="Z1152" s="77"/>
    </row>
    <row r="1153" spans="1:26" ht="18.75">
      <c r="A1153" s="77"/>
      <c r="B1153" s="691" t="s">
        <v>5806</v>
      </c>
      <c r="C1153" s="692" t="s">
        <v>6958</v>
      </c>
      <c r="D1153" s="693">
        <v>24</v>
      </c>
      <c r="E1153" s="24">
        <v>532.21117950000007</v>
      </c>
      <c r="F1153" s="24">
        <f t="shared" si="30"/>
        <v>12773.068308000002</v>
      </c>
      <c r="G1153" s="694"/>
      <c r="H1153" s="77"/>
      <c r="I1153" s="77"/>
      <c r="J1153" s="77"/>
      <c r="K1153" s="77"/>
      <c r="L1153" s="77"/>
      <c r="M1153" s="77"/>
      <c r="N1153" s="77"/>
      <c r="O1153" s="77"/>
      <c r="P1153" s="77"/>
      <c r="Q1153" s="77"/>
      <c r="R1153" s="77"/>
      <c r="S1153" s="77"/>
      <c r="T1153" s="77"/>
      <c r="U1153" s="77"/>
      <c r="V1153" s="77"/>
      <c r="W1153" s="77"/>
      <c r="X1153" s="77"/>
      <c r="Y1153" s="77"/>
      <c r="Z1153" s="77"/>
    </row>
    <row r="1154" spans="1:26" ht="15.75">
      <c r="A1154" s="77"/>
      <c r="B1154" s="675" t="s">
        <v>6896</v>
      </c>
      <c r="C1154" s="1112" t="s">
        <v>6897</v>
      </c>
      <c r="D1154" s="888"/>
      <c r="E1154" s="888"/>
      <c r="F1154" s="889"/>
      <c r="G1154" s="44"/>
      <c r="H1154" s="77"/>
      <c r="I1154" s="77"/>
      <c r="J1154" s="77"/>
      <c r="K1154" s="77"/>
      <c r="L1154" s="77"/>
      <c r="M1154" s="77"/>
      <c r="N1154" s="77"/>
      <c r="O1154" s="77"/>
      <c r="P1154" s="77"/>
      <c r="Q1154" s="77"/>
      <c r="R1154" s="77"/>
      <c r="S1154" s="77"/>
      <c r="T1154" s="77"/>
      <c r="U1154" s="77"/>
      <c r="V1154" s="77"/>
      <c r="W1154" s="77"/>
      <c r="X1154" s="77"/>
      <c r="Y1154" s="77"/>
      <c r="Z1154" s="77"/>
    </row>
    <row r="1155" spans="1:26">
      <c r="A1155" s="77"/>
      <c r="B1155" s="78"/>
      <c r="C1155" s="78"/>
      <c r="D1155" s="588"/>
      <c r="E1155" s="588"/>
      <c r="F1155" s="77"/>
      <c r="G1155" s="77"/>
      <c r="H1155" s="77"/>
      <c r="I1155" s="77"/>
      <c r="J1155" s="77"/>
      <c r="K1155" s="77"/>
      <c r="L1155" s="77"/>
      <c r="M1155" s="77"/>
      <c r="N1155" s="77"/>
      <c r="O1155" s="77"/>
      <c r="P1155" s="77"/>
      <c r="Q1155" s="77"/>
      <c r="R1155" s="77"/>
      <c r="S1155" s="77"/>
      <c r="T1155" s="77"/>
      <c r="U1155" s="77"/>
      <c r="V1155" s="77"/>
      <c r="W1155" s="77"/>
      <c r="X1155" s="77"/>
      <c r="Y1155" s="77"/>
      <c r="Z1155" s="77"/>
    </row>
    <row r="1156" spans="1:26">
      <c r="A1156" s="77"/>
      <c r="B1156" s="1103" t="s">
        <v>898</v>
      </c>
      <c r="C1156" s="1104" t="s">
        <v>5</v>
      </c>
      <c r="D1156" s="1103" t="s">
        <v>6883</v>
      </c>
      <c r="E1156" s="1107" t="s">
        <v>6884</v>
      </c>
      <c r="F1156" s="888"/>
      <c r="G1156" s="889"/>
      <c r="H1156" s="77"/>
      <c r="I1156" s="77"/>
      <c r="J1156" s="77"/>
      <c r="K1156" s="77"/>
      <c r="L1156" s="77"/>
      <c r="M1156" s="77"/>
      <c r="N1156" s="77"/>
      <c r="O1156" s="77"/>
      <c r="P1156" s="77"/>
      <c r="Q1156" s="77"/>
      <c r="R1156" s="77"/>
      <c r="S1156" s="77"/>
      <c r="T1156" s="77"/>
      <c r="U1156" s="77"/>
      <c r="V1156" s="77"/>
      <c r="W1156" s="77"/>
      <c r="X1156" s="77"/>
      <c r="Y1156" s="77"/>
      <c r="Z1156" s="77"/>
    </row>
    <row r="1157" spans="1:26">
      <c r="A1157" s="77"/>
      <c r="B1157" s="884"/>
      <c r="C1157" s="884"/>
      <c r="D1157" s="884"/>
      <c r="E1157" s="666" t="s">
        <v>6885</v>
      </c>
      <c r="F1157" s="666" t="s">
        <v>6886</v>
      </c>
      <c r="G1157" s="667" t="s">
        <v>6887</v>
      </c>
      <c r="H1157" s="77"/>
      <c r="I1157" s="77"/>
      <c r="J1157" s="77"/>
      <c r="K1157" s="77"/>
      <c r="L1157" s="77"/>
      <c r="M1157" s="77"/>
      <c r="N1157" s="77"/>
      <c r="O1157" s="77"/>
      <c r="P1157" s="77"/>
      <c r="Q1157" s="77"/>
      <c r="R1157" s="77"/>
      <c r="S1157" s="77"/>
      <c r="T1157" s="77"/>
      <c r="U1157" s="77"/>
      <c r="V1157" s="77"/>
      <c r="W1157" s="77"/>
      <c r="X1157" s="77"/>
      <c r="Y1157" s="77"/>
      <c r="Z1157" s="77"/>
    </row>
    <row r="1158" spans="1:26" ht="18.75">
      <c r="A1158" s="77"/>
      <c r="B1158" s="695">
        <v>1</v>
      </c>
      <c r="C1158" s="669" t="s">
        <v>6959</v>
      </c>
      <c r="D1158" s="670"/>
      <c r="E1158" s="670"/>
      <c r="F1158" s="670"/>
      <c r="G1158" s="670"/>
      <c r="H1158" s="77"/>
      <c r="I1158" s="77"/>
      <c r="J1158" s="77"/>
      <c r="K1158" s="77"/>
      <c r="L1158" s="77"/>
      <c r="M1158" s="77"/>
      <c r="N1158" s="77"/>
      <c r="O1158" s="77"/>
      <c r="P1158" s="77"/>
      <c r="Q1158" s="77"/>
      <c r="R1158" s="77"/>
      <c r="S1158" s="77"/>
      <c r="T1158" s="77"/>
      <c r="U1158" s="77"/>
      <c r="V1158" s="77"/>
      <c r="W1158" s="77"/>
      <c r="X1158" s="77"/>
      <c r="Y1158" s="77"/>
      <c r="Z1158" s="77"/>
    </row>
    <row r="1159" spans="1:26" ht="15.75">
      <c r="A1159" s="77"/>
      <c r="B1159" s="44" t="s">
        <v>5377</v>
      </c>
      <c r="C1159" s="686" t="s">
        <v>6960</v>
      </c>
      <c r="D1159" s="671">
        <v>1</v>
      </c>
      <c r="E1159" s="55">
        <v>1088.6411381999999</v>
      </c>
      <c r="F1159" s="15">
        <f t="shared" ref="F1159:F1165" si="31">E1159*D1159</f>
        <v>1088.6411381999999</v>
      </c>
      <c r="G1159" s="1108">
        <v>11721.75</v>
      </c>
      <c r="H1159" s="77"/>
      <c r="I1159" s="77"/>
      <c r="J1159" s="77"/>
      <c r="K1159" s="77"/>
      <c r="L1159" s="77"/>
      <c r="M1159" s="77"/>
      <c r="N1159" s="77"/>
      <c r="O1159" s="77"/>
      <c r="P1159" s="77"/>
      <c r="Q1159" s="77"/>
      <c r="R1159" s="77"/>
      <c r="S1159" s="77"/>
      <c r="T1159" s="77"/>
      <c r="U1159" s="77"/>
      <c r="V1159" s="77"/>
      <c r="W1159" s="77"/>
      <c r="X1159" s="77"/>
      <c r="Y1159" s="77"/>
      <c r="Z1159" s="77"/>
    </row>
    <row r="1160" spans="1:26" ht="15.75">
      <c r="A1160" s="77"/>
      <c r="B1160" s="44" t="s">
        <v>5407</v>
      </c>
      <c r="C1160" s="672" t="s">
        <v>6889</v>
      </c>
      <c r="D1160" s="671">
        <v>1</v>
      </c>
      <c r="E1160" s="55">
        <v>442.65663288000007</v>
      </c>
      <c r="F1160" s="15">
        <f t="shared" si="31"/>
        <v>442.65663288000007</v>
      </c>
      <c r="G1160" s="894"/>
      <c r="H1160" s="77"/>
      <c r="I1160" s="77"/>
      <c r="J1160" s="77"/>
      <c r="K1160" s="77"/>
      <c r="L1160" s="77"/>
      <c r="M1160" s="77"/>
      <c r="N1160" s="77"/>
      <c r="O1160" s="77"/>
      <c r="P1160" s="77"/>
      <c r="Q1160" s="77"/>
      <c r="R1160" s="77"/>
      <c r="S1160" s="77"/>
      <c r="T1160" s="77"/>
      <c r="U1160" s="77"/>
      <c r="V1160" s="77"/>
      <c r="W1160" s="77"/>
      <c r="X1160" s="77"/>
      <c r="Y1160" s="77"/>
      <c r="Z1160" s="77"/>
    </row>
    <row r="1161" spans="1:26" ht="15.75">
      <c r="A1161" s="77"/>
      <c r="B1161" s="600" t="s">
        <v>5420</v>
      </c>
      <c r="C1161" s="672" t="s">
        <v>6911</v>
      </c>
      <c r="D1161" s="44">
        <v>2</v>
      </c>
      <c r="E1161" s="55">
        <v>44.393302800000008</v>
      </c>
      <c r="F1161" s="15">
        <f t="shared" si="31"/>
        <v>88.786605600000016</v>
      </c>
      <c r="G1161" s="894"/>
      <c r="H1161" s="77"/>
      <c r="I1161" s="77"/>
      <c r="J1161" s="77"/>
      <c r="K1161" s="77"/>
      <c r="L1161" s="77"/>
      <c r="M1161" s="77"/>
      <c r="N1161" s="77"/>
      <c r="O1161" s="77"/>
      <c r="P1161" s="77"/>
      <c r="Q1161" s="77"/>
      <c r="R1161" s="77"/>
      <c r="S1161" s="77"/>
      <c r="T1161" s="77"/>
      <c r="U1161" s="77"/>
      <c r="V1161" s="77"/>
      <c r="W1161" s="77"/>
      <c r="X1161" s="77"/>
      <c r="Y1161" s="77"/>
      <c r="Z1161" s="77"/>
    </row>
    <row r="1162" spans="1:26" ht="15.75">
      <c r="A1162" s="77"/>
      <c r="B1162" s="44" t="s">
        <v>6863</v>
      </c>
      <c r="C1162" s="696" t="s">
        <v>6961</v>
      </c>
      <c r="D1162" s="697">
        <v>1</v>
      </c>
      <c r="E1162" s="698">
        <v>2483.4</v>
      </c>
      <c r="F1162" s="15">
        <f t="shared" si="31"/>
        <v>2483.4</v>
      </c>
      <c r="G1162" s="894"/>
      <c r="H1162" s="77"/>
      <c r="I1162" s="77"/>
      <c r="J1162" s="77"/>
      <c r="K1162" s="77"/>
      <c r="L1162" s="77"/>
      <c r="M1162" s="77"/>
      <c r="N1162" s="77"/>
      <c r="O1162" s="77"/>
      <c r="P1162" s="77"/>
      <c r="Q1162" s="77"/>
      <c r="R1162" s="77"/>
      <c r="S1162" s="77"/>
      <c r="T1162" s="77"/>
      <c r="U1162" s="77"/>
      <c r="V1162" s="77"/>
      <c r="W1162" s="77"/>
      <c r="X1162" s="77"/>
      <c r="Y1162" s="77"/>
      <c r="Z1162" s="77"/>
    </row>
    <row r="1163" spans="1:26" ht="15.75">
      <c r="A1163" s="77"/>
      <c r="B1163" s="44" t="s">
        <v>6867</v>
      </c>
      <c r="C1163" s="696" t="s">
        <v>6962</v>
      </c>
      <c r="D1163" s="697">
        <v>2</v>
      </c>
      <c r="E1163" s="698">
        <v>2684.748</v>
      </c>
      <c r="F1163" s="15">
        <f t="shared" si="31"/>
        <v>5369.4960000000001</v>
      </c>
      <c r="G1163" s="894"/>
      <c r="H1163" s="77"/>
      <c r="I1163" s="77"/>
      <c r="J1163" s="77"/>
      <c r="K1163" s="77"/>
      <c r="L1163" s="77"/>
      <c r="M1163" s="77"/>
      <c r="N1163" s="77"/>
      <c r="O1163" s="77"/>
      <c r="P1163" s="77"/>
      <c r="Q1163" s="77"/>
      <c r="R1163" s="77"/>
      <c r="S1163" s="77"/>
      <c r="T1163" s="77"/>
      <c r="U1163" s="77"/>
      <c r="V1163" s="77"/>
      <c r="W1163" s="77"/>
      <c r="X1163" s="77"/>
      <c r="Y1163" s="77"/>
      <c r="Z1163" s="77"/>
    </row>
    <row r="1164" spans="1:26" ht="15.75">
      <c r="A1164" s="77"/>
      <c r="B1164" s="44" t="s">
        <v>6869</v>
      </c>
      <c r="C1164" s="696" t="s">
        <v>6963</v>
      </c>
      <c r="D1164" s="697">
        <v>1</v>
      </c>
      <c r="E1164" s="55">
        <v>429.99019800000002</v>
      </c>
      <c r="F1164" s="15">
        <f t="shared" si="31"/>
        <v>429.99019800000002</v>
      </c>
      <c r="G1164" s="894"/>
      <c r="H1164" s="77"/>
      <c r="I1164" s="77"/>
      <c r="J1164" s="77"/>
      <c r="K1164" s="77"/>
      <c r="L1164" s="77"/>
      <c r="M1164" s="77"/>
      <c r="N1164" s="77"/>
      <c r="O1164" s="77"/>
      <c r="P1164" s="77"/>
      <c r="Q1164" s="77"/>
      <c r="R1164" s="77"/>
      <c r="S1164" s="77"/>
      <c r="T1164" s="77"/>
      <c r="U1164" s="77"/>
      <c r="V1164" s="77"/>
      <c r="W1164" s="77"/>
      <c r="X1164" s="77"/>
      <c r="Y1164" s="77"/>
      <c r="Z1164" s="77"/>
    </row>
    <row r="1165" spans="1:26" ht="15.75">
      <c r="A1165" s="77"/>
      <c r="B1165" s="600" t="s">
        <v>5553</v>
      </c>
      <c r="C1165" s="672" t="s">
        <v>6895</v>
      </c>
      <c r="D1165" s="671">
        <v>5</v>
      </c>
      <c r="E1165" s="55">
        <v>363.75507629999998</v>
      </c>
      <c r="F1165" s="15">
        <f t="shared" si="31"/>
        <v>1818.7753814999999</v>
      </c>
      <c r="G1165" s="894"/>
      <c r="H1165" s="77"/>
      <c r="I1165" s="77"/>
      <c r="J1165" s="77"/>
      <c r="K1165" s="77"/>
      <c r="L1165" s="77"/>
      <c r="M1165" s="77"/>
      <c r="N1165" s="77"/>
      <c r="O1165" s="77"/>
      <c r="P1165" s="77"/>
      <c r="Q1165" s="77"/>
      <c r="R1165" s="77"/>
      <c r="S1165" s="77"/>
      <c r="T1165" s="77"/>
      <c r="U1165" s="77"/>
      <c r="V1165" s="77"/>
      <c r="W1165" s="77"/>
      <c r="X1165" s="77"/>
      <c r="Y1165" s="77"/>
      <c r="Z1165" s="77"/>
    </row>
    <row r="1166" spans="1:26" ht="15.75">
      <c r="A1166" s="77"/>
      <c r="B1166" s="675" t="s">
        <v>6896</v>
      </c>
      <c r="C1166" s="1112" t="s">
        <v>6897</v>
      </c>
      <c r="D1166" s="888"/>
      <c r="E1166" s="888"/>
      <c r="F1166" s="889"/>
      <c r="G1166" s="884"/>
      <c r="H1166" s="77"/>
      <c r="I1166" s="77"/>
      <c r="J1166" s="77"/>
      <c r="K1166" s="77"/>
      <c r="L1166" s="77"/>
      <c r="M1166" s="77"/>
      <c r="N1166" s="77"/>
      <c r="O1166" s="77"/>
      <c r="P1166" s="77"/>
      <c r="Q1166" s="77"/>
      <c r="R1166" s="77"/>
      <c r="S1166" s="77"/>
      <c r="T1166" s="77"/>
      <c r="U1166" s="77"/>
      <c r="V1166" s="77"/>
      <c r="W1166" s="77"/>
      <c r="X1166" s="77"/>
      <c r="Y1166" s="77"/>
      <c r="Z1166" s="77"/>
    </row>
    <row r="1167" spans="1:26" ht="18.75">
      <c r="A1167" s="77"/>
      <c r="B1167" s="695">
        <v>2</v>
      </c>
      <c r="C1167" s="669" t="s">
        <v>6964</v>
      </c>
      <c r="D1167" s="670"/>
      <c r="E1167" s="670"/>
      <c r="F1167" s="670"/>
      <c r="G1167" s="670"/>
      <c r="H1167" s="77"/>
      <c r="I1167" s="77"/>
      <c r="J1167" s="77"/>
      <c r="K1167" s="77"/>
      <c r="L1167" s="77"/>
      <c r="M1167" s="77"/>
      <c r="N1167" s="77"/>
      <c r="O1167" s="77"/>
      <c r="P1167" s="77"/>
      <c r="Q1167" s="77"/>
      <c r="R1167" s="77"/>
      <c r="S1167" s="77"/>
      <c r="T1167" s="77"/>
      <c r="U1167" s="77"/>
      <c r="V1167" s="77"/>
      <c r="W1167" s="77"/>
      <c r="X1167" s="77"/>
      <c r="Y1167" s="77"/>
      <c r="Z1167" s="77"/>
    </row>
    <row r="1168" spans="1:26" ht="15.75">
      <c r="A1168" s="77"/>
      <c r="B1168" s="44" t="s">
        <v>5377</v>
      </c>
      <c r="C1168" s="686" t="s">
        <v>6960</v>
      </c>
      <c r="D1168" s="699">
        <v>1</v>
      </c>
      <c r="E1168" s="15">
        <v>1088.6411381999999</v>
      </c>
      <c r="F1168" s="15">
        <f t="shared" ref="F1168:F1174" si="32">E1168*D1168</f>
        <v>1088.6411381999999</v>
      </c>
      <c r="G1168" s="1108">
        <v>18400.64</v>
      </c>
      <c r="H1168" s="77"/>
      <c r="I1168" s="77"/>
      <c r="J1168" s="77"/>
      <c r="K1168" s="77"/>
      <c r="L1168" s="77"/>
      <c r="M1168" s="77"/>
      <c r="N1168" s="77"/>
      <c r="O1168" s="77"/>
      <c r="P1168" s="77"/>
      <c r="Q1168" s="77"/>
      <c r="R1168" s="77"/>
      <c r="S1168" s="77"/>
      <c r="T1168" s="77"/>
      <c r="U1168" s="77"/>
      <c r="V1168" s="77"/>
      <c r="W1168" s="77"/>
      <c r="X1168" s="77"/>
      <c r="Y1168" s="77"/>
      <c r="Z1168" s="77"/>
    </row>
    <row r="1169" spans="1:26" ht="15.75">
      <c r="A1169" s="77"/>
      <c r="B1169" s="44" t="s">
        <v>5407</v>
      </c>
      <c r="C1169" s="672" t="s">
        <v>6905</v>
      </c>
      <c r="D1169" s="699">
        <v>1</v>
      </c>
      <c r="E1169" s="15">
        <v>442.65663288000007</v>
      </c>
      <c r="F1169" s="15">
        <f t="shared" si="32"/>
        <v>442.65663288000007</v>
      </c>
      <c r="G1169" s="894"/>
      <c r="H1169" s="77"/>
      <c r="I1169" s="77"/>
      <c r="J1169" s="77"/>
      <c r="K1169" s="77"/>
      <c r="L1169" s="77"/>
      <c r="M1169" s="77"/>
      <c r="N1169" s="77"/>
      <c r="O1169" s="77"/>
      <c r="P1169" s="77"/>
      <c r="Q1169" s="77"/>
      <c r="R1169" s="77"/>
      <c r="S1169" s="77"/>
      <c r="T1169" s="77"/>
      <c r="U1169" s="77"/>
      <c r="V1169" s="77"/>
      <c r="W1169" s="77"/>
      <c r="X1169" s="77"/>
      <c r="Y1169" s="77"/>
      <c r="Z1169" s="77"/>
    </row>
    <row r="1170" spans="1:26" ht="15.75">
      <c r="A1170" s="77"/>
      <c r="B1170" s="600" t="s">
        <v>5420</v>
      </c>
      <c r="C1170" s="672" t="s">
        <v>6911</v>
      </c>
      <c r="D1170" s="700">
        <v>2</v>
      </c>
      <c r="E1170" s="15">
        <v>44.393302800000008</v>
      </c>
      <c r="F1170" s="15">
        <f t="shared" si="32"/>
        <v>88.786605600000016</v>
      </c>
      <c r="G1170" s="894"/>
      <c r="H1170" s="77"/>
      <c r="I1170" s="77"/>
      <c r="J1170" s="77"/>
      <c r="K1170" s="77"/>
      <c r="L1170" s="77"/>
      <c r="M1170" s="77"/>
      <c r="N1170" s="77"/>
      <c r="O1170" s="77"/>
      <c r="P1170" s="77"/>
      <c r="Q1170" s="77"/>
      <c r="R1170" s="77"/>
      <c r="S1170" s="77"/>
      <c r="T1170" s="77"/>
      <c r="U1170" s="77"/>
      <c r="V1170" s="77"/>
      <c r="W1170" s="77"/>
      <c r="X1170" s="77"/>
      <c r="Y1170" s="77"/>
      <c r="Z1170" s="77"/>
    </row>
    <row r="1171" spans="1:26" ht="15.75">
      <c r="A1171" s="77"/>
      <c r="B1171" s="44" t="s">
        <v>6865</v>
      </c>
      <c r="C1171" s="696" t="s">
        <v>6965</v>
      </c>
      <c r="D1171" s="700">
        <v>2</v>
      </c>
      <c r="E1171" s="659">
        <v>2114.232</v>
      </c>
      <c r="F1171" s="15">
        <f t="shared" si="32"/>
        <v>4228.4639999999999</v>
      </c>
      <c r="G1171" s="894"/>
      <c r="H1171" s="77"/>
      <c r="I1171" s="77"/>
      <c r="J1171" s="77"/>
      <c r="K1171" s="77"/>
      <c r="L1171" s="77"/>
      <c r="M1171" s="77"/>
      <c r="N1171" s="77"/>
      <c r="O1171" s="77"/>
      <c r="P1171" s="77"/>
      <c r="Q1171" s="77"/>
      <c r="R1171" s="77"/>
      <c r="S1171" s="77"/>
      <c r="T1171" s="77"/>
      <c r="U1171" s="77"/>
      <c r="V1171" s="77"/>
      <c r="W1171" s="77"/>
      <c r="X1171" s="77"/>
      <c r="Y1171" s="77"/>
      <c r="Z1171" s="77"/>
    </row>
    <row r="1172" spans="1:26" ht="15.75">
      <c r="A1172" s="77"/>
      <c r="B1172" s="44" t="s">
        <v>6871</v>
      </c>
      <c r="C1172" s="696" t="s">
        <v>6966</v>
      </c>
      <c r="D1172" s="701">
        <v>2</v>
      </c>
      <c r="E1172" s="659">
        <v>3624.4079999999999</v>
      </c>
      <c r="F1172" s="15">
        <f t="shared" si="32"/>
        <v>7248.8159999999998</v>
      </c>
      <c r="G1172" s="894"/>
      <c r="H1172" s="77"/>
      <c r="I1172" s="77"/>
      <c r="J1172" s="77"/>
      <c r="K1172" s="77"/>
      <c r="L1172" s="77"/>
      <c r="M1172" s="77"/>
      <c r="N1172" s="77"/>
      <c r="O1172" s="77"/>
      <c r="P1172" s="77"/>
      <c r="Q1172" s="77"/>
      <c r="R1172" s="77"/>
      <c r="S1172" s="77"/>
      <c r="T1172" s="77"/>
      <c r="U1172" s="77"/>
      <c r="V1172" s="77"/>
      <c r="W1172" s="77"/>
      <c r="X1172" s="77"/>
      <c r="Y1172" s="77"/>
      <c r="Z1172" s="77"/>
    </row>
    <row r="1173" spans="1:26" ht="15.75">
      <c r="A1173" s="77"/>
      <c r="B1173" s="44" t="s">
        <v>6873</v>
      </c>
      <c r="C1173" s="696" t="s">
        <v>6967</v>
      </c>
      <c r="D1173" s="701">
        <v>1</v>
      </c>
      <c r="E1173" s="698">
        <v>2606.4479999999999</v>
      </c>
      <c r="F1173" s="15">
        <f t="shared" si="32"/>
        <v>2606.4479999999999</v>
      </c>
      <c r="G1173" s="894"/>
      <c r="H1173" s="77"/>
      <c r="I1173" s="77"/>
      <c r="J1173" s="77"/>
      <c r="K1173" s="77"/>
      <c r="L1173" s="77"/>
      <c r="M1173" s="77"/>
      <c r="N1173" s="77"/>
      <c r="O1173" s="77"/>
      <c r="P1173" s="77"/>
      <c r="Q1173" s="77"/>
      <c r="R1173" s="77"/>
      <c r="S1173" s="77"/>
      <c r="T1173" s="77"/>
      <c r="U1173" s="77"/>
      <c r="V1173" s="77"/>
      <c r="W1173" s="77"/>
      <c r="X1173" s="77"/>
      <c r="Y1173" s="77"/>
      <c r="Z1173" s="77"/>
    </row>
    <row r="1174" spans="1:26" ht="15.75">
      <c r="A1174" s="77"/>
      <c r="B1174" s="600" t="s">
        <v>5427</v>
      </c>
      <c r="C1174" s="684" t="s">
        <v>6909</v>
      </c>
      <c r="D1174" s="699">
        <v>5</v>
      </c>
      <c r="E1174" s="55">
        <v>539.36460269999998</v>
      </c>
      <c r="F1174" s="15">
        <f t="shared" si="32"/>
        <v>2696.8230134999999</v>
      </c>
      <c r="G1174" s="894"/>
      <c r="H1174" s="77"/>
      <c r="I1174" s="77"/>
      <c r="J1174" s="77"/>
      <c r="K1174" s="77"/>
      <c r="L1174" s="77"/>
      <c r="M1174" s="77"/>
      <c r="N1174" s="77"/>
      <c r="O1174" s="77"/>
      <c r="P1174" s="77"/>
      <c r="Q1174" s="77"/>
      <c r="R1174" s="77"/>
      <c r="S1174" s="77"/>
      <c r="T1174" s="77"/>
      <c r="U1174" s="77"/>
      <c r="V1174" s="77"/>
      <c r="W1174" s="77"/>
      <c r="X1174" s="77"/>
      <c r="Y1174" s="77"/>
      <c r="Z1174" s="77"/>
    </row>
    <row r="1175" spans="1:26" ht="15.75">
      <c r="A1175" s="77"/>
      <c r="B1175" s="675" t="s">
        <v>6896</v>
      </c>
      <c r="C1175" s="1112" t="s">
        <v>6968</v>
      </c>
      <c r="D1175" s="888"/>
      <c r="E1175" s="888"/>
      <c r="F1175" s="889"/>
      <c r="G1175" s="884"/>
      <c r="H1175" s="77"/>
      <c r="I1175" s="77"/>
      <c r="J1175" s="77"/>
      <c r="K1175" s="77"/>
      <c r="L1175" s="77"/>
      <c r="M1175" s="77"/>
      <c r="N1175" s="77"/>
      <c r="O1175" s="77"/>
      <c r="P1175" s="77"/>
      <c r="Q1175" s="77"/>
      <c r="R1175" s="77"/>
      <c r="S1175" s="77"/>
      <c r="T1175" s="77"/>
      <c r="U1175" s="77"/>
      <c r="V1175" s="77"/>
      <c r="W1175" s="77"/>
      <c r="X1175" s="77"/>
      <c r="Y1175" s="77"/>
      <c r="Z1175" s="77"/>
    </row>
    <row r="1176" spans="1:26" ht="18.75">
      <c r="A1176" s="77"/>
      <c r="B1176" s="695">
        <v>3</v>
      </c>
      <c r="C1176" s="669" t="s">
        <v>6969</v>
      </c>
      <c r="D1176" s="670"/>
      <c r="E1176" s="670"/>
      <c r="F1176" s="670"/>
      <c r="G1176" s="670"/>
      <c r="H1176" s="77"/>
      <c r="I1176" s="77"/>
      <c r="J1176" s="77"/>
      <c r="K1176" s="77"/>
      <c r="L1176" s="77"/>
      <c r="M1176" s="77"/>
      <c r="N1176" s="77"/>
      <c r="O1176" s="77"/>
      <c r="P1176" s="77"/>
      <c r="Q1176" s="77"/>
      <c r="R1176" s="77"/>
      <c r="S1176" s="77"/>
      <c r="T1176" s="77"/>
      <c r="U1176" s="77"/>
      <c r="V1176" s="77"/>
      <c r="W1176" s="77"/>
      <c r="X1176" s="77"/>
      <c r="Y1176" s="77"/>
      <c r="Z1176" s="77"/>
    </row>
    <row r="1177" spans="1:26" ht="15.75">
      <c r="A1177" s="77"/>
      <c r="B1177" s="44" t="s">
        <v>5377</v>
      </c>
      <c r="C1177" s="686" t="s">
        <v>6960</v>
      </c>
      <c r="D1177" s="671">
        <v>1</v>
      </c>
      <c r="E1177" s="15">
        <v>1088.6411381999999</v>
      </c>
      <c r="F1177" s="15">
        <f t="shared" ref="F1177:F1183" si="33">E1177*D1177</f>
        <v>1088.6411381999999</v>
      </c>
      <c r="G1177" s="1108">
        <v>21180.36</v>
      </c>
      <c r="H1177" s="77"/>
      <c r="I1177" s="77"/>
      <c r="J1177" s="77"/>
      <c r="K1177" s="77"/>
      <c r="L1177" s="77"/>
      <c r="M1177" s="77"/>
      <c r="N1177" s="77"/>
      <c r="O1177" s="77"/>
      <c r="P1177" s="77"/>
      <c r="Q1177" s="77"/>
      <c r="R1177" s="77"/>
      <c r="S1177" s="77"/>
      <c r="T1177" s="77"/>
      <c r="U1177" s="77"/>
      <c r="V1177" s="77"/>
      <c r="W1177" s="77"/>
      <c r="X1177" s="77"/>
      <c r="Y1177" s="77"/>
      <c r="Z1177" s="77"/>
    </row>
    <row r="1178" spans="1:26" ht="15.75">
      <c r="A1178" s="77"/>
      <c r="B1178" s="44" t="s">
        <v>5407</v>
      </c>
      <c r="C1178" s="672" t="s">
        <v>6889</v>
      </c>
      <c r="D1178" s="671">
        <v>1</v>
      </c>
      <c r="E1178" s="15">
        <v>442.65663288000007</v>
      </c>
      <c r="F1178" s="15">
        <f t="shared" si="33"/>
        <v>442.65663288000007</v>
      </c>
      <c r="G1178" s="894"/>
      <c r="H1178" s="77"/>
      <c r="I1178" s="77"/>
      <c r="J1178" s="77"/>
      <c r="K1178" s="77"/>
      <c r="L1178" s="77"/>
      <c r="M1178" s="77"/>
      <c r="N1178" s="77"/>
      <c r="O1178" s="77"/>
      <c r="P1178" s="77"/>
      <c r="Q1178" s="77"/>
      <c r="R1178" s="77"/>
      <c r="S1178" s="77"/>
      <c r="T1178" s="77"/>
      <c r="U1178" s="77"/>
      <c r="V1178" s="77"/>
      <c r="W1178" s="77"/>
      <c r="X1178" s="77"/>
      <c r="Y1178" s="77"/>
      <c r="Z1178" s="77"/>
    </row>
    <row r="1179" spans="1:26" ht="15.75">
      <c r="A1179" s="77"/>
      <c r="B1179" s="600" t="s">
        <v>5420</v>
      </c>
      <c r="C1179" s="672" t="s">
        <v>6890</v>
      </c>
      <c r="D1179" s="44">
        <v>2</v>
      </c>
      <c r="E1179" s="15">
        <v>44.393302800000008</v>
      </c>
      <c r="F1179" s="15">
        <f t="shared" si="33"/>
        <v>88.786605600000016</v>
      </c>
      <c r="G1179" s="894"/>
      <c r="H1179" s="77"/>
      <c r="I1179" s="77"/>
      <c r="J1179" s="77"/>
      <c r="K1179" s="77"/>
      <c r="L1179" s="77"/>
      <c r="M1179" s="77"/>
      <c r="N1179" s="77"/>
      <c r="O1179" s="77"/>
      <c r="P1179" s="77"/>
      <c r="Q1179" s="77"/>
      <c r="R1179" s="77"/>
      <c r="S1179" s="77"/>
      <c r="T1179" s="77"/>
      <c r="U1179" s="77"/>
      <c r="V1179" s="77"/>
      <c r="W1179" s="77"/>
      <c r="X1179" s="77"/>
      <c r="Y1179" s="77"/>
      <c r="Z1179" s="77"/>
    </row>
    <row r="1180" spans="1:26" ht="15.75">
      <c r="A1180" s="77"/>
      <c r="B1180" s="44" t="s">
        <v>6863</v>
      </c>
      <c r="C1180" s="696" t="s">
        <v>6961</v>
      </c>
      <c r="D1180" s="697">
        <v>2</v>
      </c>
      <c r="E1180" s="659">
        <v>2483.4</v>
      </c>
      <c r="F1180" s="15">
        <f t="shared" si="33"/>
        <v>4966.8</v>
      </c>
      <c r="G1180" s="894"/>
      <c r="H1180" s="77"/>
      <c r="I1180" s="77"/>
      <c r="J1180" s="77"/>
      <c r="K1180" s="77"/>
      <c r="L1180" s="77"/>
      <c r="M1180" s="77"/>
      <c r="N1180" s="77"/>
      <c r="O1180" s="77"/>
      <c r="P1180" s="77"/>
      <c r="Q1180" s="77"/>
      <c r="R1180" s="77"/>
      <c r="S1180" s="77"/>
      <c r="T1180" s="77"/>
      <c r="U1180" s="77"/>
      <c r="V1180" s="77"/>
      <c r="W1180" s="77"/>
      <c r="X1180" s="77"/>
      <c r="Y1180" s="77"/>
      <c r="Z1180" s="77"/>
    </row>
    <row r="1181" spans="1:26" ht="15.75">
      <c r="A1181" s="77"/>
      <c r="B1181" s="44" t="s">
        <v>6859</v>
      </c>
      <c r="C1181" s="696" t="s">
        <v>6970</v>
      </c>
      <c r="D1181" s="697">
        <v>2</v>
      </c>
      <c r="E1181" s="659">
        <v>4250.8559999999998</v>
      </c>
      <c r="F1181" s="15">
        <f t="shared" si="33"/>
        <v>8501.7119999999995</v>
      </c>
      <c r="G1181" s="894"/>
      <c r="H1181" s="77"/>
      <c r="I1181" s="77"/>
      <c r="J1181" s="77"/>
      <c r="K1181" s="77"/>
      <c r="L1181" s="77"/>
      <c r="M1181" s="77"/>
      <c r="N1181" s="77"/>
      <c r="O1181" s="77"/>
      <c r="P1181" s="77"/>
      <c r="Q1181" s="77"/>
      <c r="R1181" s="77"/>
      <c r="S1181" s="77"/>
      <c r="T1181" s="77"/>
      <c r="U1181" s="77"/>
      <c r="V1181" s="77"/>
      <c r="W1181" s="77"/>
      <c r="X1181" s="77"/>
      <c r="Y1181" s="77"/>
      <c r="Z1181" s="77"/>
    </row>
    <row r="1182" spans="1:26" ht="15.75">
      <c r="A1182" s="77"/>
      <c r="B1182" s="44" t="s">
        <v>6861</v>
      </c>
      <c r="C1182" s="696" t="s">
        <v>6971</v>
      </c>
      <c r="D1182" s="697">
        <v>1</v>
      </c>
      <c r="E1182" s="659">
        <v>3020.3519999999999</v>
      </c>
      <c r="F1182" s="15">
        <f t="shared" si="33"/>
        <v>3020.3519999999999</v>
      </c>
      <c r="G1182" s="894"/>
      <c r="H1182" s="77"/>
      <c r="I1182" s="77"/>
      <c r="J1182" s="77"/>
      <c r="K1182" s="77"/>
      <c r="L1182" s="77"/>
      <c r="M1182" s="77"/>
      <c r="N1182" s="77"/>
      <c r="O1182" s="77"/>
      <c r="P1182" s="77"/>
      <c r="Q1182" s="77"/>
      <c r="R1182" s="77"/>
      <c r="S1182" s="77"/>
      <c r="T1182" s="77"/>
      <c r="U1182" s="77"/>
      <c r="V1182" s="77"/>
      <c r="W1182" s="77"/>
      <c r="X1182" s="77"/>
      <c r="Y1182" s="77"/>
      <c r="Z1182" s="77"/>
    </row>
    <row r="1183" spans="1:26" ht="15.75">
      <c r="A1183" s="77"/>
      <c r="B1183" s="600" t="s">
        <v>5443</v>
      </c>
      <c r="C1183" s="672" t="s">
        <v>6972</v>
      </c>
      <c r="D1183" s="671">
        <v>5</v>
      </c>
      <c r="E1183" s="15">
        <v>614.28268440000011</v>
      </c>
      <c r="F1183" s="15">
        <f t="shared" si="33"/>
        <v>3071.4134220000005</v>
      </c>
      <c r="G1183" s="894"/>
      <c r="H1183" s="77"/>
      <c r="I1183" s="77"/>
      <c r="J1183" s="77"/>
      <c r="K1183" s="77"/>
      <c r="L1183" s="77"/>
      <c r="M1183" s="77"/>
      <c r="N1183" s="77"/>
      <c r="O1183" s="77"/>
      <c r="P1183" s="77"/>
      <c r="Q1183" s="77"/>
      <c r="R1183" s="77"/>
      <c r="S1183" s="77"/>
      <c r="T1183" s="77"/>
      <c r="U1183" s="77"/>
      <c r="V1183" s="77"/>
      <c r="W1183" s="77"/>
      <c r="X1183" s="77"/>
      <c r="Y1183" s="77"/>
      <c r="Z1183" s="77"/>
    </row>
    <row r="1184" spans="1:26" ht="15.75">
      <c r="A1184" s="77"/>
      <c r="B1184" s="675" t="s">
        <v>6896</v>
      </c>
      <c r="C1184" s="1112" t="s">
        <v>6968</v>
      </c>
      <c r="D1184" s="888"/>
      <c r="E1184" s="888"/>
      <c r="F1184" s="889"/>
      <c r="G1184" s="884"/>
      <c r="H1184" s="77"/>
      <c r="I1184" s="77"/>
      <c r="J1184" s="77"/>
      <c r="K1184" s="77"/>
      <c r="L1184" s="77"/>
      <c r="M1184" s="77"/>
      <c r="N1184" s="77"/>
      <c r="O1184" s="77"/>
      <c r="P1184" s="77"/>
      <c r="Q1184" s="77"/>
      <c r="R1184" s="77"/>
      <c r="S1184" s="77"/>
      <c r="T1184" s="77"/>
      <c r="U1184" s="77"/>
      <c r="V1184" s="77"/>
      <c r="W1184" s="77"/>
      <c r="X1184" s="77"/>
      <c r="Y1184" s="77"/>
      <c r="Z1184" s="77"/>
    </row>
    <row r="1185" spans="1:26">
      <c r="A1185" s="77"/>
      <c r="B1185" s="78"/>
      <c r="C1185" s="78"/>
      <c r="D1185" s="588"/>
      <c r="E1185" s="588"/>
      <c r="F1185" s="77"/>
      <c r="G1185" s="77"/>
      <c r="H1185" s="77"/>
      <c r="I1185" s="77"/>
      <c r="J1185" s="77"/>
      <c r="K1185" s="77"/>
      <c r="L1185" s="77"/>
      <c r="M1185" s="77"/>
      <c r="N1185" s="77"/>
      <c r="O1185" s="77"/>
      <c r="P1185" s="77"/>
      <c r="Q1185" s="77"/>
      <c r="R1185" s="77"/>
      <c r="S1185" s="77"/>
      <c r="T1185" s="77"/>
      <c r="U1185" s="77"/>
      <c r="V1185" s="77"/>
      <c r="W1185" s="77"/>
      <c r="X1185" s="77"/>
      <c r="Y1185" s="77"/>
      <c r="Z1185" s="77"/>
    </row>
    <row r="1186" spans="1:26">
      <c r="A1186" s="77"/>
      <c r="B1186" s="1103" t="s">
        <v>898</v>
      </c>
      <c r="C1186" s="1104" t="s">
        <v>5</v>
      </c>
      <c r="D1186" s="1103" t="s">
        <v>6883</v>
      </c>
      <c r="E1186" s="1107" t="s">
        <v>6884</v>
      </c>
      <c r="F1186" s="888"/>
      <c r="G1186" s="889"/>
      <c r="H1186" s="77"/>
      <c r="I1186" s="77"/>
      <c r="J1186" s="77"/>
      <c r="K1186" s="77"/>
      <c r="L1186" s="77"/>
      <c r="M1186" s="77"/>
      <c r="N1186" s="77"/>
      <c r="O1186" s="77"/>
      <c r="P1186" s="77"/>
      <c r="Q1186" s="77"/>
      <c r="R1186" s="77"/>
      <c r="S1186" s="77"/>
      <c r="T1186" s="77"/>
      <c r="U1186" s="77"/>
      <c r="V1186" s="77"/>
      <c r="W1186" s="77"/>
      <c r="X1186" s="77"/>
      <c r="Y1186" s="77"/>
      <c r="Z1186" s="77"/>
    </row>
    <row r="1187" spans="1:26">
      <c r="A1187" s="77"/>
      <c r="B1187" s="884"/>
      <c r="C1187" s="884"/>
      <c r="D1187" s="884"/>
      <c r="E1187" s="666" t="s">
        <v>6885</v>
      </c>
      <c r="F1187" s="666" t="s">
        <v>6886</v>
      </c>
      <c r="G1187" s="667" t="s">
        <v>6887</v>
      </c>
      <c r="H1187" s="77"/>
      <c r="I1187" s="77"/>
      <c r="J1187" s="77"/>
      <c r="K1187" s="77"/>
      <c r="L1187" s="77"/>
      <c r="M1187" s="77"/>
      <c r="N1187" s="77"/>
      <c r="O1187" s="77"/>
      <c r="P1187" s="77"/>
      <c r="Q1187" s="77"/>
      <c r="R1187" s="77"/>
      <c r="S1187" s="77"/>
      <c r="T1187" s="77"/>
      <c r="U1187" s="77"/>
      <c r="V1187" s="77"/>
      <c r="W1187" s="77"/>
      <c r="X1187" s="77"/>
      <c r="Y1187" s="77"/>
      <c r="Z1187" s="77"/>
    </row>
    <row r="1188" spans="1:26" ht="18.75">
      <c r="A1188" s="77"/>
      <c r="B1188" s="668">
        <v>1</v>
      </c>
      <c r="C1188" s="669" t="s">
        <v>6973</v>
      </c>
      <c r="D1188" s="670"/>
      <c r="E1188" s="670"/>
      <c r="F1188" s="670"/>
      <c r="G1188" s="670"/>
      <c r="H1188" s="77"/>
      <c r="I1188" s="77"/>
      <c r="J1188" s="77"/>
      <c r="K1188" s="77"/>
      <c r="L1188" s="77"/>
      <c r="M1188" s="77"/>
      <c r="N1188" s="77"/>
      <c r="O1188" s="77"/>
      <c r="P1188" s="77"/>
      <c r="Q1188" s="77"/>
      <c r="R1188" s="77"/>
      <c r="S1188" s="77"/>
      <c r="T1188" s="77"/>
      <c r="U1188" s="77"/>
      <c r="V1188" s="77"/>
      <c r="W1188" s="77"/>
      <c r="X1188" s="77"/>
      <c r="Y1188" s="77"/>
      <c r="Z1188" s="77"/>
    </row>
    <row r="1189" spans="1:26" ht="15.75">
      <c r="A1189" s="77"/>
      <c r="B1189" s="44" t="s">
        <v>5377</v>
      </c>
      <c r="C1189" s="686" t="s">
        <v>6960</v>
      </c>
      <c r="D1189" s="671">
        <v>1</v>
      </c>
      <c r="E1189" s="15">
        <v>1088.6411381999999</v>
      </c>
      <c r="F1189" s="15">
        <f t="shared" ref="F1189:F1196" si="34">E1189*D1189</f>
        <v>1088.6411381999999</v>
      </c>
      <c r="G1189" s="1108">
        <v>10732.57</v>
      </c>
      <c r="H1189" s="77"/>
      <c r="I1189" s="77"/>
      <c r="J1189" s="77"/>
      <c r="K1189" s="77"/>
      <c r="L1189" s="77"/>
      <c r="M1189" s="77"/>
      <c r="N1189" s="77"/>
      <c r="O1189" s="77"/>
      <c r="P1189" s="77"/>
      <c r="Q1189" s="77"/>
      <c r="R1189" s="77"/>
      <c r="S1189" s="77"/>
      <c r="T1189" s="77"/>
      <c r="U1189" s="77"/>
      <c r="V1189" s="77"/>
      <c r="W1189" s="77"/>
      <c r="X1189" s="77"/>
      <c r="Y1189" s="77"/>
      <c r="Z1189" s="77"/>
    </row>
    <row r="1190" spans="1:26" ht="15.75">
      <c r="A1190" s="77"/>
      <c r="B1190" s="44" t="s">
        <v>5407</v>
      </c>
      <c r="C1190" s="672" t="s">
        <v>6889</v>
      </c>
      <c r="D1190" s="671">
        <v>1</v>
      </c>
      <c r="E1190" s="15">
        <v>442.65663288000007</v>
      </c>
      <c r="F1190" s="15">
        <f t="shared" si="34"/>
        <v>442.65663288000007</v>
      </c>
      <c r="G1190" s="894"/>
      <c r="H1190" s="77"/>
      <c r="I1190" s="77"/>
      <c r="J1190" s="77"/>
      <c r="K1190" s="77"/>
      <c r="L1190" s="77"/>
      <c r="M1190" s="77"/>
      <c r="N1190" s="77"/>
      <c r="O1190" s="77"/>
      <c r="P1190" s="77"/>
      <c r="Q1190" s="77"/>
      <c r="R1190" s="77"/>
      <c r="S1190" s="77"/>
      <c r="T1190" s="77"/>
      <c r="U1190" s="77"/>
      <c r="V1190" s="77"/>
      <c r="W1190" s="77"/>
      <c r="X1190" s="77"/>
      <c r="Y1190" s="77"/>
      <c r="Z1190" s="77"/>
    </row>
    <row r="1191" spans="1:26" ht="15.75">
      <c r="A1191" s="77"/>
      <c r="B1191" s="600" t="s">
        <v>5420</v>
      </c>
      <c r="C1191" s="672" t="s">
        <v>6911</v>
      </c>
      <c r="D1191" s="44">
        <v>2</v>
      </c>
      <c r="E1191" s="15">
        <v>44.393302800000008</v>
      </c>
      <c r="F1191" s="15">
        <f t="shared" si="34"/>
        <v>88.786605600000016</v>
      </c>
      <c r="G1191" s="894"/>
      <c r="H1191" s="77"/>
      <c r="I1191" s="77"/>
      <c r="J1191" s="77"/>
      <c r="K1191" s="77"/>
      <c r="L1191" s="77"/>
      <c r="M1191" s="77"/>
      <c r="N1191" s="77"/>
      <c r="O1191" s="77"/>
      <c r="P1191" s="77"/>
      <c r="Q1191" s="77"/>
      <c r="R1191" s="77"/>
      <c r="S1191" s="77"/>
      <c r="T1191" s="77"/>
      <c r="U1191" s="77"/>
      <c r="V1191" s="77"/>
      <c r="W1191" s="77"/>
      <c r="X1191" s="77"/>
      <c r="Y1191" s="77"/>
      <c r="Z1191" s="77"/>
    </row>
    <row r="1192" spans="1:26" ht="15.75">
      <c r="A1192" s="77"/>
      <c r="B1192" s="44" t="s">
        <v>5858</v>
      </c>
      <c r="C1192" s="673" t="s">
        <v>5859</v>
      </c>
      <c r="D1192" s="671">
        <v>1</v>
      </c>
      <c r="E1192" s="15">
        <v>687.55684799999995</v>
      </c>
      <c r="F1192" s="15">
        <f t="shared" si="34"/>
        <v>687.55684799999995</v>
      </c>
      <c r="G1192" s="894"/>
      <c r="H1192" s="77"/>
      <c r="I1192" s="77"/>
      <c r="J1192" s="77"/>
      <c r="K1192" s="77"/>
      <c r="L1192" s="77"/>
      <c r="M1192" s="77"/>
      <c r="N1192" s="77"/>
      <c r="O1192" s="77"/>
      <c r="P1192" s="77"/>
      <c r="Q1192" s="77"/>
      <c r="R1192" s="77"/>
      <c r="S1192" s="77"/>
      <c r="T1192" s="77"/>
      <c r="U1192" s="77"/>
      <c r="V1192" s="77"/>
      <c r="W1192" s="77"/>
      <c r="X1192" s="77"/>
      <c r="Y1192" s="77"/>
      <c r="Z1192" s="77"/>
    </row>
    <row r="1193" spans="1:26" ht="15.75">
      <c r="A1193" s="77"/>
      <c r="B1193" s="44" t="s">
        <v>6279</v>
      </c>
      <c r="C1193" s="702" t="s">
        <v>6974</v>
      </c>
      <c r="D1193" s="671">
        <v>4</v>
      </c>
      <c r="E1193" s="15">
        <v>736.48699739999995</v>
      </c>
      <c r="F1193" s="15">
        <f t="shared" si="34"/>
        <v>2945.9479895999998</v>
      </c>
      <c r="G1193" s="894"/>
      <c r="H1193" s="77"/>
      <c r="I1193" s="77"/>
      <c r="J1193" s="77"/>
      <c r="K1193" s="77"/>
      <c r="L1193" s="77"/>
      <c r="M1193" s="77"/>
      <c r="N1193" s="77"/>
      <c r="O1193" s="77"/>
      <c r="P1193" s="77"/>
      <c r="Q1193" s="77"/>
      <c r="R1193" s="77"/>
      <c r="S1193" s="77"/>
      <c r="T1193" s="77"/>
      <c r="U1193" s="77"/>
      <c r="V1193" s="77"/>
      <c r="W1193" s="77"/>
      <c r="X1193" s="77"/>
      <c r="Y1193" s="77"/>
      <c r="Z1193" s="77"/>
    </row>
    <row r="1194" spans="1:26" ht="15.75">
      <c r="A1194" s="77"/>
      <c r="B1194" s="44" t="s">
        <v>6266</v>
      </c>
      <c r="C1194" s="674" t="s">
        <v>6975</v>
      </c>
      <c r="D1194" s="671">
        <v>4</v>
      </c>
      <c r="E1194" s="15">
        <v>405.25545059999996</v>
      </c>
      <c r="F1194" s="15">
        <f t="shared" si="34"/>
        <v>1621.0218023999998</v>
      </c>
      <c r="G1194" s="894"/>
      <c r="H1194" s="77"/>
      <c r="I1194" s="77"/>
      <c r="J1194" s="77"/>
      <c r="K1194" s="77"/>
      <c r="L1194" s="77"/>
      <c r="M1194" s="77"/>
      <c r="N1194" s="77"/>
      <c r="O1194" s="77"/>
      <c r="P1194" s="77"/>
      <c r="Q1194" s="77"/>
      <c r="R1194" s="77"/>
      <c r="S1194" s="77"/>
      <c r="T1194" s="77"/>
      <c r="U1194" s="77"/>
      <c r="V1194" s="77"/>
      <c r="W1194" s="77"/>
      <c r="X1194" s="77"/>
      <c r="Y1194" s="77"/>
      <c r="Z1194" s="77"/>
    </row>
    <row r="1195" spans="1:26" ht="15.75">
      <c r="A1195" s="77"/>
      <c r="B1195" s="44" t="s">
        <v>6270</v>
      </c>
      <c r="C1195" s="674" t="s">
        <v>6976</v>
      </c>
      <c r="D1195" s="671">
        <v>2</v>
      </c>
      <c r="E1195" s="15">
        <v>1019.5907337</v>
      </c>
      <c r="F1195" s="15">
        <f t="shared" si="34"/>
        <v>2039.1814674</v>
      </c>
      <c r="G1195" s="894"/>
      <c r="H1195" s="77"/>
      <c r="I1195" s="77"/>
      <c r="J1195" s="77"/>
      <c r="K1195" s="77"/>
      <c r="L1195" s="77"/>
      <c r="M1195" s="77"/>
      <c r="N1195" s="77"/>
      <c r="O1195" s="77"/>
      <c r="P1195" s="77"/>
      <c r="Q1195" s="77"/>
      <c r="R1195" s="77"/>
      <c r="S1195" s="77"/>
      <c r="T1195" s="77"/>
      <c r="U1195" s="77"/>
      <c r="V1195" s="77"/>
      <c r="W1195" s="77"/>
      <c r="X1195" s="77"/>
      <c r="Y1195" s="77"/>
      <c r="Z1195" s="77"/>
    </row>
    <row r="1196" spans="1:26" ht="15.75">
      <c r="A1196" s="77"/>
      <c r="B1196" s="600" t="s">
        <v>5553</v>
      </c>
      <c r="C1196" s="672" t="s">
        <v>6977</v>
      </c>
      <c r="D1196" s="671">
        <v>5</v>
      </c>
      <c r="E1196" s="15">
        <v>363.75507629999998</v>
      </c>
      <c r="F1196" s="15">
        <f t="shared" si="34"/>
        <v>1818.7753814999999</v>
      </c>
      <c r="G1196" s="894"/>
      <c r="H1196" s="77"/>
      <c r="I1196" s="77"/>
      <c r="J1196" s="77"/>
      <c r="K1196" s="77"/>
      <c r="L1196" s="77"/>
      <c r="M1196" s="77"/>
      <c r="N1196" s="77"/>
      <c r="O1196" s="77"/>
      <c r="P1196" s="77"/>
      <c r="Q1196" s="77"/>
      <c r="R1196" s="77"/>
      <c r="S1196" s="77"/>
      <c r="T1196" s="77"/>
      <c r="U1196" s="77"/>
      <c r="V1196" s="77"/>
      <c r="W1196" s="77"/>
      <c r="X1196" s="77"/>
      <c r="Y1196" s="77"/>
      <c r="Z1196" s="77"/>
    </row>
    <row r="1197" spans="1:26" ht="15.75">
      <c r="A1197" s="77"/>
      <c r="B1197" s="675" t="s">
        <v>6896</v>
      </c>
      <c r="C1197" s="1112" t="s">
        <v>6897</v>
      </c>
      <c r="D1197" s="888"/>
      <c r="E1197" s="888"/>
      <c r="F1197" s="889"/>
      <c r="G1197" s="1106"/>
      <c r="H1197" s="77"/>
      <c r="I1197" s="77"/>
      <c r="J1197" s="77"/>
      <c r="K1197" s="77"/>
      <c r="L1197" s="77"/>
      <c r="M1197" s="77"/>
      <c r="N1197" s="77"/>
      <c r="O1197" s="77"/>
      <c r="P1197" s="77"/>
      <c r="Q1197" s="77"/>
      <c r="R1197" s="77"/>
      <c r="S1197" s="77"/>
      <c r="T1197" s="77"/>
      <c r="U1197" s="77"/>
      <c r="V1197" s="77"/>
      <c r="W1197" s="77"/>
      <c r="X1197" s="77"/>
      <c r="Y1197" s="77"/>
      <c r="Z1197" s="77"/>
    </row>
    <row r="1198" spans="1:26" ht="18.75">
      <c r="A1198" s="77"/>
      <c r="B1198" s="668">
        <v>2</v>
      </c>
      <c r="C1198" s="669" t="s">
        <v>6978</v>
      </c>
      <c r="D1198" s="670"/>
      <c r="E1198" s="670"/>
      <c r="F1198" s="670"/>
      <c r="G1198" s="670"/>
      <c r="H1198" s="77"/>
      <c r="I1198" s="77"/>
      <c r="J1198" s="77"/>
      <c r="K1198" s="77"/>
      <c r="L1198" s="77"/>
      <c r="M1198" s="77"/>
      <c r="N1198" s="77"/>
      <c r="O1198" s="77"/>
      <c r="P1198" s="77"/>
      <c r="Q1198" s="77"/>
      <c r="R1198" s="77"/>
      <c r="S1198" s="77"/>
      <c r="T1198" s="77"/>
      <c r="U1198" s="77"/>
      <c r="V1198" s="77"/>
      <c r="W1198" s="77"/>
      <c r="X1198" s="77"/>
      <c r="Y1198" s="77"/>
      <c r="Z1198" s="77"/>
    </row>
    <row r="1199" spans="1:26" ht="15.75">
      <c r="A1199" s="77"/>
      <c r="B1199" s="44" t="s">
        <v>5377</v>
      </c>
      <c r="C1199" s="686" t="s">
        <v>6960</v>
      </c>
      <c r="D1199" s="671">
        <v>1</v>
      </c>
      <c r="E1199" s="15">
        <v>1088.6411381999999</v>
      </c>
      <c r="F1199" s="15">
        <f t="shared" ref="F1199:F1206" si="35">E1199*D1199</f>
        <v>1088.6411381999999</v>
      </c>
      <c r="G1199" s="1108">
        <v>12638.51</v>
      </c>
      <c r="H1199" s="77"/>
      <c r="I1199" s="77"/>
      <c r="J1199" s="77"/>
      <c r="K1199" s="77"/>
      <c r="L1199" s="77"/>
      <c r="M1199" s="77"/>
      <c r="N1199" s="77"/>
      <c r="O1199" s="77"/>
      <c r="P1199" s="77"/>
      <c r="Q1199" s="77"/>
      <c r="R1199" s="77"/>
      <c r="S1199" s="77"/>
      <c r="T1199" s="77"/>
      <c r="U1199" s="77"/>
      <c r="V1199" s="77"/>
      <c r="W1199" s="77"/>
      <c r="X1199" s="77"/>
      <c r="Y1199" s="77"/>
      <c r="Z1199" s="77"/>
    </row>
    <row r="1200" spans="1:26" ht="15.75">
      <c r="A1200" s="77"/>
      <c r="B1200" s="44" t="s">
        <v>5407</v>
      </c>
      <c r="C1200" s="672" t="s">
        <v>6889</v>
      </c>
      <c r="D1200" s="671">
        <v>1</v>
      </c>
      <c r="E1200" s="15">
        <v>442.65663288000007</v>
      </c>
      <c r="F1200" s="15">
        <f t="shared" si="35"/>
        <v>442.65663288000007</v>
      </c>
      <c r="G1200" s="894"/>
      <c r="H1200" s="77"/>
      <c r="I1200" s="77"/>
      <c r="J1200" s="77"/>
      <c r="K1200" s="77"/>
      <c r="L1200" s="77"/>
      <c r="M1200" s="77"/>
      <c r="N1200" s="77"/>
      <c r="O1200" s="77"/>
      <c r="P1200" s="77"/>
      <c r="Q1200" s="77"/>
      <c r="R1200" s="77"/>
      <c r="S1200" s="77"/>
      <c r="T1200" s="77"/>
      <c r="U1200" s="77"/>
      <c r="V1200" s="77"/>
      <c r="W1200" s="77"/>
      <c r="X1200" s="77"/>
      <c r="Y1200" s="77"/>
      <c r="Z1200" s="77"/>
    </row>
    <row r="1201" spans="1:26" ht="15.75">
      <c r="A1201" s="77"/>
      <c r="B1201" s="600" t="s">
        <v>5420</v>
      </c>
      <c r="C1201" s="672" t="s">
        <v>6890</v>
      </c>
      <c r="D1201" s="44">
        <v>2</v>
      </c>
      <c r="E1201" s="15">
        <v>44.393302800000008</v>
      </c>
      <c r="F1201" s="15">
        <f t="shared" si="35"/>
        <v>88.786605600000016</v>
      </c>
      <c r="G1201" s="894"/>
      <c r="H1201" s="77"/>
      <c r="I1201" s="77"/>
      <c r="J1201" s="77"/>
      <c r="K1201" s="77"/>
      <c r="L1201" s="77"/>
      <c r="M1201" s="77"/>
      <c r="N1201" s="77"/>
      <c r="O1201" s="77"/>
      <c r="P1201" s="77"/>
      <c r="Q1201" s="77"/>
      <c r="R1201" s="77"/>
      <c r="S1201" s="77"/>
      <c r="T1201" s="77"/>
      <c r="U1201" s="77"/>
      <c r="V1201" s="77"/>
      <c r="W1201" s="77"/>
      <c r="X1201" s="77"/>
      <c r="Y1201" s="77"/>
      <c r="Z1201" s="77"/>
    </row>
    <row r="1202" spans="1:26" ht="15.75">
      <c r="A1202" s="77"/>
      <c r="B1202" s="44" t="s">
        <v>5874</v>
      </c>
      <c r="C1202" s="673" t="s">
        <v>5875</v>
      </c>
      <c r="D1202" s="671">
        <v>1</v>
      </c>
      <c r="E1202" s="15">
        <v>1034.4077040000002</v>
      </c>
      <c r="F1202" s="15">
        <f t="shared" si="35"/>
        <v>1034.4077040000002</v>
      </c>
      <c r="G1202" s="894"/>
      <c r="H1202" s="77"/>
      <c r="I1202" s="77"/>
      <c r="J1202" s="77"/>
      <c r="K1202" s="77"/>
      <c r="L1202" s="77"/>
      <c r="M1202" s="77"/>
      <c r="N1202" s="77"/>
      <c r="O1202" s="77"/>
      <c r="P1202" s="77"/>
      <c r="Q1202" s="77"/>
      <c r="R1202" s="77"/>
      <c r="S1202" s="77"/>
      <c r="T1202" s="77"/>
      <c r="U1202" s="77"/>
      <c r="V1202" s="77"/>
      <c r="W1202" s="77"/>
      <c r="X1202" s="77"/>
      <c r="Y1202" s="77"/>
      <c r="Z1202" s="77"/>
    </row>
    <row r="1203" spans="1:26" ht="15.75">
      <c r="A1203" s="77"/>
      <c r="B1203" s="44" t="s">
        <v>6283</v>
      </c>
      <c r="C1203" s="702" t="s">
        <v>6979</v>
      </c>
      <c r="D1203" s="671">
        <v>4</v>
      </c>
      <c r="E1203" s="15">
        <v>958.99703130000012</v>
      </c>
      <c r="F1203" s="15">
        <f t="shared" si="35"/>
        <v>3835.9881252000005</v>
      </c>
      <c r="G1203" s="894"/>
      <c r="H1203" s="77"/>
      <c r="I1203" s="77"/>
      <c r="J1203" s="77"/>
      <c r="K1203" s="77"/>
      <c r="L1203" s="77"/>
      <c r="M1203" s="77"/>
      <c r="N1203" s="77"/>
      <c r="O1203" s="77"/>
      <c r="P1203" s="77"/>
      <c r="Q1203" s="77"/>
      <c r="R1203" s="77"/>
      <c r="S1203" s="77"/>
      <c r="T1203" s="77"/>
      <c r="U1203" s="77"/>
      <c r="V1203" s="77"/>
      <c r="W1203" s="77"/>
      <c r="X1203" s="77"/>
      <c r="Y1203" s="77"/>
      <c r="Z1203" s="77"/>
    </row>
    <row r="1204" spans="1:26" ht="15.75">
      <c r="A1204" s="77"/>
      <c r="B1204" s="44" t="s">
        <v>6266</v>
      </c>
      <c r="C1204" s="674" t="s">
        <v>6975</v>
      </c>
      <c r="D1204" s="671">
        <v>4</v>
      </c>
      <c r="E1204" s="15">
        <v>405.25545059999996</v>
      </c>
      <c r="F1204" s="15">
        <f t="shared" si="35"/>
        <v>1621.0218023999998</v>
      </c>
      <c r="G1204" s="894"/>
      <c r="H1204" s="77"/>
      <c r="I1204" s="77"/>
      <c r="J1204" s="77"/>
      <c r="K1204" s="77"/>
      <c r="L1204" s="77"/>
      <c r="M1204" s="77"/>
      <c r="N1204" s="77"/>
      <c r="O1204" s="77"/>
      <c r="P1204" s="77"/>
      <c r="Q1204" s="77"/>
      <c r="R1204" s="77"/>
      <c r="S1204" s="77"/>
      <c r="T1204" s="77"/>
      <c r="U1204" s="77"/>
      <c r="V1204" s="77"/>
      <c r="W1204" s="77"/>
      <c r="X1204" s="77"/>
      <c r="Y1204" s="77"/>
      <c r="Z1204" s="77"/>
    </row>
    <row r="1205" spans="1:26" ht="15.75">
      <c r="A1205" s="77"/>
      <c r="B1205" s="44" t="s">
        <v>6270</v>
      </c>
      <c r="C1205" s="674" t="s">
        <v>6976</v>
      </c>
      <c r="D1205" s="671">
        <v>2</v>
      </c>
      <c r="E1205" s="15">
        <v>1019.5907337</v>
      </c>
      <c r="F1205" s="15">
        <f t="shared" si="35"/>
        <v>2039.1814674</v>
      </c>
      <c r="G1205" s="894"/>
      <c r="H1205" s="77"/>
      <c r="I1205" s="77"/>
      <c r="J1205" s="77"/>
      <c r="K1205" s="77"/>
      <c r="L1205" s="77"/>
      <c r="M1205" s="77"/>
      <c r="N1205" s="77"/>
      <c r="O1205" s="77"/>
      <c r="P1205" s="77"/>
      <c r="Q1205" s="77"/>
      <c r="R1205" s="77"/>
      <c r="S1205" s="77"/>
      <c r="T1205" s="77"/>
      <c r="U1205" s="77"/>
      <c r="V1205" s="77"/>
      <c r="W1205" s="77"/>
      <c r="X1205" s="77"/>
      <c r="Y1205" s="77"/>
      <c r="Z1205" s="77"/>
    </row>
    <row r="1206" spans="1:26" ht="15.75">
      <c r="A1206" s="77"/>
      <c r="B1206" s="600" t="s">
        <v>5570</v>
      </c>
      <c r="C1206" s="672" t="s">
        <v>6945</v>
      </c>
      <c r="D1206" s="671">
        <v>5</v>
      </c>
      <c r="E1206" s="15">
        <v>497.56616909999997</v>
      </c>
      <c r="F1206" s="15">
        <f t="shared" si="35"/>
        <v>2487.8308454999997</v>
      </c>
      <c r="G1206" s="894"/>
      <c r="H1206" s="77"/>
      <c r="I1206" s="77"/>
      <c r="J1206" s="77"/>
      <c r="K1206" s="77"/>
      <c r="L1206" s="77"/>
      <c r="M1206" s="77"/>
      <c r="N1206" s="77"/>
      <c r="O1206" s="77"/>
      <c r="P1206" s="77"/>
      <c r="Q1206" s="77"/>
      <c r="R1206" s="77"/>
      <c r="S1206" s="77"/>
      <c r="T1206" s="77"/>
      <c r="U1206" s="77"/>
      <c r="V1206" s="77"/>
      <c r="W1206" s="77"/>
      <c r="X1206" s="77"/>
      <c r="Y1206" s="77"/>
      <c r="Z1206" s="77"/>
    </row>
    <row r="1207" spans="1:26" ht="15.75">
      <c r="A1207" s="77"/>
      <c r="B1207" s="675" t="s">
        <v>6896</v>
      </c>
      <c r="C1207" s="1112" t="s">
        <v>6897</v>
      </c>
      <c r="D1207" s="888"/>
      <c r="E1207" s="888"/>
      <c r="F1207" s="889"/>
      <c r="G1207" s="1106"/>
      <c r="H1207" s="77"/>
      <c r="I1207" s="77"/>
      <c r="J1207" s="77"/>
      <c r="K1207" s="77"/>
      <c r="L1207" s="77"/>
      <c r="M1207" s="77"/>
      <c r="N1207" s="77"/>
      <c r="O1207" s="77"/>
      <c r="P1207" s="77"/>
      <c r="Q1207" s="77"/>
      <c r="R1207" s="77"/>
      <c r="S1207" s="77"/>
      <c r="T1207" s="77"/>
      <c r="U1207" s="77"/>
      <c r="V1207" s="77"/>
      <c r="W1207" s="77"/>
      <c r="X1207" s="77"/>
      <c r="Y1207" s="77"/>
      <c r="Z1207" s="77"/>
    </row>
    <row r="1208" spans="1:26" ht="18.75">
      <c r="A1208" s="77"/>
      <c r="B1208" s="668">
        <v>3</v>
      </c>
      <c r="C1208" s="669" t="s">
        <v>6980</v>
      </c>
      <c r="D1208" s="670"/>
      <c r="E1208" s="670"/>
      <c r="F1208" s="670"/>
      <c r="G1208" s="670"/>
      <c r="H1208" s="77"/>
      <c r="I1208" s="77"/>
      <c r="J1208" s="77"/>
      <c r="K1208" s="77"/>
      <c r="L1208" s="77"/>
      <c r="M1208" s="77"/>
      <c r="N1208" s="77"/>
      <c r="O1208" s="77"/>
      <c r="P1208" s="77"/>
      <c r="Q1208" s="77"/>
      <c r="R1208" s="77"/>
      <c r="S1208" s="77"/>
      <c r="T1208" s="77"/>
      <c r="U1208" s="77"/>
      <c r="V1208" s="77"/>
      <c r="W1208" s="77"/>
      <c r="X1208" s="77"/>
      <c r="Y1208" s="77"/>
      <c r="Z1208" s="77"/>
    </row>
    <row r="1209" spans="1:26" ht="15.75">
      <c r="A1209" s="77"/>
      <c r="B1209" s="44" t="s">
        <v>5377</v>
      </c>
      <c r="C1209" s="686" t="s">
        <v>6960</v>
      </c>
      <c r="D1209" s="671">
        <v>1</v>
      </c>
      <c r="E1209" s="15">
        <v>1088.6411381999999</v>
      </c>
      <c r="F1209" s="15">
        <f t="shared" ref="F1209:F1216" si="36">E1209*D1209</f>
        <v>1088.6411381999999</v>
      </c>
      <c r="G1209" s="1108">
        <v>13429.59</v>
      </c>
      <c r="H1209" s="77"/>
      <c r="I1209" s="77"/>
      <c r="J1209" s="77"/>
      <c r="K1209" s="77"/>
      <c r="L1209" s="77"/>
      <c r="M1209" s="77"/>
      <c r="N1209" s="77"/>
      <c r="O1209" s="77"/>
      <c r="P1209" s="77"/>
      <c r="Q1209" s="77"/>
      <c r="R1209" s="77"/>
      <c r="S1209" s="77"/>
      <c r="T1209" s="77"/>
      <c r="U1209" s="77"/>
      <c r="V1209" s="77"/>
      <c r="W1209" s="77"/>
      <c r="X1209" s="77"/>
      <c r="Y1209" s="77"/>
      <c r="Z1209" s="77"/>
    </row>
    <row r="1210" spans="1:26" ht="15.75">
      <c r="A1210" s="77"/>
      <c r="B1210" s="44" t="s">
        <v>5407</v>
      </c>
      <c r="C1210" s="672" t="s">
        <v>6889</v>
      </c>
      <c r="D1210" s="671">
        <v>1</v>
      </c>
      <c r="E1210" s="15">
        <v>442.65663288000007</v>
      </c>
      <c r="F1210" s="15">
        <f t="shared" si="36"/>
        <v>442.65663288000007</v>
      </c>
      <c r="G1210" s="894"/>
      <c r="H1210" s="77"/>
      <c r="I1210" s="77"/>
      <c r="J1210" s="77"/>
      <c r="K1210" s="77"/>
      <c r="L1210" s="77"/>
      <c r="M1210" s="77"/>
      <c r="N1210" s="77"/>
      <c r="O1210" s="77"/>
      <c r="P1210" s="77"/>
      <c r="Q1210" s="77"/>
      <c r="R1210" s="77"/>
      <c r="S1210" s="77"/>
      <c r="T1210" s="77"/>
      <c r="U1210" s="77"/>
      <c r="V1210" s="77"/>
      <c r="W1210" s="77"/>
      <c r="X1210" s="77"/>
      <c r="Y1210" s="77"/>
      <c r="Z1210" s="77"/>
    </row>
    <row r="1211" spans="1:26" ht="15.75">
      <c r="A1211" s="77"/>
      <c r="B1211" s="600" t="s">
        <v>5420</v>
      </c>
      <c r="C1211" s="672" t="s">
        <v>6890</v>
      </c>
      <c r="D1211" s="44">
        <v>2</v>
      </c>
      <c r="E1211" s="15">
        <v>44.393302800000008</v>
      </c>
      <c r="F1211" s="15">
        <f t="shared" si="36"/>
        <v>88.786605600000016</v>
      </c>
      <c r="G1211" s="894"/>
      <c r="H1211" s="77"/>
      <c r="I1211" s="77"/>
      <c r="J1211" s="77"/>
      <c r="K1211" s="77"/>
      <c r="L1211" s="77"/>
      <c r="M1211" s="77"/>
      <c r="N1211" s="77"/>
      <c r="O1211" s="77"/>
      <c r="P1211" s="77"/>
      <c r="Q1211" s="77"/>
      <c r="R1211" s="77"/>
      <c r="S1211" s="77"/>
      <c r="T1211" s="77"/>
      <c r="U1211" s="77"/>
      <c r="V1211" s="77"/>
      <c r="W1211" s="77"/>
      <c r="X1211" s="77"/>
      <c r="Y1211" s="77"/>
      <c r="Z1211" s="77"/>
    </row>
    <row r="1212" spans="1:26" ht="15.75">
      <c r="A1212" s="77"/>
      <c r="B1212" s="59" t="s">
        <v>5894</v>
      </c>
      <c r="C1212" s="687" t="s">
        <v>5895</v>
      </c>
      <c r="D1212" s="671">
        <v>1</v>
      </c>
      <c r="E1212" s="15">
        <v>1114.4913119999999</v>
      </c>
      <c r="F1212" s="15">
        <f t="shared" si="36"/>
        <v>1114.4913119999999</v>
      </c>
      <c r="G1212" s="894"/>
      <c r="H1212" s="77"/>
      <c r="I1212" s="77"/>
      <c r="J1212" s="77"/>
      <c r="K1212" s="77"/>
      <c r="L1212" s="77"/>
      <c r="M1212" s="77"/>
      <c r="N1212" s="77"/>
      <c r="O1212" s="77"/>
      <c r="P1212" s="77"/>
      <c r="Q1212" s="77"/>
      <c r="R1212" s="77"/>
      <c r="S1212" s="77"/>
      <c r="T1212" s="77"/>
      <c r="U1212" s="77"/>
      <c r="V1212" s="77"/>
      <c r="W1212" s="77"/>
      <c r="X1212" s="77"/>
      <c r="Y1212" s="77"/>
      <c r="Z1212" s="77"/>
    </row>
    <row r="1213" spans="1:26" ht="15.75">
      <c r="A1213" s="77"/>
      <c r="B1213" s="44" t="s">
        <v>6285</v>
      </c>
      <c r="C1213" s="702" t="s">
        <v>6981</v>
      </c>
      <c r="D1213" s="671">
        <v>4</v>
      </c>
      <c r="E1213" s="15">
        <v>1084.4975294999999</v>
      </c>
      <c r="F1213" s="15">
        <f t="shared" si="36"/>
        <v>4337.9901179999997</v>
      </c>
      <c r="G1213" s="894"/>
      <c r="H1213" s="77"/>
      <c r="I1213" s="77"/>
      <c r="J1213" s="77"/>
      <c r="K1213" s="77"/>
      <c r="L1213" s="77"/>
      <c r="M1213" s="77"/>
      <c r="N1213" s="77"/>
      <c r="O1213" s="77"/>
      <c r="P1213" s="77"/>
      <c r="Q1213" s="77"/>
      <c r="R1213" s="77"/>
      <c r="S1213" s="77"/>
      <c r="T1213" s="77"/>
      <c r="U1213" s="77"/>
      <c r="V1213" s="77"/>
      <c r="W1213" s="77"/>
      <c r="X1213" s="77"/>
      <c r="Y1213" s="77"/>
      <c r="Z1213" s="77"/>
    </row>
    <row r="1214" spans="1:26" ht="15.75">
      <c r="A1214" s="77"/>
      <c r="B1214" s="44" t="s">
        <v>6266</v>
      </c>
      <c r="C1214" s="674" t="s">
        <v>6975</v>
      </c>
      <c r="D1214" s="671">
        <v>4</v>
      </c>
      <c r="E1214" s="15">
        <v>405.25545059999996</v>
      </c>
      <c r="F1214" s="15">
        <f t="shared" si="36"/>
        <v>1621.0218023999998</v>
      </c>
      <c r="G1214" s="894"/>
      <c r="H1214" s="77"/>
      <c r="I1214" s="77"/>
      <c r="J1214" s="77"/>
      <c r="K1214" s="77"/>
      <c r="L1214" s="77"/>
      <c r="M1214" s="77"/>
      <c r="N1214" s="77"/>
      <c r="O1214" s="77"/>
      <c r="P1214" s="77"/>
      <c r="Q1214" s="77"/>
      <c r="R1214" s="77"/>
      <c r="S1214" s="77"/>
      <c r="T1214" s="77"/>
      <c r="U1214" s="77"/>
      <c r="V1214" s="77"/>
      <c r="W1214" s="77"/>
      <c r="X1214" s="77"/>
      <c r="Y1214" s="77"/>
      <c r="Z1214" s="77"/>
    </row>
    <row r="1215" spans="1:26" ht="15.75">
      <c r="A1215" s="77"/>
      <c r="B1215" s="44" t="s">
        <v>6270</v>
      </c>
      <c r="C1215" s="674" t="s">
        <v>6982</v>
      </c>
      <c r="D1215" s="671">
        <v>2</v>
      </c>
      <c r="E1215" s="15">
        <v>1019.5907337</v>
      </c>
      <c r="F1215" s="15">
        <f t="shared" si="36"/>
        <v>2039.1814674</v>
      </c>
      <c r="G1215" s="894"/>
      <c r="H1215" s="77"/>
      <c r="I1215" s="77"/>
      <c r="J1215" s="77"/>
      <c r="K1215" s="77"/>
      <c r="L1215" s="77"/>
      <c r="M1215" s="77"/>
      <c r="N1215" s="77"/>
      <c r="O1215" s="77"/>
      <c r="P1215" s="77"/>
      <c r="Q1215" s="77"/>
      <c r="R1215" s="77"/>
      <c r="S1215" s="77"/>
      <c r="T1215" s="77"/>
      <c r="U1215" s="77"/>
      <c r="V1215" s="77"/>
      <c r="W1215" s="77"/>
      <c r="X1215" s="77"/>
      <c r="Y1215" s="77"/>
      <c r="Z1215" s="77"/>
    </row>
    <row r="1216" spans="1:26" ht="15.75">
      <c r="A1216" s="77"/>
      <c r="B1216" s="600" t="s">
        <v>5427</v>
      </c>
      <c r="C1216" s="684" t="s">
        <v>6909</v>
      </c>
      <c r="D1216" s="671">
        <v>5</v>
      </c>
      <c r="E1216" s="15">
        <v>539.36460269999998</v>
      </c>
      <c r="F1216" s="15">
        <f t="shared" si="36"/>
        <v>2696.8230134999999</v>
      </c>
      <c r="G1216" s="894"/>
      <c r="H1216" s="77"/>
      <c r="I1216" s="77"/>
      <c r="J1216" s="77"/>
      <c r="K1216" s="77"/>
      <c r="L1216" s="77"/>
      <c r="M1216" s="77"/>
      <c r="N1216" s="77"/>
      <c r="O1216" s="77"/>
      <c r="P1216" s="77"/>
      <c r="Q1216" s="77"/>
      <c r="R1216" s="77"/>
      <c r="S1216" s="77"/>
      <c r="T1216" s="77"/>
      <c r="U1216" s="77"/>
      <c r="V1216" s="77"/>
      <c r="W1216" s="77"/>
      <c r="X1216" s="77"/>
      <c r="Y1216" s="77"/>
      <c r="Z1216" s="77"/>
    </row>
    <row r="1217" spans="1:26" ht="15.75">
      <c r="A1217" s="77"/>
      <c r="B1217" s="675" t="s">
        <v>6896</v>
      </c>
      <c r="C1217" s="1112" t="s">
        <v>6897</v>
      </c>
      <c r="D1217" s="888"/>
      <c r="E1217" s="888"/>
      <c r="F1217" s="889"/>
      <c r="G1217" s="1106"/>
      <c r="H1217" s="77"/>
      <c r="I1217" s="77"/>
      <c r="J1217" s="77"/>
      <c r="K1217" s="77"/>
      <c r="L1217" s="77"/>
      <c r="M1217" s="77"/>
      <c r="N1217" s="77"/>
      <c r="O1217" s="77"/>
      <c r="P1217" s="77"/>
      <c r="Q1217" s="77"/>
      <c r="R1217" s="77"/>
      <c r="S1217" s="77"/>
      <c r="T1217" s="77"/>
      <c r="U1217" s="77"/>
      <c r="V1217" s="77"/>
      <c r="W1217" s="77"/>
      <c r="X1217" s="77"/>
      <c r="Y1217" s="77"/>
      <c r="Z1217" s="77"/>
    </row>
    <row r="1218" spans="1:26" ht="18.75">
      <c r="A1218" s="77"/>
      <c r="B1218" s="668">
        <v>4</v>
      </c>
      <c r="C1218" s="669" t="s">
        <v>6983</v>
      </c>
      <c r="D1218" s="670"/>
      <c r="E1218" s="670"/>
      <c r="F1218" s="670"/>
      <c r="G1218" s="670"/>
      <c r="H1218" s="77"/>
      <c r="I1218" s="77"/>
      <c r="J1218" s="77"/>
      <c r="K1218" s="77"/>
      <c r="L1218" s="77"/>
      <c r="M1218" s="77"/>
      <c r="N1218" s="77"/>
      <c r="O1218" s="77"/>
      <c r="P1218" s="77"/>
      <c r="Q1218" s="77"/>
      <c r="R1218" s="77"/>
      <c r="S1218" s="77"/>
      <c r="T1218" s="77"/>
      <c r="U1218" s="77"/>
      <c r="V1218" s="77"/>
      <c r="W1218" s="77"/>
      <c r="X1218" s="77"/>
      <c r="Y1218" s="77"/>
      <c r="Z1218" s="77"/>
    </row>
    <row r="1219" spans="1:26" ht="15.75">
      <c r="A1219" s="77"/>
      <c r="B1219" s="44" t="s">
        <v>5377</v>
      </c>
      <c r="C1219" s="686" t="s">
        <v>6960</v>
      </c>
      <c r="D1219" s="671">
        <v>1</v>
      </c>
      <c r="E1219" s="15">
        <v>1088.6411381999999</v>
      </c>
      <c r="F1219" s="15">
        <f t="shared" ref="F1219:F1226" si="37">E1219*D1219</f>
        <v>1088.6411381999999</v>
      </c>
      <c r="G1219" s="1108">
        <v>14078.11</v>
      </c>
      <c r="H1219" s="77"/>
      <c r="I1219" s="77"/>
      <c r="J1219" s="77"/>
      <c r="K1219" s="77"/>
      <c r="L1219" s="77"/>
      <c r="M1219" s="77"/>
      <c r="N1219" s="77"/>
      <c r="O1219" s="77"/>
      <c r="P1219" s="77"/>
      <c r="Q1219" s="77"/>
      <c r="R1219" s="77"/>
      <c r="S1219" s="77"/>
      <c r="T1219" s="77"/>
      <c r="U1219" s="77"/>
      <c r="V1219" s="77"/>
      <c r="W1219" s="77"/>
      <c r="X1219" s="77"/>
      <c r="Y1219" s="77"/>
      <c r="Z1219" s="77"/>
    </row>
    <row r="1220" spans="1:26" ht="15.75">
      <c r="A1220" s="77"/>
      <c r="B1220" s="44" t="s">
        <v>5407</v>
      </c>
      <c r="C1220" s="672" t="s">
        <v>6889</v>
      </c>
      <c r="D1220" s="671">
        <v>1</v>
      </c>
      <c r="E1220" s="15">
        <v>442.65663288000007</v>
      </c>
      <c r="F1220" s="15">
        <f t="shared" si="37"/>
        <v>442.65663288000007</v>
      </c>
      <c r="G1220" s="894"/>
      <c r="H1220" s="77"/>
      <c r="I1220" s="77"/>
      <c r="J1220" s="77"/>
      <c r="K1220" s="77"/>
      <c r="L1220" s="77"/>
      <c r="M1220" s="77"/>
      <c r="N1220" s="77"/>
      <c r="O1220" s="77"/>
      <c r="P1220" s="77"/>
      <c r="Q1220" s="77"/>
      <c r="R1220" s="77"/>
      <c r="S1220" s="77"/>
      <c r="T1220" s="77"/>
      <c r="U1220" s="77"/>
      <c r="V1220" s="77"/>
      <c r="W1220" s="77"/>
      <c r="X1220" s="77"/>
      <c r="Y1220" s="77"/>
      <c r="Z1220" s="77"/>
    </row>
    <row r="1221" spans="1:26" ht="15.75">
      <c r="A1221" s="77"/>
      <c r="B1221" s="600" t="s">
        <v>5420</v>
      </c>
      <c r="C1221" s="672" t="s">
        <v>6890</v>
      </c>
      <c r="D1221" s="44">
        <v>2</v>
      </c>
      <c r="E1221" s="15">
        <v>44.393302800000008</v>
      </c>
      <c r="F1221" s="15">
        <f t="shared" si="37"/>
        <v>88.786605600000016</v>
      </c>
      <c r="G1221" s="894"/>
      <c r="H1221" s="77"/>
      <c r="I1221" s="77"/>
      <c r="J1221" s="77"/>
      <c r="K1221" s="77"/>
      <c r="L1221" s="77"/>
      <c r="M1221" s="77"/>
      <c r="N1221" s="77"/>
      <c r="O1221" s="77"/>
      <c r="P1221" s="77"/>
      <c r="Q1221" s="77"/>
      <c r="R1221" s="77"/>
      <c r="S1221" s="77"/>
      <c r="T1221" s="77"/>
      <c r="U1221" s="77"/>
      <c r="V1221" s="77"/>
      <c r="W1221" s="77"/>
      <c r="X1221" s="77"/>
      <c r="Y1221" s="77"/>
      <c r="Z1221" s="77"/>
    </row>
    <row r="1222" spans="1:26" ht="15.75">
      <c r="A1222" s="77"/>
      <c r="B1222" s="59" t="s">
        <v>5914</v>
      </c>
      <c r="C1222" s="687" t="s">
        <v>5915</v>
      </c>
      <c r="D1222" s="671">
        <v>1</v>
      </c>
      <c r="E1222" s="15">
        <v>1194.57492</v>
      </c>
      <c r="F1222" s="15">
        <f t="shared" si="37"/>
        <v>1194.57492</v>
      </c>
      <c r="G1222" s="894"/>
      <c r="H1222" s="77"/>
      <c r="I1222" s="77"/>
      <c r="J1222" s="77"/>
      <c r="K1222" s="77"/>
      <c r="L1222" s="77"/>
      <c r="M1222" s="77"/>
      <c r="N1222" s="77"/>
      <c r="O1222" s="77"/>
      <c r="P1222" s="77"/>
      <c r="Q1222" s="77"/>
      <c r="R1222" s="77"/>
      <c r="S1222" s="77"/>
      <c r="T1222" s="77"/>
      <c r="U1222" s="77"/>
      <c r="V1222" s="77"/>
      <c r="W1222" s="77"/>
      <c r="X1222" s="77"/>
      <c r="Y1222" s="77"/>
      <c r="Z1222" s="77"/>
    </row>
    <row r="1223" spans="1:26" ht="15.75">
      <c r="A1223" s="77"/>
      <c r="B1223" s="44" t="s">
        <v>6289</v>
      </c>
      <c r="C1223" s="702" t="s">
        <v>6984</v>
      </c>
      <c r="D1223" s="671">
        <v>4</v>
      </c>
      <c r="E1223" s="15">
        <v>1132.9584651</v>
      </c>
      <c r="F1223" s="15">
        <f t="shared" si="37"/>
        <v>4531.8338604</v>
      </c>
      <c r="G1223" s="894"/>
      <c r="H1223" s="77"/>
      <c r="I1223" s="77"/>
      <c r="J1223" s="77"/>
      <c r="K1223" s="77"/>
      <c r="L1223" s="77"/>
      <c r="M1223" s="77"/>
      <c r="N1223" s="77"/>
      <c r="O1223" s="77"/>
      <c r="P1223" s="77"/>
      <c r="Q1223" s="77"/>
      <c r="R1223" s="77"/>
      <c r="S1223" s="77"/>
      <c r="T1223" s="77"/>
      <c r="U1223" s="77"/>
      <c r="V1223" s="77"/>
      <c r="W1223" s="77"/>
      <c r="X1223" s="77"/>
      <c r="Y1223" s="77"/>
      <c r="Z1223" s="77"/>
    </row>
    <row r="1224" spans="1:26" ht="15.75">
      <c r="A1224" s="77"/>
      <c r="B1224" s="44" t="s">
        <v>6266</v>
      </c>
      <c r="C1224" s="674" t="s">
        <v>6975</v>
      </c>
      <c r="D1224" s="671">
        <v>4</v>
      </c>
      <c r="E1224" s="15">
        <v>405.25545059999996</v>
      </c>
      <c r="F1224" s="15">
        <f t="shared" si="37"/>
        <v>1621.0218023999998</v>
      </c>
      <c r="G1224" s="894"/>
      <c r="H1224" s="77"/>
      <c r="I1224" s="77"/>
      <c r="J1224" s="77"/>
      <c r="K1224" s="77"/>
      <c r="L1224" s="77"/>
      <c r="M1224" s="77"/>
      <c r="N1224" s="77"/>
      <c r="O1224" s="77"/>
      <c r="P1224" s="77"/>
      <c r="Q1224" s="77"/>
      <c r="R1224" s="77"/>
      <c r="S1224" s="77"/>
      <c r="T1224" s="77"/>
      <c r="U1224" s="77"/>
      <c r="V1224" s="77"/>
      <c r="W1224" s="77"/>
      <c r="X1224" s="77"/>
      <c r="Y1224" s="77"/>
      <c r="Z1224" s="77"/>
    </row>
    <row r="1225" spans="1:26" ht="15.75">
      <c r="A1225" s="77"/>
      <c r="B1225" s="44" t="s">
        <v>6270</v>
      </c>
      <c r="C1225" s="674" t="s">
        <v>6976</v>
      </c>
      <c r="D1225" s="671">
        <v>2</v>
      </c>
      <c r="E1225" s="15">
        <v>1019.5907337</v>
      </c>
      <c r="F1225" s="15">
        <f t="shared" si="37"/>
        <v>2039.1814674</v>
      </c>
      <c r="G1225" s="894"/>
      <c r="H1225" s="77"/>
      <c r="I1225" s="77"/>
      <c r="J1225" s="77"/>
      <c r="K1225" s="77"/>
      <c r="L1225" s="77"/>
      <c r="M1225" s="77"/>
      <c r="N1225" s="77"/>
      <c r="O1225" s="77"/>
      <c r="P1225" s="77"/>
      <c r="Q1225" s="77"/>
      <c r="R1225" s="77"/>
      <c r="S1225" s="77"/>
      <c r="T1225" s="77"/>
      <c r="U1225" s="77"/>
      <c r="V1225" s="77"/>
      <c r="W1225" s="77"/>
      <c r="X1225" s="77"/>
      <c r="Y1225" s="77"/>
      <c r="Z1225" s="77"/>
    </row>
    <row r="1226" spans="1:26" ht="15.75">
      <c r="A1226" s="77"/>
      <c r="B1226" s="600" t="s">
        <v>5443</v>
      </c>
      <c r="C1226" s="672" t="s">
        <v>6972</v>
      </c>
      <c r="D1226" s="671">
        <v>5</v>
      </c>
      <c r="E1226" s="15">
        <v>614.28268440000011</v>
      </c>
      <c r="F1226" s="15">
        <f t="shared" si="37"/>
        <v>3071.4134220000005</v>
      </c>
      <c r="G1226" s="894"/>
      <c r="H1226" s="77"/>
      <c r="I1226" s="77"/>
      <c r="J1226" s="77"/>
      <c r="K1226" s="77"/>
      <c r="L1226" s="77"/>
      <c r="M1226" s="77"/>
      <c r="N1226" s="77"/>
      <c r="O1226" s="77"/>
      <c r="P1226" s="77"/>
      <c r="Q1226" s="77"/>
      <c r="R1226" s="77"/>
      <c r="S1226" s="77"/>
      <c r="T1226" s="77"/>
      <c r="U1226" s="77"/>
      <c r="V1226" s="77"/>
      <c r="W1226" s="77"/>
      <c r="X1226" s="77"/>
      <c r="Y1226" s="77"/>
      <c r="Z1226" s="77"/>
    </row>
    <row r="1227" spans="1:26" ht="15.75">
      <c r="A1227" s="77"/>
      <c r="B1227" s="675" t="s">
        <v>6896</v>
      </c>
      <c r="C1227" s="1112" t="s">
        <v>6897</v>
      </c>
      <c r="D1227" s="888"/>
      <c r="E1227" s="888"/>
      <c r="F1227" s="889"/>
      <c r="G1227" s="1106"/>
      <c r="H1227" s="77"/>
      <c r="I1227" s="77"/>
      <c r="J1227" s="77"/>
      <c r="K1227" s="77"/>
      <c r="L1227" s="77"/>
      <c r="M1227" s="77"/>
      <c r="N1227" s="77"/>
      <c r="O1227" s="77"/>
      <c r="P1227" s="77"/>
      <c r="Q1227" s="77"/>
      <c r="R1227" s="77"/>
      <c r="S1227" s="77"/>
      <c r="T1227" s="77"/>
      <c r="U1227" s="77"/>
      <c r="V1227" s="77"/>
      <c r="W1227" s="77"/>
      <c r="X1227" s="77"/>
      <c r="Y1227" s="77"/>
      <c r="Z1227" s="77"/>
    </row>
    <row r="1228" spans="1:26">
      <c r="A1228" s="77"/>
      <c r="B1228" s="78"/>
      <c r="C1228" s="78"/>
      <c r="D1228" s="588"/>
      <c r="E1228" s="588"/>
      <c r="F1228" s="77"/>
      <c r="G1228" s="77"/>
      <c r="H1228" s="77"/>
      <c r="I1228" s="77"/>
      <c r="J1228" s="77"/>
      <c r="K1228" s="77"/>
      <c r="L1228" s="77"/>
      <c r="M1228" s="77"/>
      <c r="N1228" s="77"/>
      <c r="O1228" s="77"/>
      <c r="P1228" s="77"/>
      <c r="Q1228" s="77"/>
      <c r="R1228" s="77"/>
      <c r="S1228" s="77"/>
      <c r="T1228" s="77"/>
      <c r="U1228" s="77"/>
      <c r="V1228" s="77"/>
      <c r="W1228" s="77"/>
      <c r="X1228" s="77"/>
      <c r="Y1228" s="77"/>
      <c r="Z1228" s="77"/>
    </row>
    <row r="1229" spans="1:26">
      <c r="A1229" s="77"/>
      <c r="B1229" s="1103" t="s">
        <v>898</v>
      </c>
      <c r="C1229" s="1104" t="s">
        <v>5</v>
      </c>
      <c r="D1229" s="1103" t="s">
        <v>6883</v>
      </c>
      <c r="E1229" s="1107" t="s">
        <v>6884</v>
      </c>
      <c r="F1229" s="888"/>
      <c r="G1229" s="889"/>
      <c r="H1229" s="77"/>
      <c r="I1229" s="77"/>
      <c r="J1229" s="77"/>
      <c r="K1229" s="77"/>
      <c r="L1229" s="77"/>
      <c r="M1229" s="77"/>
      <c r="N1229" s="77"/>
      <c r="O1229" s="77"/>
      <c r="P1229" s="77"/>
      <c r="Q1229" s="77"/>
      <c r="R1229" s="77"/>
      <c r="S1229" s="77"/>
      <c r="T1229" s="77"/>
      <c r="U1229" s="77"/>
      <c r="V1229" s="77"/>
      <c r="W1229" s="77"/>
      <c r="X1229" s="77"/>
      <c r="Y1229" s="77"/>
      <c r="Z1229" s="77"/>
    </row>
    <row r="1230" spans="1:26">
      <c r="A1230" s="77"/>
      <c r="B1230" s="884"/>
      <c r="C1230" s="884"/>
      <c r="D1230" s="884"/>
      <c r="E1230" s="666" t="s">
        <v>6885</v>
      </c>
      <c r="F1230" s="666" t="s">
        <v>6886</v>
      </c>
      <c r="G1230" s="667" t="s">
        <v>6887</v>
      </c>
      <c r="H1230" s="77"/>
      <c r="I1230" s="77"/>
      <c r="J1230" s="77"/>
      <c r="K1230" s="77"/>
      <c r="L1230" s="77"/>
      <c r="M1230" s="77"/>
      <c r="N1230" s="77"/>
      <c r="O1230" s="77"/>
      <c r="P1230" s="77"/>
      <c r="Q1230" s="77"/>
      <c r="R1230" s="77"/>
      <c r="S1230" s="77"/>
      <c r="T1230" s="77"/>
      <c r="U1230" s="77"/>
      <c r="V1230" s="77"/>
      <c r="W1230" s="77"/>
      <c r="X1230" s="77"/>
      <c r="Y1230" s="77"/>
      <c r="Z1230" s="77"/>
    </row>
    <row r="1231" spans="1:26" ht="18.75">
      <c r="A1231" s="77"/>
      <c r="B1231" s="668">
        <v>1</v>
      </c>
      <c r="C1231" s="669" t="s">
        <v>6985</v>
      </c>
      <c r="D1231" s="670"/>
      <c r="E1231" s="670"/>
      <c r="F1231" s="670"/>
      <c r="G1231" s="670"/>
      <c r="H1231" s="77"/>
      <c r="I1231" s="77"/>
      <c r="J1231" s="77"/>
      <c r="K1231" s="77"/>
      <c r="L1231" s="77"/>
      <c r="M1231" s="77"/>
      <c r="N1231" s="77"/>
      <c r="O1231" s="77"/>
      <c r="P1231" s="77"/>
      <c r="Q1231" s="77"/>
      <c r="R1231" s="77"/>
      <c r="S1231" s="77"/>
      <c r="T1231" s="77"/>
      <c r="U1231" s="77"/>
      <c r="V1231" s="77"/>
      <c r="W1231" s="77"/>
      <c r="X1231" s="77"/>
      <c r="Y1231" s="77"/>
      <c r="Z1231" s="77"/>
    </row>
    <row r="1232" spans="1:26" ht="15.75">
      <c r="A1232" s="77"/>
      <c r="B1232" s="44" t="s">
        <v>5377</v>
      </c>
      <c r="C1232" s="686" t="s">
        <v>6960</v>
      </c>
      <c r="D1232" s="671">
        <v>1</v>
      </c>
      <c r="E1232" s="15">
        <v>1088.6411381999999</v>
      </c>
      <c r="F1232" s="15">
        <f t="shared" ref="F1232:F1242" si="38">E1232*D1232</f>
        <v>1088.6411381999999</v>
      </c>
      <c r="G1232" s="1108">
        <v>11156.12</v>
      </c>
      <c r="H1232" s="77"/>
      <c r="I1232" s="77"/>
      <c r="J1232" s="77"/>
      <c r="K1232" s="77"/>
      <c r="L1232" s="77"/>
      <c r="M1232" s="77"/>
      <c r="N1232" s="77"/>
      <c r="O1232" s="77"/>
      <c r="P1232" s="77"/>
      <c r="Q1232" s="77"/>
      <c r="R1232" s="77"/>
      <c r="S1232" s="77"/>
      <c r="T1232" s="77"/>
      <c r="U1232" s="77"/>
      <c r="V1232" s="77"/>
      <c r="W1232" s="77"/>
      <c r="X1232" s="77"/>
      <c r="Y1232" s="77"/>
      <c r="Z1232" s="77"/>
    </row>
    <row r="1233" spans="1:26" ht="15.75">
      <c r="A1233" s="77"/>
      <c r="B1233" s="44" t="s">
        <v>5407</v>
      </c>
      <c r="C1233" s="672" t="s">
        <v>6905</v>
      </c>
      <c r="D1233" s="671">
        <v>1</v>
      </c>
      <c r="E1233" s="15">
        <v>442.65663288000007</v>
      </c>
      <c r="F1233" s="15">
        <f t="shared" si="38"/>
        <v>442.65663288000007</v>
      </c>
      <c r="G1233" s="894"/>
      <c r="H1233" s="77"/>
      <c r="I1233" s="77"/>
      <c r="J1233" s="77"/>
      <c r="K1233" s="77"/>
      <c r="L1233" s="77"/>
      <c r="M1233" s="77"/>
      <c r="N1233" s="77"/>
      <c r="O1233" s="77"/>
      <c r="P1233" s="77"/>
      <c r="Q1233" s="77"/>
      <c r="R1233" s="77"/>
      <c r="S1233" s="77"/>
      <c r="T1233" s="77"/>
      <c r="U1233" s="77"/>
      <c r="V1233" s="77"/>
      <c r="W1233" s="77"/>
      <c r="X1233" s="77"/>
      <c r="Y1233" s="77"/>
      <c r="Z1233" s="77"/>
    </row>
    <row r="1234" spans="1:26" ht="15.75">
      <c r="A1234" s="77"/>
      <c r="B1234" s="600" t="s">
        <v>5420</v>
      </c>
      <c r="C1234" s="672" t="s">
        <v>6890</v>
      </c>
      <c r="D1234" s="44">
        <v>2</v>
      </c>
      <c r="E1234" s="15">
        <v>44.393302800000008</v>
      </c>
      <c r="F1234" s="15">
        <f t="shared" si="38"/>
        <v>88.786605600000016</v>
      </c>
      <c r="G1234" s="894"/>
      <c r="H1234" s="77"/>
      <c r="I1234" s="77"/>
      <c r="J1234" s="77"/>
      <c r="K1234" s="77"/>
      <c r="L1234" s="77"/>
      <c r="M1234" s="77"/>
      <c r="N1234" s="77"/>
      <c r="O1234" s="77"/>
      <c r="P1234" s="77"/>
      <c r="Q1234" s="77"/>
      <c r="R1234" s="77"/>
      <c r="S1234" s="77"/>
      <c r="T1234" s="77"/>
      <c r="U1234" s="77"/>
      <c r="V1234" s="77"/>
      <c r="W1234" s="77"/>
      <c r="X1234" s="77"/>
      <c r="Y1234" s="77"/>
      <c r="Z1234" s="77"/>
    </row>
    <row r="1235" spans="1:26" ht="15.75">
      <c r="A1235" s="77"/>
      <c r="B1235" s="44" t="s">
        <v>5858</v>
      </c>
      <c r="C1235" s="673" t="s">
        <v>5859</v>
      </c>
      <c r="D1235" s="671">
        <v>1</v>
      </c>
      <c r="E1235" s="15">
        <v>687.55684799999995</v>
      </c>
      <c r="F1235" s="15">
        <f t="shared" si="38"/>
        <v>687.55684799999995</v>
      </c>
      <c r="G1235" s="894"/>
      <c r="H1235" s="77"/>
      <c r="I1235" s="77"/>
      <c r="J1235" s="77"/>
      <c r="K1235" s="77"/>
      <c r="L1235" s="77"/>
      <c r="M1235" s="77"/>
      <c r="N1235" s="77"/>
      <c r="O1235" s="77"/>
      <c r="P1235" s="77"/>
      <c r="Q1235" s="77"/>
      <c r="R1235" s="77"/>
      <c r="S1235" s="77"/>
      <c r="T1235" s="77"/>
      <c r="U1235" s="77"/>
      <c r="V1235" s="77"/>
      <c r="W1235" s="77"/>
      <c r="X1235" s="77"/>
      <c r="Y1235" s="77"/>
      <c r="Z1235" s="77"/>
    </row>
    <row r="1236" spans="1:26" ht="15.75">
      <c r="A1236" s="77"/>
      <c r="B1236" s="44" t="s">
        <v>6154</v>
      </c>
      <c r="C1236" s="674" t="s">
        <v>6986</v>
      </c>
      <c r="D1236" s="671">
        <v>2</v>
      </c>
      <c r="E1236" s="15">
        <v>837.07324470000003</v>
      </c>
      <c r="F1236" s="15">
        <f t="shared" si="38"/>
        <v>1674.1464894000001</v>
      </c>
      <c r="G1236" s="894"/>
      <c r="H1236" s="77"/>
      <c r="I1236" s="77"/>
      <c r="J1236" s="77"/>
      <c r="K1236" s="77"/>
      <c r="L1236" s="77"/>
      <c r="M1236" s="77"/>
      <c r="N1236" s="77"/>
      <c r="O1236" s="77"/>
      <c r="P1236" s="77"/>
      <c r="Q1236" s="77"/>
      <c r="R1236" s="77"/>
      <c r="S1236" s="77"/>
      <c r="T1236" s="77"/>
      <c r="U1236" s="77"/>
      <c r="V1236" s="77"/>
      <c r="W1236" s="77"/>
      <c r="X1236" s="77"/>
      <c r="Y1236" s="77"/>
      <c r="Z1236" s="77"/>
    </row>
    <row r="1237" spans="1:26" ht="15.75">
      <c r="A1237" s="77"/>
      <c r="B1237" s="44" t="s">
        <v>6140</v>
      </c>
      <c r="C1237" s="674" t="s">
        <v>6987</v>
      </c>
      <c r="D1237" s="671">
        <v>2</v>
      </c>
      <c r="E1237" s="15">
        <v>773.60164199999997</v>
      </c>
      <c r="F1237" s="15">
        <f t="shared" si="38"/>
        <v>1547.2032839999999</v>
      </c>
      <c r="G1237" s="894"/>
      <c r="H1237" s="77"/>
      <c r="I1237" s="77"/>
      <c r="J1237" s="77"/>
      <c r="K1237" s="77"/>
      <c r="L1237" s="77"/>
      <c r="M1237" s="77"/>
      <c r="N1237" s="77"/>
      <c r="O1237" s="77"/>
      <c r="P1237" s="77"/>
      <c r="Q1237" s="77"/>
      <c r="R1237" s="77"/>
      <c r="S1237" s="77"/>
      <c r="T1237" s="77"/>
      <c r="U1237" s="77"/>
      <c r="V1237" s="77"/>
      <c r="W1237" s="77"/>
      <c r="X1237" s="77"/>
      <c r="Y1237" s="77"/>
      <c r="Z1237" s="77"/>
    </row>
    <row r="1238" spans="1:26" ht="15.75">
      <c r="A1238" s="77"/>
      <c r="B1238" s="44" t="s">
        <v>6220</v>
      </c>
      <c r="C1238" s="674" t="s">
        <v>6908</v>
      </c>
      <c r="D1238" s="671">
        <v>4</v>
      </c>
      <c r="E1238" s="15">
        <v>105.30259740000001</v>
      </c>
      <c r="F1238" s="15">
        <f t="shared" si="38"/>
        <v>421.21038960000004</v>
      </c>
      <c r="G1238" s="894"/>
      <c r="H1238" s="77"/>
      <c r="I1238" s="77"/>
      <c r="J1238" s="77"/>
      <c r="K1238" s="77"/>
      <c r="L1238" s="77"/>
      <c r="M1238" s="77"/>
      <c r="N1238" s="77"/>
      <c r="O1238" s="77"/>
      <c r="P1238" s="77"/>
      <c r="Q1238" s="77"/>
      <c r="R1238" s="77"/>
      <c r="S1238" s="77"/>
      <c r="T1238" s="77"/>
      <c r="U1238" s="77"/>
      <c r="V1238" s="77"/>
      <c r="W1238" s="77"/>
      <c r="X1238" s="77"/>
      <c r="Y1238" s="77"/>
      <c r="Z1238" s="77"/>
    </row>
    <row r="1239" spans="1:26" ht="15.75">
      <c r="A1239" s="77"/>
      <c r="B1239" s="44" t="s">
        <v>6224</v>
      </c>
      <c r="C1239" s="674" t="s">
        <v>6894</v>
      </c>
      <c r="D1239" s="671">
        <v>4</v>
      </c>
      <c r="E1239" s="15">
        <v>138.01898880000002</v>
      </c>
      <c r="F1239" s="15">
        <f t="shared" si="38"/>
        <v>552.07595520000007</v>
      </c>
      <c r="G1239" s="894"/>
      <c r="H1239" s="77"/>
      <c r="I1239" s="77"/>
      <c r="J1239" s="77"/>
      <c r="K1239" s="77"/>
      <c r="L1239" s="77"/>
      <c r="M1239" s="77"/>
      <c r="N1239" s="77"/>
      <c r="O1239" s="77"/>
      <c r="P1239" s="77"/>
      <c r="Q1239" s="77"/>
      <c r="R1239" s="77"/>
      <c r="S1239" s="77"/>
      <c r="T1239" s="77"/>
      <c r="U1239" s="77"/>
      <c r="V1239" s="77"/>
      <c r="W1239" s="77"/>
      <c r="X1239" s="77"/>
      <c r="Y1239" s="77"/>
      <c r="Z1239" s="77"/>
    </row>
    <row r="1240" spans="1:26" ht="15.75">
      <c r="A1240" s="77"/>
      <c r="B1240" s="600" t="s">
        <v>5553</v>
      </c>
      <c r="C1240" s="672" t="s">
        <v>6977</v>
      </c>
      <c r="D1240" s="671">
        <v>5</v>
      </c>
      <c r="E1240" s="15">
        <v>363.75507629999998</v>
      </c>
      <c r="F1240" s="15">
        <f t="shared" si="38"/>
        <v>1818.7753814999999</v>
      </c>
      <c r="G1240" s="894"/>
      <c r="H1240" s="77"/>
      <c r="I1240" s="77"/>
      <c r="J1240" s="77"/>
      <c r="K1240" s="77"/>
      <c r="L1240" s="77"/>
      <c r="M1240" s="77"/>
      <c r="N1240" s="77"/>
      <c r="O1240" s="77"/>
      <c r="P1240" s="77"/>
      <c r="Q1240" s="77"/>
      <c r="R1240" s="77"/>
      <c r="S1240" s="77"/>
      <c r="T1240" s="77"/>
      <c r="U1240" s="77"/>
      <c r="V1240" s="77"/>
      <c r="W1240" s="77"/>
      <c r="X1240" s="77"/>
      <c r="Y1240" s="77"/>
      <c r="Z1240" s="77"/>
    </row>
    <row r="1241" spans="1:26" ht="15.75">
      <c r="A1241" s="77"/>
      <c r="B1241" s="44" t="s">
        <v>6187</v>
      </c>
      <c r="C1241" s="674" t="s">
        <v>6988</v>
      </c>
      <c r="D1241" s="671">
        <v>2</v>
      </c>
      <c r="E1241" s="15">
        <v>583.37218170000006</v>
      </c>
      <c r="F1241" s="703">
        <f t="shared" si="38"/>
        <v>1166.7443634000001</v>
      </c>
      <c r="G1241" s="894"/>
      <c r="H1241" s="77"/>
      <c r="I1241" s="77"/>
      <c r="J1241" s="77"/>
      <c r="K1241" s="77"/>
      <c r="L1241" s="77"/>
      <c r="M1241" s="77"/>
      <c r="N1241" s="77"/>
      <c r="O1241" s="77"/>
      <c r="P1241" s="77"/>
      <c r="Q1241" s="77"/>
      <c r="R1241" s="77"/>
      <c r="S1241" s="77"/>
      <c r="T1241" s="77"/>
      <c r="U1241" s="77"/>
      <c r="V1241" s="77"/>
      <c r="W1241" s="77"/>
      <c r="X1241" s="77"/>
      <c r="Y1241" s="77"/>
      <c r="Z1241" s="77"/>
    </row>
    <row r="1242" spans="1:26" ht="15.75">
      <c r="A1242" s="77"/>
      <c r="B1242" s="44" t="s">
        <v>6195</v>
      </c>
      <c r="C1242" s="674" t="s">
        <v>6989</v>
      </c>
      <c r="D1242" s="671">
        <v>2</v>
      </c>
      <c r="E1242" s="15">
        <v>834.16278329999989</v>
      </c>
      <c r="F1242" s="703">
        <f t="shared" si="38"/>
        <v>1668.3255665999998</v>
      </c>
      <c r="G1242" s="884"/>
      <c r="H1242" s="77"/>
      <c r="I1242" s="77"/>
      <c r="J1242" s="77"/>
      <c r="K1242" s="77"/>
      <c r="L1242" s="77"/>
      <c r="M1242" s="77"/>
      <c r="N1242" s="77"/>
      <c r="O1242" s="77"/>
      <c r="P1242" s="77"/>
      <c r="Q1242" s="77"/>
      <c r="R1242" s="77"/>
      <c r="S1242" s="77"/>
      <c r="T1242" s="77"/>
      <c r="U1242" s="77"/>
      <c r="V1242" s="77"/>
      <c r="W1242" s="77"/>
      <c r="X1242" s="77"/>
      <c r="Y1242" s="77"/>
      <c r="Z1242" s="77"/>
    </row>
    <row r="1243" spans="1:26" ht="15.75">
      <c r="A1243" s="77"/>
      <c r="B1243" s="675" t="s">
        <v>6896</v>
      </c>
      <c r="C1243" s="1109" t="s">
        <v>6897</v>
      </c>
      <c r="D1243" s="1021"/>
      <c r="E1243" s="1021"/>
      <c r="F1243" s="1021"/>
      <c r="G1243" s="1022"/>
      <c r="H1243" s="77"/>
      <c r="I1243" s="77"/>
      <c r="J1243" s="77"/>
      <c r="K1243" s="77"/>
      <c r="L1243" s="77"/>
      <c r="M1243" s="77"/>
      <c r="N1243" s="77"/>
      <c r="O1243" s="77"/>
      <c r="P1243" s="77"/>
      <c r="Q1243" s="77"/>
      <c r="R1243" s="77"/>
      <c r="S1243" s="77"/>
      <c r="T1243" s="77"/>
      <c r="U1243" s="77"/>
      <c r="V1243" s="77"/>
      <c r="W1243" s="77"/>
      <c r="X1243" s="77"/>
      <c r="Y1243" s="77"/>
      <c r="Z1243" s="77"/>
    </row>
    <row r="1244" spans="1:26" ht="18.75">
      <c r="A1244" s="77"/>
      <c r="B1244" s="668">
        <v>2</v>
      </c>
      <c r="C1244" s="669" t="s">
        <v>6990</v>
      </c>
      <c r="D1244" s="670"/>
      <c r="E1244" s="670"/>
      <c r="F1244" s="670"/>
      <c r="G1244" s="670"/>
      <c r="H1244" s="77"/>
      <c r="I1244" s="77"/>
      <c r="J1244" s="77"/>
      <c r="K1244" s="77"/>
      <c r="L1244" s="77"/>
      <c r="M1244" s="77"/>
      <c r="N1244" s="77"/>
      <c r="O1244" s="77"/>
      <c r="P1244" s="77"/>
      <c r="Q1244" s="77"/>
      <c r="R1244" s="77"/>
      <c r="S1244" s="77"/>
      <c r="T1244" s="77"/>
      <c r="U1244" s="77"/>
      <c r="V1244" s="77"/>
      <c r="W1244" s="77"/>
      <c r="X1244" s="77"/>
      <c r="Y1244" s="77"/>
      <c r="Z1244" s="77"/>
    </row>
    <row r="1245" spans="1:26" ht="15.75">
      <c r="A1245" s="77"/>
      <c r="B1245" s="44" t="s">
        <v>5377</v>
      </c>
      <c r="C1245" s="686" t="s">
        <v>6960</v>
      </c>
      <c r="D1245" s="671">
        <v>1</v>
      </c>
      <c r="E1245" s="15">
        <v>1088.6411381999999</v>
      </c>
      <c r="F1245" s="15">
        <f t="shared" ref="F1245:F1255" si="39">E1245*D1245</f>
        <v>1088.6411381999999</v>
      </c>
      <c r="G1245" s="1108">
        <v>15149.79</v>
      </c>
      <c r="H1245" s="77"/>
      <c r="I1245" s="77"/>
      <c r="J1245" s="77"/>
      <c r="K1245" s="77"/>
      <c r="L1245" s="77"/>
      <c r="M1245" s="77"/>
      <c r="N1245" s="77"/>
      <c r="O1245" s="77"/>
      <c r="P1245" s="77"/>
      <c r="Q1245" s="77"/>
      <c r="R1245" s="77"/>
      <c r="S1245" s="77"/>
      <c r="T1245" s="77"/>
      <c r="U1245" s="77"/>
      <c r="V1245" s="77"/>
      <c r="W1245" s="77"/>
      <c r="X1245" s="77"/>
      <c r="Y1245" s="77"/>
      <c r="Z1245" s="77"/>
    </row>
    <row r="1246" spans="1:26" ht="15.75">
      <c r="A1246" s="77"/>
      <c r="B1246" s="44" t="s">
        <v>5407</v>
      </c>
      <c r="C1246" s="672" t="s">
        <v>6905</v>
      </c>
      <c r="D1246" s="671">
        <v>1</v>
      </c>
      <c r="E1246" s="15">
        <v>442.65663288000007</v>
      </c>
      <c r="F1246" s="15">
        <f t="shared" si="39"/>
        <v>442.65663288000007</v>
      </c>
      <c r="G1246" s="894"/>
      <c r="H1246" s="77"/>
      <c r="I1246" s="77"/>
      <c r="J1246" s="77"/>
      <c r="K1246" s="77"/>
      <c r="L1246" s="77"/>
      <c r="M1246" s="77"/>
      <c r="N1246" s="77"/>
      <c r="O1246" s="77"/>
      <c r="P1246" s="77"/>
      <c r="Q1246" s="77"/>
      <c r="R1246" s="77"/>
      <c r="S1246" s="77"/>
      <c r="T1246" s="77"/>
      <c r="U1246" s="77"/>
      <c r="V1246" s="77"/>
      <c r="W1246" s="77"/>
      <c r="X1246" s="77"/>
      <c r="Y1246" s="77"/>
      <c r="Z1246" s="77"/>
    </row>
    <row r="1247" spans="1:26" ht="15.75">
      <c r="A1247" s="77"/>
      <c r="B1247" s="600" t="s">
        <v>5420</v>
      </c>
      <c r="C1247" s="672" t="s">
        <v>6911</v>
      </c>
      <c r="D1247" s="44">
        <v>2</v>
      </c>
      <c r="E1247" s="15">
        <v>44.393302800000008</v>
      </c>
      <c r="F1247" s="15">
        <f t="shared" si="39"/>
        <v>88.786605600000016</v>
      </c>
      <c r="G1247" s="894"/>
      <c r="H1247" s="77"/>
      <c r="I1247" s="77"/>
      <c r="J1247" s="77"/>
      <c r="K1247" s="77"/>
      <c r="L1247" s="77"/>
      <c r="M1247" s="77"/>
      <c r="N1247" s="77"/>
      <c r="O1247" s="77"/>
      <c r="P1247" s="77"/>
      <c r="Q1247" s="77"/>
      <c r="R1247" s="77"/>
      <c r="S1247" s="77"/>
      <c r="T1247" s="77"/>
      <c r="U1247" s="77"/>
      <c r="V1247" s="77"/>
      <c r="W1247" s="77"/>
      <c r="X1247" s="77"/>
      <c r="Y1247" s="77"/>
      <c r="Z1247" s="77"/>
    </row>
    <row r="1248" spans="1:26" ht="15.75">
      <c r="A1248" s="77"/>
      <c r="B1248" s="44" t="s">
        <v>5874</v>
      </c>
      <c r="C1248" s="673" t="s">
        <v>5875</v>
      </c>
      <c r="D1248" s="671">
        <v>1</v>
      </c>
      <c r="E1248" s="15">
        <v>1034.4077040000002</v>
      </c>
      <c r="F1248" s="15">
        <f t="shared" si="39"/>
        <v>1034.4077040000002</v>
      </c>
      <c r="G1248" s="894"/>
      <c r="H1248" s="77"/>
      <c r="I1248" s="77"/>
      <c r="J1248" s="77"/>
      <c r="K1248" s="77"/>
      <c r="L1248" s="77"/>
      <c r="M1248" s="77"/>
      <c r="N1248" s="77"/>
      <c r="O1248" s="77"/>
      <c r="P1248" s="77"/>
      <c r="Q1248" s="77"/>
      <c r="R1248" s="77"/>
      <c r="S1248" s="77"/>
      <c r="T1248" s="77"/>
      <c r="U1248" s="77"/>
      <c r="V1248" s="77"/>
      <c r="W1248" s="77"/>
      <c r="X1248" s="77"/>
      <c r="Y1248" s="77"/>
      <c r="Z1248" s="77"/>
    </row>
    <row r="1249" spans="1:26" ht="15.75">
      <c r="A1249" s="77"/>
      <c r="B1249" s="44" t="s">
        <v>6158</v>
      </c>
      <c r="C1249" s="674" t="s">
        <v>6991</v>
      </c>
      <c r="D1249" s="671">
        <v>2</v>
      </c>
      <c r="E1249" s="15">
        <v>928.2092588999999</v>
      </c>
      <c r="F1249" s="15">
        <f t="shared" si="39"/>
        <v>1856.4185177999998</v>
      </c>
      <c r="G1249" s="894"/>
      <c r="H1249" s="77"/>
      <c r="I1249" s="77"/>
      <c r="J1249" s="77"/>
      <c r="K1249" s="77"/>
      <c r="L1249" s="77"/>
      <c r="M1249" s="77"/>
      <c r="N1249" s="77"/>
      <c r="O1249" s="77"/>
      <c r="P1249" s="77"/>
      <c r="Q1249" s="77"/>
      <c r="R1249" s="77"/>
      <c r="S1249" s="77"/>
      <c r="T1249" s="77"/>
      <c r="U1249" s="77"/>
      <c r="V1249" s="77"/>
      <c r="W1249" s="77"/>
      <c r="X1249" s="77"/>
      <c r="Y1249" s="77"/>
      <c r="Z1249" s="77"/>
    </row>
    <row r="1250" spans="1:26" ht="15.75">
      <c r="A1250" s="77"/>
      <c r="B1250" s="44" t="s">
        <v>6142</v>
      </c>
      <c r="C1250" s="674" t="s">
        <v>6992</v>
      </c>
      <c r="D1250" s="671">
        <v>2</v>
      </c>
      <c r="E1250" s="15">
        <v>835.26735599999995</v>
      </c>
      <c r="F1250" s="15">
        <f t="shared" si="39"/>
        <v>1670.5347119999999</v>
      </c>
      <c r="G1250" s="894"/>
      <c r="H1250" s="77"/>
      <c r="I1250" s="77"/>
      <c r="J1250" s="77"/>
      <c r="K1250" s="77"/>
      <c r="L1250" s="77"/>
      <c r="M1250" s="77"/>
      <c r="N1250" s="77"/>
      <c r="O1250" s="77"/>
      <c r="P1250" s="77"/>
      <c r="Q1250" s="77"/>
      <c r="R1250" s="77"/>
      <c r="S1250" s="77"/>
      <c r="T1250" s="77"/>
      <c r="U1250" s="77"/>
      <c r="V1250" s="77"/>
      <c r="W1250" s="77"/>
      <c r="X1250" s="77"/>
      <c r="Y1250" s="77"/>
      <c r="Z1250" s="77"/>
    </row>
    <row r="1251" spans="1:26" ht="15.75">
      <c r="A1251" s="77"/>
      <c r="B1251" s="44" t="s">
        <v>6220</v>
      </c>
      <c r="C1251" s="674" t="s">
        <v>6908</v>
      </c>
      <c r="D1251" s="671">
        <v>4</v>
      </c>
      <c r="E1251" s="15">
        <v>105.30259740000001</v>
      </c>
      <c r="F1251" s="15">
        <f t="shared" si="39"/>
        <v>421.21038960000004</v>
      </c>
      <c r="G1251" s="894"/>
      <c r="H1251" s="77"/>
      <c r="I1251" s="77"/>
      <c r="J1251" s="77"/>
      <c r="K1251" s="77"/>
      <c r="L1251" s="77"/>
      <c r="M1251" s="77"/>
      <c r="N1251" s="77"/>
      <c r="O1251" s="77"/>
      <c r="P1251" s="77"/>
      <c r="Q1251" s="77"/>
      <c r="R1251" s="77"/>
      <c r="S1251" s="77"/>
      <c r="T1251" s="77"/>
      <c r="U1251" s="77"/>
      <c r="V1251" s="77"/>
      <c r="W1251" s="77"/>
      <c r="X1251" s="77"/>
      <c r="Y1251" s="77"/>
      <c r="Z1251" s="77"/>
    </row>
    <row r="1252" spans="1:26" ht="15.75">
      <c r="A1252" s="77"/>
      <c r="B1252" s="44" t="s">
        <v>6224</v>
      </c>
      <c r="C1252" s="674" t="s">
        <v>6902</v>
      </c>
      <c r="D1252" s="671">
        <v>4</v>
      </c>
      <c r="E1252" s="15">
        <v>138.01898880000002</v>
      </c>
      <c r="F1252" s="15">
        <f t="shared" si="39"/>
        <v>552.07595520000007</v>
      </c>
      <c r="G1252" s="894"/>
      <c r="H1252" s="77"/>
      <c r="I1252" s="77"/>
      <c r="J1252" s="77"/>
      <c r="K1252" s="77"/>
      <c r="L1252" s="77"/>
      <c r="M1252" s="77"/>
      <c r="N1252" s="77"/>
      <c r="O1252" s="77"/>
      <c r="P1252" s="77"/>
      <c r="Q1252" s="77"/>
      <c r="R1252" s="77"/>
      <c r="S1252" s="77"/>
      <c r="T1252" s="77"/>
      <c r="U1252" s="77"/>
      <c r="V1252" s="77"/>
      <c r="W1252" s="77"/>
      <c r="X1252" s="77"/>
      <c r="Y1252" s="77"/>
      <c r="Z1252" s="77"/>
    </row>
    <row r="1253" spans="1:26" ht="15.75">
      <c r="A1253" s="77"/>
      <c r="B1253" s="600" t="s">
        <v>5570</v>
      </c>
      <c r="C1253" s="672" t="s">
        <v>6945</v>
      </c>
      <c r="D1253" s="671">
        <v>5</v>
      </c>
      <c r="E1253" s="15">
        <v>497.56616909999997</v>
      </c>
      <c r="F1253" s="15">
        <f t="shared" si="39"/>
        <v>2487.8308454999997</v>
      </c>
      <c r="G1253" s="894"/>
      <c r="H1253" s="77"/>
      <c r="I1253" s="77"/>
      <c r="J1253" s="77"/>
      <c r="K1253" s="77"/>
      <c r="L1253" s="77"/>
      <c r="M1253" s="77"/>
      <c r="N1253" s="77"/>
      <c r="O1253" s="77"/>
      <c r="P1253" s="77"/>
      <c r="Q1253" s="77"/>
      <c r="R1253" s="77"/>
      <c r="S1253" s="77"/>
      <c r="T1253" s="77"/>
      <c r="U1253" s="77"/>
      <c r="V1253" s="77"/>
      <c r="W1253" s="77"/>
      <c r="X1253" s="77"/>
      <c r="Y1253" s="77"/>
      <c r="Z1253" s="77"/>
    </row>
    <row r="1254" spans="1:26" ht="15.75">
      <c r="A1254" s="77"/>
      <c r="B1254" s="44" t="s">
        <v>6189</v>
      </c>
      <c r="C1254" s="674" t="s">
        <v>6993</v>
      </c>
      <c r="D1254" s="671">
        <v>2</v>
      </c>
      <c r="E1254" s="15">
        <v>1217.5722405000001</v>
      </c>
      <c r="F1254" s="15">
        <f t="shared" si="39"/>
        <v>2435.1444810000003</v>
      </c>
      <c r="G1254" s="894"/>
      <c r="H1254" s="77"/>
      <c r="I1254" s="77"/>
      <c r="J1254" s="77"/>
      <c r="K1254" s="77"/>
      <c r="L1254" s="77"/>
      <c r="M1254" s="77"/>
      <c r="N1254" s="77"/>
      <c r="O1254" s="77"/>
      <c r="P1254" s="77"/>
      <c r="Q1254" s="77"/>
      <c r="R1254" s="77"/>
      <c r="S1254" s="77"/>
      <c r="T1254" s="77"/>
      <c r="U1254" s="77"/>
      <c r="V1254" s="77"/>
      <c r="W1254" s="77"/>
      <c r="X1254" s="77"/>
      <c r="Y1254" s="77"/>
      <c r="Z1254" s="77"/>
    </row>
    <row r="1255" spans="1:26" ht="15.75">
      <c r="A1255" s="77"/>
      <c r="B1255" s="44" t="s">
        <v>6197</v>
      </c>
      <c r="C1255" s="674" t="s">
        <v>6994</v>
      </c>
      <c r="D1255" s="671">
        <v>2</v>
      </c>
      <c r="E1255" s="15">
        <v>1536.0398361</v>
      </c>
      <c r="F1255" s="15">
        <f t="shared" si="39"/>
        <v>3072.0796722</v>
      </c>
      <c r="G1255" s="894"/>
      <c r="H1255" s="77"/>
      <c r="I1255" s="77"/>
      <c r="J1255" s="77"/>
      <c r="K1255" s="77"/>
      <c r="L1255" s="77"/>
      <c r="M1255" s="77"/>
      <c r="N1255" s="77"/>
      <c r="O1255" s="77"/>
      <c r="P1255" s="77"/>
      <c r="Q1255" s="77"/>
      <c r="R1255" s="77"/>
      <c r="S1255" s="77"/>
      <c r="T1255" s="77"/>
      <c r="U1255" s="77"/>
      <c r="V1255" s="77"/>
      <c r="W1255" s="77"/>
      <c r="X1255" s="77"/>
      <c r="Y1255" s="77"/>
      <c r="Z1255" s="77"/>
    </row>
    <row r="1256" spans="1:26" ht="15.75">
      <c r="A1256" s="77"/>
      <c r="B1256" s="675" t="s">
        <v>6896</v>
      </c>
      <c r="C1256" s="1112" t="s">
        <v>6897</v>
      </c>
      <c r="D1256" s="888"/>
      <c r="E1256" s="888"/>
      <c r="F1256" s="889"/>
      <c r="G1256" s="884"/>
      <c r="H1256" s="77"/>
      <c r="I1256" s="77"/>
      <c r="J1256" s="77"/>
      <c r="K1256" s="77"/>
      <c r="L1256" s="77"/>
      <c r="M1256" s="77"/>
      <c r="N1256" s="77"/>
      <c r="O1256" s="77"/>
      <c r="P1256" s="77"/>
      <c r="Q1256" s="77"/>
      <c r="R1256" s="77"/>
      <c r="S1256" s="77"/>
      <c r="T1256" s="77"/>
      <c r="U1256" s="77"/>
      <c r="V1256" s="77"/>
      <c r="W1256" s="77"/>
      <c r="X1256" s="77"/>
      <c r="Y1256" s="77"/>
      <c r="Z1256" s="77"/>
    </row>
    <row r="1257" spans="1:26" ht="18.75">
      <c r="A1257" s="77"/>
      <c r="B1257" s="668">
        <v>3</v>
      </c>
      <c r="C1257" s="669" t="s">
        <v>6995</v>
      </c>
      <c r="D1257" s="670"/>
      <c r="E1257" s="670"/>
      <c r="F1257" s="670"/>
      <c r="G1257" s="670"/>
      <c r="H1257" s="77"/>
      <c r="I1257" s="77"/>
      <c r="J1257" s="77"/>
      <c r="K1257" s="77"/>
      <c r="L1257" s="77"/>
      <c r="M1257" s="77"/>
      <c r="N1257" s="77"/>
      <c r="O1257" s="77"/>
      <c r="P1257" s="77"/>
      <c r="Q1257" s="77"/>
      <c r="R1257" s="77"/>
      <c r="S1257" s="77"/>
      <c r="T1257" s="77"/>
      <c r="U1257" s="77"/>
      <c r="V1257" s="77"/>
      <c r="W1257" s="77"/>
      <c r="X1257" s="77"/>
      <c r="Y1257" s="77"/>
      <c r="Z1257" s="77"/>
    </row>
    <row r="1258" spans="1:26" ht="15.75">
      <c r="A1258" s="77"/>
      <c r="B1258" s="44" t="s">
        <v>5377</v>
      </c>
      <c r="C1258" s="686" t="s">
        <v>6960</v>
      </c>
      <c r="D1258" s="671">
        <v>1</v>
      </c>
      <c r="E1258" s="15">
        <v>1088.6411381999999</v>
      </c>
      <c r="F1258" s="15">
        <f t="shared" ref="F1258:F1268" si="40">E1258*D1258</f>
        <v>1088.6411381999999</v>
      </c>
      <c r="G1258" s="1108">
        <v>16062.56</v>
      </c>
      <c r="H1258" s="77"/>
      <c r="I1258" s="77"/>
      <c r="J1258" s="77"/>
      <c r="K1258" s="77"/>
      <c r="L1258" s="77"/>
      <c r="M1258" s="77"/>
      <c r="N1258" s="77"/>
      <c r="O1258" s="77"/>
      <c r="P1258" s="77"/>
      <c r="Q1258" s="77"/>
      <c r="R1258" s="77"/>
      <c r="S1258" s="77"/>
      <c r="T1258" s="77"/>
      <c r="U1258" s="77"/>
      <c r="V1258" s="77"/>
      <c r="W1258" s="77"/>
      <c r="X1258" s="77"/>
      <c r="Y1258" s="77"/>
      <c r="Z1258" s="77"/>
    </row>
    <row r="1259" spans="1:26" ht="15.75">
      <c r="A1259" s="77"/>
      <c r="B1259" s="44" t="s">
        <v>5407</v>
      </c>
      <c r="C1259" s="672" t="s">
        <v>6889</v>
      </c>
      <c r="D1259" s="671">
        <v>1</v>
      </c>
      <c r="E1259" s="15">
        <v>442.65663288000007</v>
      </c>
      <c r="F1259" s="15">
        <f t="shared" si="40"/>
        <v>442.65663288000007</v>
      </c>
      <c r="G1259" s="894"/>
      <c r="H1259" s="77"/>
      <c r="I1259" s="77"/>
      <c r="J1259" s="77"/>
      <c r="K1259" s="77"/>
      <c r="L1259" s="77"/>
      <c r="M1259" s="77"/>
      <c r="N1259" s="77"/>
      <c r="O1259" s="77"/>
      <c r="P1259" s="77"/>
      <c r="Q1259" s="77"/>
      <c r="R1259" s="77"/>
      <c r="S1259" s="77"/>
      <c r="T1259" s="77"/>
      <c r="U1259" s="77"/>
      <c r="V1259" s="77"/>
      <c r="W1259" s="77"/>
      <c r="X1259" s="77"/>
      <c r="Y1259" s="77"/>
      <c r="Z1259" s="77"/>
    </row>
    <row r="1260" spans="1:26" ht="15.75">
      <c r="A1260" s="77"/>
      <c r="B1260" s="600" t="s">
        <v>5420</v>
      </c>
      <c r="C1260" s="672" t="s">
        <v>6890</v>
      </c>
      <c r="D1260" s="44">
        <v>2</v>
      </c>
      <c r="E1260" s="15">
        <v>44.393302800000008</v>
      </c>
      <c r="F1260" s="15">
        <f t="shared" si="40"/>
        <v>88.786605600000016</v>
      </c>
      <c r="G1260" s="894"/>
      <c r="H1260" s="77"/>
      <c r="I1260" s="77"/>
      <c r="J1260" s="77"/>
      <c r="K1260" s="77"/>
      <c r="L1260" s="77"/>
      <c r="M1260" s="77"/>
      <c r="N1260" s="77"/>
      <c r="O1260" s="77"/>
      <c r="P1260" s="77"/>
      <c r="Q1260" s="77"/>
      <c r="R1260" s="77"/>
      <c r="S1260" s="77"/>
      <c r="T1260" s="77"/>
      <c r="U1260" s="77"/>
      <c r="V1260" s="77"/>
      <c r="W1260" s="77"/>
      <c r="X1260" s="77"/>
      <c r="Y1260" s="77"/>
      <c r="Z1260" s="77"/>
    </row>
    <row r="1261" spans="1:26" ht="15.75">
      <c r="A1261" s="77"/>
      <c r="B1261" s="59" t="s">
        <v>5894</v>
      </c>
      <c r="C1261" s="687" t="s">
        <v>5895</v>
      </c>
      <c r="D1261" s="671">
        <v>1</v>
      </c>
      <c r="E1261" s="15">
        <v>1114.4913119999999</v>
      </c>
      <c r="F1261" s="15">
        <f t="shared" si="40"/>
        <v>1114.4913119999999</v>
      </c>
      <c r="G1261" s="894"/>
      <c r="H1261" s="77"/>
      <c r="I1261" s="77"/>
      <c r="J1261" s="77"/>
      <c r="K1261" s="77"/>
      <c r="L1261" s="77"/>
      <c r="M1261" s="77"/>
      <c r="N1261" s="77"/>
      <c r="O1261" s="77"/>
      <c r="P1261" s="77"/>
      <c r="Q1261" s="77"/>
      <c r="R1261" s="77"/>
      <c r="S1261" s="77"/>
      <c r="T1261" s="77"/>
      <c r="U1261" s="77"/>
      <c r="V1261" s="77"/>
      <c r="W1261" s="77"/>
      <c r="X1261" s="77"/>
      <c r="Y1261" s="77"/>
      <c r="Z1261" s="77"/>
    </row>
    <row r="1262" spans="1:26" ht="15.75">
      <c r="A1262" s="77"/>
      <c r="B1262" s="44" t="s">
        <v>6162</v>
      </c>
      <c r="C1262" s="674" t="s">
        <v>6996</v>
      </c>
      <c r="D1262" s="671">
        <v>2</v>
      </c>
      <c r="E1262" s="15">
        <v>1025.624556</v>
      </c>
      <c r="F1262" s="15">
        <f t="shared" si="40"/>
        <v>2051.249112</v>
      </c>
      <c r="G1262" s="894"/>
      <c r="H1262" s="77"/>
      <c r="I1262" s="77"/>
      <c r="J1262" s="77"/>
      <c r="K1262" s="77"/>
      <c r="L1262" s="77"/>
      <c r="M1262" s="77"/>
      <c r="N1262" s="77"/>
      <c r="O1262" s="77"/>
      <c r="P1262" s="77"/>
      <c r="Q1262" s="77"/>
      <c r="R1262" s="77"/>
      <c r="S1262" s="77"/>
      <c r="T1262" s="77"/>
      <c r="U1262" s="77"/>
      <c r="V1262" s="77"/>
      <c r="W1262" s="77"/>
      <c r="X1262" s="77"/>
      <c r="Y1262" s="77"/>
      <c r="Z1262" s="77"/>
    </row>
    <row r="1263" spans="1:26" ht="15.75">
      <c r="A1263" s="77"/>
      <c r="B1263" s="44" t="s">
        <v>6146</v>
      </c>
      <c r="C1263" s="674" t="s">
        <v>6997</v>
      </c>
      <c r="D1263" s="671">
        <v>2</v>
      </c>
      <c r="E1263" s="15">
        <v>946.32575399999996</v>
      </c>
      <c r="F1263" s="15">
        <f t="shared" si="40"/>
        <v>1892.6515079999999</v>
      </c>
      <c r="G1263" s="894"/>
      <c r="H1263" s="77"/>
      <c r="I1263" s="77"/>
      <c r="J1263" s="77"/>
      <c r="K1263" s="77"/>
      <c r="L1263" s="77"/>
      <c r="M1263" s="77"/>
      <c r="N1263" s="77"/>
      <c r="O1263" s="77"/>
      <c r="P1263" s="77"/>
      <c r="Q1263" s="77"/>
      <c r="R1263" s="77"/>
      <c r="S1263" s="77"/>
      <c r="T1263" s="77"/>
      <c r="U1263" s="77"/>
      <c r="V1263" s="77"/>
      <c r="W1263" s="77"/>
      <c r="X1263" s="77"/>
      <c r="Y1263" s="77"/>
      <c r="Z1263" s="77"/>
    </row>
    <row r="1264" spans="1:26" ht="15.75">
      <c r="A1264" s="77"/>
      <c r="B1264" s="44" t="s">
        <v>6220</v>
      </c>
      <c r="C1264" s="674" t="s">
        <v>6908</v>
      </c>
      <c r="D1264" s="671">
        <v>4</v>
      </c>
      <c r="E1264" s="15">
        <v>105.30259740000001</v>
      </c>
      <c r="F1264" s="15">
        <f t="shared" si="40"/>
        <v>421.21038960000004</v>
      </c>
      <c r="G1264" s="894"/>
      <c r="H1264" s="77"/>
      <c r="I1264" s="77"/>
      <c r="J1264" s="77"/>
      <c r="K1264" s="77"/>
      <c r="L1264" s="77"/>
      <c r="M1264" s="77"/>
      <c r="N1264" s="77"/>
      <c r="O1264" s="77"/>
      <c r="P1264" s="77"/>
      <c r="Q1264" s="77"/>
      <c r="R1264" s="77"/>
      <c r="S1264" s="77"/>
      <c r="T1264" s="77"/>
      <c r="U1264" s="77"/>
      <c r="V1264" s="77"/>
      <c r="W1264" s="77"/>
      <c r="X1264" s="77"/>
      <c r="Y1264" s="77"/>
      <c r="Z1264" s="77"/>
    </row>
    <row r="1265" spans="1:26" ht="15.75">
      <c r="A1265" s="77"/>
      <c r="B1265" s="44" t="s">
        <v>6224</v>
      </c>
      <c r="C1265" s="674" t="s">
        <v>6894</v>
      </c>
      <c r="D1265" s="671">
        <v>4</v>
      </c>
      <c r="E1265" s="15">
        <v>138.01898880000002</v>
      </c>
      <c r="F1265" s="15">
        <f t="shared" si="40"/>
        <v>552.07595520000007</v>
      </c>
      <c r="G1265" s="894"/>
      <c r="H1265" s="77"/>
      <c r="I1265" s="77"/>
      <c r="J1265" s="77"/>
      <c r="K1265" s="77"/>
      <c r="L1265" s="77"/>
      <c r="M1265" s="77"/>
      <c r="N1265" s="77"/>
      <c r="O1265" s="77"/>
      <c r="P1265" s="77"/>
      <c r="Q1265" s="77"/>
      <c r="R1265" s="77"/>
      <c r="S1265" s="77"/>
      <c r="T1265" s="77"/>
      <c r="U1265" s="77"/>
      <c r="V1265" s="77"/>
      <c r="W1265" s="77"/>
      <c r="X1265" s="77"/>
      <c r="Y1265" s="77"/>
      <c r="Z1265" s="77"/>
    </row>
    <row r="1266" spans="1:26" ht="15.75">
      <c r="A1266" s="77"/>
      <c r="B1266" s="600" t="s">
        <v>5427</v>
      </c>
      <c r="C1266" s="684" t="s">
        <v>6909</v>
      </c>
      <c r="D1266" s="671">
        <v>5</v>
      </c>
      <c r="E1266" s="15">
        <v>539.36460269999998</v>
      </c>
      <c r="F1266" s="15">
        <f t="shared" si="40"/>
        <v>2696.8230134999999</v>
      </c>
      <c r="G1266" s="894"/>
      <c r="H1266" s="77"/>
      <c r="I1266" s="77"/>
      <c r="J1266" s="77"/>
      <c r="K1266" s="77"/>
      <c r="L1266" s="77"/>
      <c r="M1266" s="77"/>
      <c r="N1266" s="77"/>
      <c r="O1266" s="77"/>
      <c r="P1266" s="77"/>
      <c r="Q1266" s="77"/>
      <c r="R1266" s="77"/>
      <c r="S1266" s="77"/>
      <c r="T1266" s="77"/>
      <c r="U1266" s="77"/>
      <c r="V1266" s="77"/>
      <c r="W1266" s="77"/>
      <c r="X1266" s="77"/>
      <c r="Y1266" s="77"/>
      <c r="Z1266" s="77"/>
    </row>
    <row r="1267" spans="1:26" ht="15.75">
      <c r="A1267" s="77"/>
      <c r="B1267" s="44" t="s">
        <v>6191</v>
      </c>
      <c r="C1267" s="674" t="s">
        <v>6998</v>
      </c>
      <c r="D1267" s="671">
        <v>2</v>
      </c>
      <c r="E1267" s="15">
        <v>1263.2805108</v>
      </c>
      <c r="F1267" s="15">
        <f t="shared" si="40"/>
        <v>2526.5610216</v>
      </c>
      <c r="G1267" s="894"/>
      <c r="H1267" s="77"/>
      <c r="I1267" s="77"/>
      <c r="J1267" s="77"/>
      <c r="K1267" s="77"/>
      <c r="L1267" s="77"/>
      <c r="M1267" s="77"/>
      <c r="N1267" s="77"/>
      <c r="O1267" s="77"/>
      <c r="P1267" s="77"/>
      <c r="Q1267" s="77"/>
      <c r="R1267" s="77"/>
      <c r="S1267" s="77"/>
      <c r="T1267" s="77"/>
      <c r="U1267" s="77"/>
      <c r="V1267" s="77"/>
      <c r="W1267" s="77"/>
      <c r="X1267" s="77"/>
      <c r="Y1267" s="77"/>
      <c r="Z1267" s="77"/>
    </row>
    <row r="1268" spans="1:26" ht="15.75">
      <c r="A1268" s="77"/>
      <c r="B1268" s="44" t="s">
        <v>6199</v>
      </c>
      <c r="C1268" s="674" t="s">
        <v>6999</v>
      </c>
      <c r="D1268" s="671">
        <v>2</v>
      </c>
      <c r="E1268" s="15">
        <v>1593.7055442000001</v>
      </c>
      <c r="F1268" s="15">
        <f t="shared" si="40"/>
        <v>3187.4110884000002</v>
      </c>
      <c r="G1268" s="894"/>
      <c r="H1268" s="77"/>
      <c r="I1268" s="77"/>
      <c r="J1268" s="77"/>
      <c r="K1268" s="77"/>
      <c r="L1268" s="77"/>
      <c r="M1268" s="77"/>
      <c r="N1268" s="77"/>
      <c r="O1268" s="77"/>
      <c r="P1268" s="77"/>
      <c r="Q1268" s="77"/>
      <c r="R1268" s="77"/>
      <c r="S1268" s="77"/>
      <c r="T1268" s="77"/>
      <c r="U1268" s="77"/>
      <c r="V1268" s="77"/>
      <c r="W1268" s="77"/>
      <c r="X1268" s="77"/>
      <c r="Y1268" s="77"/>
      <c r="Z1268" s="77"/>
    </row>
    <row r="1269" spans="1:26" ht="15.75">
      <c r="A1269" s="77"/>
      <c r="B1269" s="675" t="s">
        <v>6896</v>
      </c>
      <c r="C1269" s="1112" t="s">
        <v>6897</v>
      </c>
      <c r="D1269" s="888"/>
      <c r="E1269" s="888"/>
      <c r="F1269" s="889"/>
      <c r="G1269" s="884"/>
      <c r="H1269" s="77"/>
      <c r="I1269" s="77"/>
      <c r="J1269" s="77"/>
      <c r="K1269" s="77"/>
      <c r="L1269" s="77"/>
      <c r="M1269" s="77"/>
      <c r="N1269" s="77"/>
      <c r="O1269" s="77"/>
      <c r="P1269" s="77"/>
      <c r="Q1269" s="77"/>
      <c r="R1269" s="77"/>
      <c r="S1269" s="77"/>
      <c r="T1269" s="77"/>
      <c r="U1269" s="77"/>
      <c r="V1269" s="77"/>
      <c r="W1269" s="77"/>
      <c r="X1269" s="77"/>
      <c r="Y1269" s="77"/>
      <c r="Z1269" s="77"/>
    </row>
    <row r="1270" spans="1:26" ht="18.75">
      <c r="A1270" s="77"/>
      <c r="B1270" s="668">
        <v>4</v>
      </c>
      <c r="C1270" s="669" t="s">
        <v>7000</v>
      </c>
      <c r="D1270" s="670"/>
      <c r="E1270" s="670"/>
      <c r="F1270" s="670"/>
      <c r="G1270" s="670"/>
      <c r="H1270" s="77"/>
      <c r="I1270" s="77"/>
      <c r="J1270" s="77"/>
      <c r="K1270" s="77"/>
      <c r="L1270" s="77"/>
      <c r="M1270" s="77"/>
      <c r="N1270" s="77"/>
      <c r="O1270" s="77"/>
      <c r="P1270" s="77"/>
      <c r="Q1270" s="77"/>
      <c r="R1270" s="77"/>
      <c r="S1270" s="77"/>
      <c r="T1270" s="77"/>
      <c r="U1270" s="77"/>
      <c r="V1270" s="77"/>
      <c r="W1270" s="77"/>
      <c r="X1270" s="77"/>
      <c r="Y1270" s="77"/>
      <c r="Z1270" s="77"/>
    </row>
    <row r="1271" spans="1:26" ht="15.75">
      <c r="A1271" s="77"/>
      <c r="B1271" s="44" t="s">
        <v>5377</v>
      </c>
      <c r="C1271" s="686" t="s">
        <v>7001</v>
      </c>
      <c r="D1271" s="671">
        <v>1</v>
      </c>
      <c r="E1271" s="15">
        <v>1088.6411381999999</v>
      </c>
      <c r="F1271" s="15">
        <f t="shared" ref="F1271:F1281" si="41">E1271*D1271</f>
        <v>1088.6411381999999</v>
      </c>
      <c r="G1271" s="1108">
        <v>17890.810000000001</v>
      </c>
      <c r="H1271" s="77"/>
      <c r="I1271" s="77"/>
      <c r="J1271" s="77"/>
      <c r="K1271" s="77"/>
      <c r="L1271" s="77"/>
      <c r="M1271" s="77"/>
      <c r="N1271" s="77"/>
      <c r="O1271" s="77"/>
      <c r="P1271" s="77"/>
      <c r="Q1271" s="77"/>
      <c r="R1271" s="77"/>
      <c r="S1271" s="77"/>
      <c r="T1271" s="77"/>
      <c r="U1271" s="77"/>
      <c r="V1271" s="77"/>
      <c r="W1271" s="77"/>
      <c r="X1271" s="77"/>
      <c r="Y1271" s="77"/>
      <c r="Z1271" s="77"/>
    </row>
    <row r="1272" spans="1:26" ht="15.75">
      <c r="A1272" s="77"/>
      <c r="B1272" s="44" t="s">
        <v>5407</v>
      </c>
      <c r="C1272" s="672" t="s">
        <v>6905</v>
      </c>
      <c r="D1272" s="671">
        <v>1</v>
      </c>
      <c r="E1272" s="15">
        <v>442.65663288000007</v>
      </c>
      <c r="F1272" s="15">
        <f t="shared" si="41"/>
        <v>442.65663288000007</v>
      </c>
      <c r="G1272" s="894"/>
      <c r="H1272" s="77"/>
      <c r="I1272" s="77"/>
      <c r="J1272" s="77"/>
      <c r="K1272" s="77"/>
      <c r="L1272" s="77"/>
      <c r="M1272" s="77"/>
      <c r="N1272" s="77"/>
      <c r="O1272" s="77"/>
      <c r="P1272" s="77"/>
      <c r="Q1272" s="77"/>
      <c r="R1272" s="77"/>
      <c r="S1272" s="77"/>
      <c r="T1272" s="77"/>
      <c r="U1272" s="77"/>
      <c r="V1272" s="77"/>
      <c r="W1272" s="77"/>
      <c r="X1272" s="77"/>
      <c r="Y1272" s="77"/>
      <c r="Z1272" s="77"/>
    </row>
    <row r="1273" spans="1:26" ht="15.75">
      <c r="A1273" s="77"/>
      <c r="B1273" s="600" t="s">
        <v>5420</v>
      </c>
      <c r="C1273" s="672" t="s">
        <v>7002</v>
      </c>
      <c r="D1273" s="44">
        <v>2</v>
      </c>
      <c r="E1273" s="15">
        <v>44.393302800000008</v>
      </c>
      <c r="F1273" s="15">
        <f t="shared" si="41"/>
        <v>88.786605600000016</v>
      </c>
      <c r="G1273" s="894"/>
      <c r="H1273" s="77"/>
      <c r="I1273" s="77"/>
      <c r="J1273" s="77"/>
      <c r="K1273" s="77"/>
      <c r="L1273" s="77"/>
      <c r="M1273" s="77"/>
      <c r="N1273" s="77"/>
      <c r="O1273" s="77"/>
      <c r="P1273" s="77"/>
      <c r="Q1273" s="77"/>
      <c r="R1273" s="77"/>
      <c r="S1273" s="77"/>
      <c r="T1273" s="77"/>
      <c r="U1273" s="77"/>
      <c r="V1273" s="77"/>
      <c r="W1273" s="77"/>
      <c r="X1273" s="77"/>
      <c r="Y1273" s="77"/>
      <c r="Z1273" s="77"/>
    </row>
    <row r="1274" spans="1:26" ht="15.75">
      <c r="A1274" s="77"/>
      <c r="B1274" s="59" t="s">
        <v>5914</v>
      </c>
      <c r="C1274" s="687" t="s">
        <v>5915</v>
      </c>
      <c r="D1274" s="671">
        <v>1</v>
      </c>
      <c r="E1274" s="15">
        <v>1194.57492</v>
      </c>
      <c r="F1274" s="15">
        <f t="shared" si="41"/>
        <v>1194.57492</v>
      </c>
      <c r="G1274" s="894"/>
      <c r="H1274" s="77"/>
      <c r="I1274" s="77"/>
      <c r="J1274" s="77"/>
      <c r="K1274" s="77"/>
      <c r="L1274" s="77"/>
      <c r="M1274" s="77"/>
      <c r="N1274" s="77"/>
      <c r="O1274" s="77"/>
      <c r="P1274" s="77"/>
      <c r="Q1274" s="77"/>
      <c r="R1274" s="77"/>
      <c r="S1274" s="77"/>
      <c r="T1274" s="77"/>
      <c r="U1274" s="77"/>
      <c r="V1274" s="77"/>
      <c r="W1274" s="77"/>
      <c r="X1274" s="77"/>
      <c r="Y1274" s="77"/>
      <c r="Z1274" s="77"/>
    </row>
    <row r="1275" spans="1:26" ht="15.75">
      <c r="A1275" s="77"/>
      <c r="B1275" s="44" t="s">
        <v>6166</v>
      </c>
      <c r="C1275" s="674" t="s">
        <v>7003</v>
      </c>
      <c r="D1275" s="671">
        <v>2</v>
      </c>
      <c r="E1275" s="15">
        <v>1229.0896860000003</v>
      </c>
      <c r="F1275" s="15">
        <f t="shared" si="41"/>
        <v>2458.1793720000005</v>
      </c>
      <c r="G1275" s="894"/>
      <c r="H1275" s="77"/>
      <c r="I1275" s="77"/>
      <c r="J1275" s="77"/>
      <c r="K1275" s="77"/>
      <c r="L1275" s="77"/>
      <c r="M1275" s="77"/>
      <c r="N1275" s="77"/>
      <c r="O1275" s="77"/>
      <c r="P1275" s="77"/>
      <c r="Q1275" s="77"/>
      <c r="R1275" s="77"/>
      <c r="S1275" s="77"/>
      <c r="T1275" s="77"/>
      <c r="U1275" s="77"/>
      <c r="V1275" s="77"/>
      <c r="W1275" s="77"/>
      <c r="X1275" s="77"/>
      <c r="Y1275" s="77"/>
      <c r="Z1275" s="77"/>
    </row>
    <row r="1276" spans="1:26" ht="15.75">
      <c r="A1276" s="77"/>
      <c r="B1276" s="44" t="s">
        <v>6150</v>
      </c>
      <c r="C1276" s="674" t="s">
        <v>7004</v>
      </c>
      <c r="D1276" s="671">
        <v>2</v>
      </c>
      <c r="E1276" s="15">
        <v>1054.6214679000002</v>
      </c>
      <c r="F1276" s="15">
        <f t="shared" si="41"/>
        <v>2109.2429358000004</v>
      </c>
      <c r="G1276" s="894"/>
      <c r="H1276" s="77"/>
      <c r="I1276" s="77"/>
      <c r="J1276" s="77"/>
      <c r="K1276" s="77"/>
      <c r="L1276" s="77"/>
      <c r="M1276" s="77"/>
      <c r="N1276" s="77"/>
      <c r="O1276" s="77"/>
      <c r="P1276" s="77"/>
      <c r="Q1276" s="77"/>
      <c r="R1276" s="77"/>
      <c r="S1276" s="77"/>
      <c r="T1276" s="77"/>
      <c r="U1276" s="77"/>
      <c r="V1276" s="77"/>
      <c r="W1276" s="77"/>
      <c r="X1276" s="77"/>
      <c r="Y1276" s="77"/>
      <c r="Z1276" s="77"/>
    </row>
    <row r="1277" spans="1:26" ht="15.75">
      <c r="A1277" s="77"/>
      <c r="B1277" s="44" t="s">
        <v>6220</v>
      </c>
      <c r="C1277" s="672" t="s">
        <v>6908</v>
      </c>
      <c r="D1277" s="671">
        <v>4</v>
      </c>
      <c r="E1277" s="15">
        <v>105.30259740000001</v>
      </c>
      <c r="F1277" s="15">
        <f t="shared" si="41"/>
        <v>421.21038960000004</v>
      </c>
      <c r="G1277" s="894"/>
      <c r="H1277" s="77"/>
      <c r="I1277" s="77"/>
      <c r="J1277" s="77"/>
      <c r="K1277" s="77"/>
      <c r="L1277" s="77"/>
      <c r="M1277" s="77"/>
      <c r="N1277" s="77"/>
      <c r="O1277" s="77"/>
      <c r="P1277" s="77"/>
      <c r="Q1277" s="77"/>
      <c r="R1277" s="77"/>
      <c r="S1277" s="77"/>
      <c r="T1277" s="77"/>
      <c r="U1277" s="77"/>
      <c r="V1277" s="77"/>
      <c r="W1277" s="77"/>
      <c r="X1277" s="77"/>
      <c r="Y1277" s="77"/>
      <c r="Z1277" s="77"/>
    </row>
    <row r="1278" spans="1:26" ht="15.75">
      <c r="A1278" s="77"/>
      <c r="B1278" s="44" t="s">
        <v>6224</v>
      </c>
      <c r="C1278" s="672" t="s">
        <v>6894</v>
      </c>
      <c r="D1278" s="671">
        <v>4</v>
      </c>
      <c r="E1278" s="15">
        <v>138.01898880000002</v>
      </c>
      <c r="F1278" s="15">
        <f t="shared" si="41"/>
        <v>552.07595520000007</v>
      </c>
      <c r="G1278" s="894"/>
      <c r="H1278" s="77"/>
      <c r="I1278" s="77"/>
      <c r="J1278" s="77"/>
      <c r="K1278" s="77"/>
      <c r="L1278" s="77"/>
      <c r="M1278" s="77"/>
      <c r="N1278" s="77"/>
      <c r="O1278" s="77"/>
      <c r="P1278" s="77"/>
      <c r="Q1278" s="77"/>
      <c r="R1278" s="77"/>
      <c r="S1278" s="77"/>
      <c r="T1278" s="77"/>
      <c r="U1278" s="77"/>
      <c r="V1278" s="77"/>
      <c r="W1278" s="77"/>
      <c r="X1278" s="77"/>
      <c r="Y1278" s="77"/>
      <c r="Z1278" s="77"/>
    </row>
    <row r="1279" spans="1:26" ht="15.75">
      <c r="A1279" s="77"/>
      <c r="B1279" s="600" t="s">
        <v>5443</v>
      </c>
      <c r="C1279" s="672" t="s">
        <v>6972</v>
      </c>
      <c r="D1279" s="671">
        <v>5</v>
      </c>
      <c r="E1279" s="15">
        <v>614.28268440000011</v>
      </c>
      <c r="F1279" s="15">
        <f t="shared" si="41"/>
        <v>3071.4134220000005</v>
      </c>
      <c r="G1279" s="894"/>
      <c r="H1279" s="77"/>
      <c r="I1279" s="77"/>
      <c r="J1279" s="77"/>
      <c r="K1279" s="77"/>
      <c r="L1279" s="77"/>
      <c r="M1279" s="77"/>
      <c r="N1279" s="77"/>
      <c r="O1279" s="77"/>
      <c r="P1279" s="77"/>
      <c r="Q1279" s="77"/>
      <c r="R1279" s="77"/>
      <c r="S1279" s="77"/>
      <c r="T1279" s="77"/>
      <c r="U1279" s="77"/>
      <c r="V1279" s="77"/>
      <c r="W1279" s="77"/>
      <c r="X1279" s="77"/>
      <c r="Y1279" s="77"/>
      <c r="Z1279" s="77"/>
    </row>
    <row r="1280" spans="1:26" ht="15.75">
      <c r="A1280" s="77"/>
      <c r="B1280" s="44" t="s">
        <v>6193</v>
      </c>
      <c r="C1280" s="674" t="s">
        <v>7005</v>
      </c>
      <c r="D1280" s="671">
        <v>2</v>
      </c>
      <c r="E1280" s="15">
        <v>1429.0540803000004</v>
      </c>
      <c r="F1280" s="15">
        <f t="shared" si="41"/>
        <v>2858.1081606000007</v>
      </c>
      <c r="G1280" s="894"/>
      <c r="H1280" s="77"/>
      <c r="I1280" s="77"/>
      <c r="J1280" s="77"/>
      <c r="K1280" s="77"/>
      <c r="L1280" s="77"/>
      <c r="M1280" s="77"/>
      <c r="N1280" s="77"/>
      <c r="O1280" s="77"/>
      <c r="P1280" s="77"/>
      <c r="Q1280" s="77"/>
      <c r="R1280" s="77"/>
      <c r="S1280" s="77"/>
      <c r="T1280" s="77"/>
      <c r="U1280" s="77"/>
      <c r="V1280" s="77"/>
      <c r="W1280" s="77"/>
      <c r="X1280" s="77"/>
      <c r="Y1280" s="77"/>
      <c r="Z1280" s="77"/>
    </row>
    <row r="1281" spans="1:26" ht="15.75">
      <c r="A1281" s="77"/>
      <c r="B1281" s="44" t="s">
        <v>6201</v>
      </c>
      <c r="C1281" s="674" t="s">
        <v>7006</v>
      </c>
      <c r="D1281" s="671">
        <v>2</v>
      </c>
      <c r="E1281" s="15">
        <v>1802.9607056999998</v>
      </c>
      <c r="F1281" s="15">
        <f t="shared" si="41"/>
        <v>3605.9214113999997</v>
      </c>
      <c r="G1281" s="894"/>
      <c r="H1281" s="77"/>
      <c r="I1281" s="77"/>
      <c r="J1281" s="77"/>
      <c r="K1281" s="77"/>
      <c r="L1281" s="77"/>
      <c r="M1281" s="77"/>
      <c r="N1281" s="77"/>
      <c r="O1281" s="77"/>
      <c r="P1281" s="77"/>
      <c r="Q1281" s="77"/>
      <c r="R1281" s="77"/>
      <c r="S1281" s="77"/>
      <c r="T1281" s="77"/>
      <c r="U1281" s="77"/>
      <c r="V1281" s="77"/>
      <c r="W1281" s="77"/>
      <c r="X1281" s="77"/>
      <c r="Y1281" s="77"/>
      <c r="Z1281" s="77"/>
    </row>
    <row r="1282" spans="1:26" ht="15.75">
      <c r="A1282" s="77"/>
      <c r="B1282" s="675" t="s">
        <v>6896</v>
      </c>
      <c r="C1282" s="1112" t="s">
        <v>6897</v>
      </c>
      <c r="D1282" s="888"/>
      <c r="E1282" s="888"/>
      <c r="F1282" s="889"/>
      <c r="G1282" s="884"/>
      <c r="H1282" s="77"/>
      <c r="I1282" s="77"/>
      <c r="J1282" s="77"/>
      <c r="K1282" s="77"/>
      <c r="L1282" s="77"/>
      <c r="M1282" s="77"/>
      <c r="N1282" s="77"/>
      <c r="O1282" s="77"/>
      <c r="P1282" s="77"/>
      <c r="Q1282" s="77"/>
      <c r="R1282" s="77"/>
      <c r="S1282" s="77"/>
      <c r="T1282" s="77"/>
      <c r="U1282" s="77"/>
      <c r="V1282" s="77"/>
      <c r="W1282" s="77"/>
      <c r="X1282" s="77"/>
      <c r="Y1282" s="77"/>
      <c r="Z1282" s="77"/>
    </row>
    <row r="1283" spans="1:26">
      <c r="A1283" s="77"/>
      <c r="B1283" s="78"/>
      <c r="C1283" s="78"/>
      <c r="D1283" s="588"/>
      <c r="E1283" s="588"/>
      <c r="F1283" s="77"/>
      <c r="G1283" s="77"/>
      <c r="H1283" s="77"/>
      <c r="I1283" s="77"/>
      <c r="J1283" s="77"/>
      <c r="K1283" s="77"/>
      <c r="L1283" s="77"/>
      <c r="M1283" s="77"/>
      <c r="N1283" s="77"/>
      <c r="O1283" s="77"/>
      <c r="P1283" s="77"/>
      <c r="Q1283" s="77"/>
      <c r="R1283" s="77"/>
      <c r="S1283" s="77"/>
      <c r="T1283" s="77"/>
      <c r="U1283" s="77"/>
      <c r="V1283" s="77"/>
      <c r="W1283" s="77"/>
      <c r="X1283" s="77"/>
      <c r="Y1283" s="77"/>
      <c r="Z1283" s="77"/>
    </row>
    <row r="1284" spans="1:26">
      <c r="A1284" s="77"/>
      <c r="B1284" s="1103" t="s">
        <v>898</v>
      </c>
      <c r="C1284" s="1104" t="s">
        <v>5</v>
      </c>
      <c r="D1284" s="1103" t="s">
        <v>6883</v>
      </c>
      <c r="E1284" s="1107" t="s">
        <v>6884</v>
      </c>
      <c r="F1284" s="888"/>
      <c r="G1284" s="889"/>
      <c r="H1284" s="77"/>
      <c r="I1284" s="77"/>
      <c r="J1284" s="77"/>
      <c r="K1284" s="77"/>
      <c r="L1284" s="77"/>
      <c r="M1284" s="77"/>
      <c r="N1284" s="77"/>
      <c r="O1284" s="77"/>
      <c r="P1284" s="77"/>
      <c r="Q1284" s="77"/>
      <c r="R1284" s="77"/>
      <c r="S1284" s="77"/>
      <c r="T1284" s="77"/>
      <c r="U1284" s="77"/>
      <c r="V1284" s="77"/>
      <c r="W1284" s="77"/>
      <c r="X1284" s="77"/>
      <c r="Y1284" s="77"/>
      <c r="Z1284" s="77"/>
    </row>
    <row r="1285" spans="1:26">
      <c r="A1285" s="77"/>
      <c r="B1285" s="884"/>
      <c r="C1285" s="884"/>
      <c r="D1285" s="884"/>
      <c r="E1285" s="666" t="s">
        <v>6885</v>
      </c>
      <c r="F1285" s="666" t="s">
        <v>6886</v>
      </c>
      <c r="G1285" s="667" t="s">
        <v>6887</v>
      </c>
      <c r="H1285" s="77"/>
      <c r="I1285" s="77"/>
      <c r="J1285" s="77"/>
      <c r="K1285" s="77"/>
      <c r="L1285" s="77"/>
      <c r="M1285" s="77"/>
      <c r="N1285" s="77"/>
      <c r="O1285" s="77"/>
      <c r="P1285" s="77"/>
      <c r="Q1285" s="77"/>
      <c r="R1285" s="77"/>
      <c r="S1285" s="77"/>
      <c r="T1285" s="77"/>
      <c r="U1285" s="77"/>
      <c r="V1285" s="77"/>
      <c r="W1285" s="77"/>
      <c r="X1285" s="77"/>
      <c r="Y1285" s="77"/>
      <c r="Z1285" s="77"/>
    </row>
    <row r="1286" spans="1:26" ht="18.75">
      <c r="A1286" s="77"/>
      <c r="B1286" s="668">
        <v>1</v>
      </c>
      <c r="C1286" s="669" t="s">
        <v>7007</v>
      </c>
      <c r="D1286" s="670"/>
      <c r="E1286" s="670"/>
      <c r="F1286" s="670"/>
      <c r="G1286" s="670"/>
      <c r="H1286" s="77"/>
      <c r="I1286" s="77"/>
      <c r="J1286" s="77"/>
      <c r="K1286" s="77"/>
      <c r="L1286" s="77"/>
      <c r="M1286" s="77"/>
      <c r="N1286" s="77"/>
      <c r="O1286" s="77"/>
      <c r="P1286" s="77"/>
      <c r="Q1286" s="77"/>
      <c r="R1286" s="77"/>
      <c r="S1286" s="77"/>
      <c r="T1286" s="77"/>
      <c r="U1286" s="77"/>
      <c r="V1286" s="77"/>
      <c r="W1286" s="77"/>
      <c r="X1286" s="77"/>
      <c r="Y1286" s="77"/>
      <c r="Z1286" s="77"/>
    </row>
    <row r="1287" spans="1:26" ht="15.75">
      <c r="A1287" s="77"/>
      <c r="B1287" s="704" t="s">
        <v>7008</v>
      </c>
      <c r="C1287" s="705" t="s">
        <v>7009</v>
      </c>
      <c r="D1287" s="706">
        <v>2</v>
      </c>
      <c r="E1287" s="232">
        <v>1277.17</v>
      </c>
      <c r="F1287" s="59">
        <f t="shared" ref="F1287:F1293" si="42">E1287*D1287</f>
        <v>2554.34</v>
      </c>
      <c r="G1287" s="1108">
        <v>14819.79</v>
      </c>
      <c r="H1287" s="77"/>
      <c r="I1287" s="77"/>
      <c r="J1287" s="77"/>
      <c r="K1287" s="77"/>
      <c r="L1287" s="77"/>
      <c r="M1287" s="77"/>
      <c r="N1287" s="77"/>
      <c r="O1287" s="77"/>
      <c r="P1287" s="77"/>
      <c r="Q1287" s="77"/>
      <c r="R1287" s="77"/>
      <c r="S1287" s="77"/>
      <c r="T1287" s="77"/>
      <c r="U1287" s="77"/>
      <c r="V1287" s="77"/>
      <c r="W1287" s="77"/>
      <c r="X1287" s="77"/>
      <c r="Y1287" s="77"/>
      <c r="Z1287" s="77"/>
    </row>
    <row r="1288" spans="1:26" ht="15.75">
      <c r="A1288" s="77"/>
      <c r="B1288" s="704" t="s">
        <v>7010</v>
      </c>
      <c r="C1288" s="705" t="s">
        <v>7011</v>
      </c>
      <c r="D1288" s="706">
        <v>2</v>
      </c>
      <c r="E1288" s="232">
        <v>1776.89</v>
      </c>
      <c r="F1288" s="59">
        <f t="shared" si="42"/>
        <v>3553.78</v>
      </c>
      <c r="G1288" s="894"/>
      <c r="H1288" s="77"/>
      <c r="I1288" s="77"/>
      <c r="J1288" s="77"/>
      <c r="K1288" s="77"/>
      <c r="L1288" s="77"/>
      <c r="M1288" s="77"/>
      <c r="N1288" s="77"/>
      <c r="O1288" s="77"/>
      <c r="P1288" s="77"/>
      <c r="Q1288" s="77"/>
      <c r="R1288" s="77"/>
      <c r="S1288" s="77"/>
      <c r="T1288" s="77"/>
      <c r="U1288" s="77"/>
      <c r="V1288" s="77"/>
      <c r="W1288" s="77"/>
      <c r="X1288" s="77"/>
      <c r="Y1288" s="77"/>
      <c r="Z1288" s="77"/>
    </row>
    <row r="1289" spans="1:26" ht="15.75">
      <c r="A1289" s="77"/>
      <c r="B1289" s="707" t="s">
        <v>5420</v>
      </c>
      <c r="C1289" s="708" t="s">
        <v>6911</v>
      </c>
      <c r="D1289" s="706">
        <v>4</v>
      </c>
      <c r="E1289" s="232">
        <v>44.39</v>
      </c>
      <c r="F1289" s="59">
        <f t="shared" si="42"/>
        <v>177.56</v>
      </c>
      <c r="G1289" s="894"/>
      <c r="H1289" s="77"/>
      <c r="I1289" s="77"/>
      <c r="J1289" s="77"/>
      <c r="K1289" s="77"/>
      <c r="L1289" s="77"/>
      <c r="M1289" s="77"/>
      <c r="N1289" s="77"/>
      <c r="O1289" s="77"/>
      <c r="P1289" s="77"/>
      <c r="Q1289" s="77"/>
      <c r="R1289" s="77"/>
      <c r="S1289" s="77"/>
      <c r="T1289" s="77"/>
      <c r="U1289" s="77"/>
      <c r="V1289" s="77"/>
      <c r="W1289" s="77"/>
      <c r="X1289" s="77"/>
      <c r="Y1289" s="77"/>
      <c r="Z1289" s="77"/>
    </row>
    <row r="1290" spans="1:26" ht="15.75">
      <c r="A1290" s="77"/>
      <c r="B1290" s="704" t="s">
        <v>7012</v>
      </c>
      <c r="C1290" s="705" t="s">
        <v>7013</v>
      </c>
      <c r="D1290" s="706">
        <v>2</v>
      </c>
      <c r="E1290" s="232">
        <v>603.13</v>
      </c>
      <c r="F1290" s="59">
        <f t="shared" si="42"/>
        <v>1206.26</v>
      </c>
      <c r="G1290" s="894"/>
      <c r="H1290" s="77"/>
      <c r="I1290" s="77"/>
      <c r="J1290" s="77"/>
      <c r="K1290" s="77"/>
      <c r="L1290" s="77"/>
      <c r="M1290" s="77"/>
      <c r="N1290" s="77"/>
      <c r="O1290" s="77"/>
      <c r="P1290" s="77"/>
      <c r="Q1290" s="77"/>
      <c r="R1290" s="77"/>
      <c r="S1290" s="77"/>
      <c r="T1290" s="77"/>
      <c r="U1290" s="77"/>
      <c r="V1290" s="77"/>
      <c r="W1290" s="77"/>
      <c r="X1290" s="77"/>
      <c r="Y1290" s="77"/>
      <c r="Z1290" s="77"/>
    </row>
    <row r="1291" spans="1:26" ht="15.75">
      <c r="A1291" s="77"/>
      <c r="B1291" s="704" t="s">
        <v>7014</v>
      </c>
      <c r="C1291" s="705" t="s">
        <v>7015</v>
      </c>
      <c r="D1291" s="706">
        <v>5</v>
      </c>
      <c r="E1291" s="232">
        <v>687.55</v>
      </c>
      <c r="F1291" s="59">
        <f t="shared" si="42"/>
        <v>3437.75</v>
      </c>
      <c r="G1291" s="894"/>
      <c r="H1291" s="77"/>
      <c r="I1291" s="77"/>
      <c r="J1291" s="77"/>
      <c r="K1291" s="77"/>
      <c r="L1291" s="77"/>
      <c r="M1291" s="77"/>
      <c r="N1291" s="77"/>
      <c r="O1291" s="77"/>
      <c r="P1291" s="77"/>
      <c r="Q1291" s="77"/>
      <c r="R1291" s="77"/>
      <c r="S1291" s="77"/>
      <c r="T1291" s="77"/>
      <c r="U1291" s="77"/>
      <c r="V1291" s="77"/>
      <c r="W1291" s="77"/>
      <c r="X1291" s="77"/>
      <c r="Y1291" s="77"/>
      <c r="Z1291" s="77"/>
    </row>
    <row r="1292" spans="1:26" ht="15.75">
      <c r="A1292" s="77"/>
      <c r="B1292" s="704" t="s">
        <v>7016</v>
      </c>
      <c r="C1292" s="705" t="s">
        <v>7017</v>
      </c>
      <c r="D1292" s="706">
        <v>10</v>
      </c>
      <c r="E1292" s="232">
        <v>207.13</v>
      </c>
      <c r="F1292" s="59">
        <f t="shared" si="42"/>
        <v>2071.3000000000002</v>
      </c>
      <c r="G1292" s="894"/>
      <c r="H1292" s="77"/>
      <c r="I1292" s="77"/>
      <c r="J1292" s="77"/>
      <c r="K1292" s="77"/>
      <c r="L1292" s="77"/>
      <c r="M1292" s="77"/>
      <c r="N1292" s="77"/>
      <c r="O1292" s="77"/>
      <c r="P1292" s="77"/>
      <c r="Q1292" s="77"/>
      <c r="R1292" s="77"/>
      <c r="S1292" s="77"/>
      <c r="T1292" s="77"/>
      <c r="U1292" s="77"/>
      <c r="V1292" s="77"/>
      <c r="W1292" s="77"/>
      <c r="X1292" s="77"/>
      <c r="Y1292" s="77"/>
      <c r="Z1292" s="77"/>
    </row>
    <row r="1293" spans="1:26" ht="15.75">
      <c r="A1293" s="77"/>
      <c r="B1293" s="707" t="s">
        <v>5553</v>
      </c>
      <c r="C1293" s="709" t="s">
        <v>6977</v>
      </c>
      <c r="D1293" s="706">
        <v>5</v>
      </c>
      <c r="E1293" s="232">
        <v>363.76</v>
      </c>
      <c r="F1293" s="59">
        <f t="shared" si="42"/>
        <v>1818.8</v>
      </c>
      <c r="G1293" s="894"/>
      <c r="H1293" s="77"/>
      <c r="I1293" s="77"/>
      <c r="J1293" s="77"/>
      <c r="K1293" s="77"/>
      <c r="L1293" s="77"/>
      <c r="M1293" s="77"/>
      <c r="N1293" s="77"/>
      <c r="O1293" s="77"/>
      <c r="P1293" s="77"/>
      <c r="Q1293" s="77"/>
      <c r="R1293" s="77"/>
      <c r="S1293" s="77"/>
      <c r="T1293" s="77"/>
      <c r="U1293" s="77"/>
      <c r="V1293" s="77"/>
      <c r="W1293" s="77"/>
      <c r="X1293" s="77"/>
      <c r="Y1293" s="77"/>
      <c r="Z1293" s="77"/>
    </row>
    <row r="1294" spans="1:26" ht="15.75">
      <c r="A1294" s="77"/>
      <c r="B1294" s="710" t="s">
        <v>6896</v>
      </c>
      <c r="C1294" s="1114" t="s">
        <v>6897</v>
      </c>
      <c r="D1294" s="888"/>
      <c r="E1294" s="888"/>
      <c r="F1294" s="889"/>
      <c r="G1294" s="1106"/>
      <c r="H1294" s="77"/>
      <c r="I1294" s="77"/>
      <c r="J1294" s="77"/>
      <c r="K1294" s="77"/>
      <c r="L1294" s="77"/>
      <c r="M1294" s="77"/>
      <c r="N1294" s="77"/>
      <c r="O1294" s="77"/>
      <c r="P1294" s="77"/>
      <c r="Q1294" s="77"/>
      <c r="R1294" s="77"/>
      <c r="S1294" s="77"/>
      <c r="T1294" s="77"/>
      <c r="U1294" s="77"/>
      <c r="V1294" s="77"/>
      <c r="W1294" s="77"/>
      <c r="X1294" s="77"/>
      <c r="Y1294" s="77"/>
      <c r="Z1294" s="77"/>
    </row>
    <row r="1295" spans="1:26" ht="18.75">
      <c r="A1295" s="77"/>
      <c r="B1295" s="668">
        <v>2</v>
      </c>
      <c r="C1295" s="669" t="s">
        <v>7018</v>
      </c>
      <c r="D1295" s="670"/>
      <c r="E1295" s="670"/>
      <c r="F1295" s="670"/>
      <c r="G1295" s="670"/>
      <c r="H1295" s="77"/>
      <c r="I1295" s="77"/>
      <c r="J1295" s="77"/>
      <c r="K1295" s="77"/>
      <c r="L1295" s="77"/>
      <c r="M1295" s="77"/>
      <c r="N1295" s="77"/>
      <c r="O1295" s="77"/>
      <c r="P1295" s="77"/>
      <c r="Q1295" s="77"/>
      <c r="R1295" s="77"/>
      <c r="S1295" s="77"/>
      <c r="T1295" s="77"/>
      <c r="U1295" s="77"/>
      <c r="V1295" s="77"/>
      <c r="W1295" s="77"/>
      <c r="X1295" s="77"/>
      <c r="Y1295" s="77"/>
      <c r="Z1295" s="77"/>
    </row>
    <row r="1296" spans="1:26" ht="15.75">
      <c r="A1296" s="77"/>
      <c r="B1296" s="704" t="s">
        <v>7008</v>
      </c>
      <c r="C1296" s="705" t="s">
        <v>7019</v>
      </c>
      <c r="D1296" s="706">
        <v>2</v>
      </c>
      <c r="E1296" s="232">
        <v>1277.17</v>
      </c>
      <c r="F1296" s="59">
        <f t="shared" ref="F1296:F1302" si="43">E1296*D1296</f>
        <v>2554.34</v>
      </c>
      <c r="G1296" s="1108">
        <v>17223.13</v>
      </c>
      <c r="H1296" s="77"/>
      <c r="I1296" s="77"/>
      <c r="J1296" s="77"/>
      <c r="K1296" s="77"/>
      <c r="L1296" s="77"/>
      <c r="M1296" s="77"/>
      <c r="N1296" s="77"/>
      <c r="O1296" s="77"/>
      <c r="P1296" s="77"/>
      <c r="Q1296" s="77"/>
      <c r="R1296" s="77"/>
      <c r="S1296" s="77"/>
      <c r="T1296" s="77"/>
      <c r="U1296" s="77"/>
      <c r="V1296" s="77"/>
      <c r="W1296" s="77"/>
      <c r="X1296" s="77"/>
      <c r="Y1296" s="77"/>
      <c r="Z1296" s="77"/>
    </row>
    <row r="1297" spans="1:26" ht="15.75">
      <c r="A1297" s="77"/>
      <c r="B1297" s="704" t="s">
        <v>7010</v>
      </c>
      <c r="C1297" s="705" t="s">
        <v>7020</v>
      </c>
      <c r="D1297" s="706">
        <v>2</v>
      </c>
      <c r="E1297" s="232">
        <v>1776.89</v>
      </c>
      <c r="F1297" s="59">
        <f t="shared" si="43"/>
        <v>3553.78</v>
      </c>
      <c r="G1297" s="894"/>
      <c r="H1297" s="77"/>
      <c r="I1297" s="77"/>
      <c r="J1297" s="77"/>
      <c r="K1297" s="77"/>
      <c r="L1297" s="77"/>
      <c r="M1297" s="77"/>
      <c r="N1297" s="77"/>
      <c r="O1297" s="77"/>
      <c r="P1297" s="77"/>
      <c r="Q1297" s="77"/>
      <c r="R1297" s="77"/>
      <c r="S1297" s="77"/>
      <c r="T1297" s="77"/>
      <c r="U1297" s="77"/>
      <c r="V1297" s="77"/>
      <c r="W1297" s="77"/>
      <c r="X1297" s="77"/>
      <c r="Y1297" s="77"/>
      <c r="Z1297" s="77"/>
    </row>
    <row r="1298" spans="1:26" ht="15.75">
      <c r="A1298" s="77"/>
      <c r="B1298" s="707" t="s">
        <v>5420</v>
      </c>
      <c r="C1298" s="708" t="s">
        <v>6911</v>
      </c>
      <c r="D1298" s="706">
        <v>4</v>
      </c>
      <c r="E1298" s="232">
        <v>44.39</v>
      </c>
      <c r="F1298" s="59">
        <f t="shared" si="43"/>
        <v>177.56</v>
      </c>
      <c r="G1298" s="894"/>
      <c r="H1298" s="77"/>
      <c r="I1298" s="77"/>
      <c r="J1298" s="77"/>
      <c r="K1298" s="77"/>
      <c r="L1298" s="77"/>
      <c r="M1298" s="77"/>
      <c r="N1298" s="77"/>
      <c r="O1298" s="77"/>
      <c r="P1298" s="77"/>
      <c r="Q1298" s="77"/>
      <c r="R1298" s="77"/>
      <c r="S1298" s="77"/>
      <c r="T1298" s="77"/>
      <c r="U1298" s="77"/>
      <c r="V1298" s="77"/>
      <c r="W1298" s="77"/>
      <c r="X1298" s="77"/>
      <c r="Y1298" s="77"/>
      <c r="Z1298" s="77"/>
    </row>
    <row r="1299" spans="1:26" ht="15.75">
      <c r="A1299" s="77"/>
      <c r="B1299" s="704" t="s">
        <v>7012</v>
      </c>
      <c r="C1299" s="705" t="s">
        <v>7021</v>
      </c>
      <c r="D1299" s="706">
        <v>2</v>
      </c>
      <c r="E1299" s="232">
        <v>603.13</v>
      </c>
      <c r="F1299" s="59">
        <f t="shared" si="43"/>
        <v>1206.26</v>
      </c>
      <c r="G1299" s="894"/>
      <c r="H1299" s="77"/>
      <c r="I1299" s="77"/>
      <c r="J1299" s="77"/>
      <c r="K1299" s="77"/>
      <c r="L1299" s="77"/>
      <c r="M1299" s="77"/>
      <c r="N1299" s="77"/>
      <c r="O1299" s="77"/>
      <c r="P1299" s="77"/>
      <c r="Q1299" s="77"/>
      <c r="R1299" s="77"/>
      <c r="S1299" s="77"/>
      <c r="T1299" s="77"/>
      <c r="U1299" s="77"/>
      <c r="V1299" s="77"/>
      <c r="W1299" s="77"/>
      <c r="X1299" s="77"/>
      <c r="Y1299" s="77"/>
      <c r="Z1299" s="77"/>
    </row>
    <row r="1300" spans="1:26" ht="15.75">
      <c r="A1300" s="77"/>
      <c r="B1300" s="44" t="s">
        <v>5874</v>
      </c>
      <c r="C1300" s="673" t="s">
        <v>5875</v>
      </c>
      <c r="D1300" s="671">
        <v>5</v>
      </c>
      <c r="E1300" s="15">
        <v>1034.4077040000002</v>
      </c>
      <c r="F1300" s="232">
        <f t="shared" si="43"/>
        <v>5172.038520000001</v>
      </c>
      <c r="G1300" s="894"/>
      <c r="H1300" s="77"/>
      <c r="I1300" s="77"/>
      <c r="J1300" s="77"/>
      <c r="K1300" s="77"/>
      <c r="L1300" s="77"/>
      <c r="M1300" s="77"/>
      <c r="N1300" s="77"/>
      <c r="O1300" s="77"/>
      <c r="P1300" s="77"/>
      <c r="Q1300" s="77"/>
      <c r="R1300" s="77"/>
      <c r="S1300" s="77"/>
      <c r="T1300" s="77"/>
      <c r="U1300" s="77"/>
      <c r="V1300" s="77"/>
      <c r="W1300" s="77"/>
      <c r="X1300" s="77"/>
      <c r="Y1300" s="77"/>
      <c r="Z1300" s="77"/>
    </row>
    <row r="1301" spans="1:26" ht="15.75">
      <c r="A1301" s="77"/>
      <c r="B1301" s="704" t="s">
        <v>7016</v>
      </c>
      <c r="C1301" s="705" t="s">
        <v>7017</v>
      </c>
      <c r="D1301" s="706">
        <v>10</v>
      </c>
      <c r="E1301" s="232">
        <v>207.13</v>
      </c>
      <c r="F1301" s="711">
        <f t="shared" si="43"/>
        <v>2071.3000000000002</v>
      </c>
      <c r="G1301" s="894"/>
      <c r="H1301" s="77"/>
      <c r="I1301" s="77"/>
      <c r="J1301" s="77"/>
      <c r="K1301" s="77"/>
      <c r="L1301" s="77"/>
      <c r="M1301" s="77"/>
      <c r="N1301" s="77"/>
      <c r="O1301" s="77"/>
      <c r="P1301" s="77"/>
      <c r="Q1301" s="77"/>
      <c r="R1301" s="77"/>
      <c r="S1301" s="77"/>
      <c r="T1301" s="77"/>
      <c r="U1301" s="77"/>
      <c r="V1301" s="77"/>
      <c r="W1301" s="77"/>
      <c r="X1301" s="77"/>
      <c r="Y1301" s="77"/>
      <c r="Z1301" s="77"/>
    </row>
    <row r="1302" spans="1:26" ht="15.75">
      <c r="A1302" s="77"/>
      <c r="B1302" s="712" t="s">
        <v>5570</v>
      </c>
      <c r="C1302" s="713" t="s">
        <v>6903</v>
      </c>
      <c r="D1302" s="671">
        <v>5</v>
      </c>
      <c r="E1302" s="15">
        <v>497.57</v>
      </c>
      <c r="F1302" s="59">
        <f t="shared" si="43"/>
        <v>2487.85</v>
      </c>
      <c r="G1302" s="894"/>
      <c r="H1302" s="77"/>
      <c r="I1302" s="77"/>
      <c r="J1302" s="77"/>
      <c r="K1302" s="77"/>
      <c r="L1302" s="77"/>
      <c r="M1302" s="77"/>
      <c r="N1302" s="77"/>
      <c r="O1302" s="77"/>
      <c r="P1302" s="77"/>
      <c r="Q1302" s="77"/>
      <c r="R1302" s="77"/>
      <c r="S1302" s="77"/>
      <c r="T1302" s="77"/>
      <c r="U1302" s="77"/>
      <c r="V1302" s="77"/>
      <c r="W1302" s="77"/>
      <c r="X1302" s="77"/>
      <c r="Y1302" s="77"/>
      <c r="Z1302" s="77"/>
    </row>
    <row r="1303" spans="1:26" ht="15.75">
      <c r="A1303" s="77"/>
      <c r="B1303" s="710" t="s">
        <v>6896</v>
      </c>
      <c r="C1303" s="1112" t="s">
        <v>6897</v>
      </c>
      <c r="D1303" s="888"/>
      <c r="E1303" s="888"/>
      <c r="F1303" s="889"/>
      <c r="G1303" s="1106"/>
      <c r="H1303" s="77"/>
      <c r="I1303" s="77"/>
      <c r="J1303" s="77"/>
      <c r="K1303" s="77"/>
      <c r="L1303" s="77"/>
      <c r="M1303" s="77"/>
      <c r="N1303" s="77"/>
      <c r="O1303" s="77"/>
      <c r="P1303" s="77"/>
      <c r="Q1303" s="77"/>
      <c r="R1303" s="77"/>
      <c r="S1303" s="77"/>
      <c r="T1303" s="77"/>
      <c r="U1303" s="77"/>
      <c r="V1303" s="77"/>
      <c r="W1303" s="77"/>
      <c r="X1303" s="77"/>
      <c r="Y1303" s="77"/>
      <c r="Z1303" s="77"/>
    </row>
    <row r="1304" spans="1:26" ht="18.75">
      <c r="A1304" s="77"/>
      <c r="B1304" s="668">
        <v>3</v>
      </c>
      <c r="C1304" s="669" t="s">
        <v>7022</v>
      </c>
      <c r="D1304" s="670"/>
      <c r="E1304" s="670"/>
      <c r="F1304" s="670"/>
      <c r="G1304" s="670"/>
      <c r="H1304" s="77"/>
      <c r="I1304" s="77"/>
      <c r="J1304" s="77"/>
      <c r="K1304" s="77"/>
      <c r="L1304" s="77"/>
      <c r="M1304" s="77"/>
      <c r="N1304" s="77"/>
      <c r="O1304" s="77"/>
      <c r="P1304" s="77"/>
      <c r="Q1304" s="77"/>
      <c r="R1304" s="77"/>
      <c r="S1304" s="77"/>
      <c r="T1304" s="77"/>
      <c r="U1304" s="77"/>
      <c r="V1304" s="77"/>
      <c r="W1304" s="77"/>
      <c r="X1304" s="77"/>
      <c r="Y1304" s="77"/>
      <c r="Z1304" s="77"/>
    </row>
    <row r="1305" spans="1:26" ht="15.75">
      <c r="A1305" s="77"/>
      <c r="B1305" s="704" t="s">
        <v>7008</v>
      </c>
      <c r="C1305" s="705" t="s">
        <v>7019</v>
      </c>
      <c r="D1305" s="706">
        <v>2</v>
      </c>
      <c r="E1305" s="232">
        <v>1277.17</v>
      </c>
      <c r="F1305" s="59">
        <f t="shared" ref="F1305:F1311" si="44">E1305*D1305</f>
        <v>2554.34</v>
      </c>
      <c r="G1305" s="1108">
        <v>17832.54</v>
      </c>
      <c r="H1305" s="77"/>
      <c r="I1305" s="77"/>
      <c r="J1305" s="77"/>
      <c r="K1305" s="77"/>
      <c r="L1305" s="77"/>
      <c r="M1305" s="77"/>
      <c r="N1305" s="77"/>
      <c r="O1305" s="77"/>
      <c r="P1305" s="77"/>
      <c r="Q1305" s="77"/>
      <c r="R1305" s="77"/>
      <c r="S1305" s="77"/>
      <c r="T1305" s="77"/>
      <c r="U1305" s="77"/>
      <c r="V1305" s="77"/>
      <c r="W1305" s="77"/>
      <c r="X1305" s="77"/>
      <c r="Y1305" s="77"/>
      <c r="Z1305" s="77"/>
    </row>
    <row r="1306" spans="1:26" ht="15.75">
      <c r="A1306" s="77"/>
      <c r="B1306" s="704" t="s">
        <v>7010</v>
      </c>
      <c r="C1306" s="705" t="s">
        <v>7011</v>
      </c>
      <c r="D1306" s="706">
        <v>2</v>
      </c>
      <c r="E1306" s="232">
        <v>1776.89</v>
      </c>
      <c r="F1306" s="59">
        <f t="shared" si="44"/>
        <v>3553.78</v>
      </c>
      <c r="G1306" s="894"/>
      <c r="H1306" s="77"/>
      <c r="I1306" s="77"/>
      <c r="J1306" s="77"/>
      <c r="K1306" s="77"/>
      <c r="L1306" s="77"/>
      <c r="M1306" s="77"/>
      <c r="N1306" s="77"/>
      <c r="O1306" s="77"/>
      <c r="P1306" s="77"/>
      <c r="Q1306" s="77"/>
      <c r="R1306" s="77"/>
      <c r="S1306" s="77"/>
      <c r="T1306" s="77"/>
      <c r="U1306" s="77"/>
      <c r="V1306" s="77"/>
      <c r="W1306" s="77"/>
      <c r="X1306" s="77"/>
      <c r="Y1306" s="77"/>
      <c r="Z1306" s="77"/>
    </row>
    <row r="1307" spans="1:26" ht="15.75">
      <c r="A1307" s="77"/>
      <c r="B1307" s="707" t="s">
        <v>5420</v>
      </c>
      <c r="C1307" s="708" t="s">
        <v>6890</v>
      </c>
      <c r="D1307" s="706">
        <v>4</v>
      </c>
      <c r="E1307" s="232">
        <v>44.39</v>
      </c>
      <c r="F1307" s="59">
        <f t="shared" si="44"/>
        <v>177.56</v>
      </c>
      <c r="G1307" s="894"/>
      <c r="H1307" s="77"/>
      <c r="I1307" s="77"/>
      <c r="J1307" s="77"/>
      <c r="K1307" s="77"/>
      <c r="L1307" s="77"/>
      <c r="M1307" s="77"/>
      <c r="N1307" s="77"/>
      <c r="O1307" s="77"/>
      <c r="P1307" s="77"/>
      <c r="Q1307" s="77"/>
      <c r="R1307" s="77"/>
      <c r="S1307" s="77"/>
      <c r="T1307" s="77"/>
      <c r="U1307" s="77"/>
      <c r="V1307" s="77"/>
      <c r="W1307" s="77"/>
      <c r="X1307" s="77"/>
      <c r="Y1307" s="77"/>
      <c r="Z1307" s="77"/>
    </row>
    <row r="1308" spans="1:26" ht="15.75">
      <c r="A1308" s="77"/>
      <c r="B1308" s="704" t="s">
        <v>7012</v>
      </c>
      <c r="C1308" s="705" t="s">
        <v>7013</v>
      </c>
      <c r="D1308" s="706">
        <v>2</v>
      </c>
      <c r="E1308" s="232">
        <v>603.13</v>
      </c>
      <c r="F1308" s="59">
        <f t="shared" si="44"/>
        <v>1206.26</v>
      </c>
      <c r="G1308" s="894"/>
      <c r="H1308" s="77"/>
      <c r="I1308" s="77"/>
      <c r="J1308" s="77"/>
      <c r="K1308" s="77"/>
      <c r="L1308" s="77"/>
      <c r="M1308" s="77"/>
      <c r="N1308" s="77"/>
      <c r="O1308" s="77"/>
      <c r="P1308" s="77"/>
      <c r="Q1308" s="77"/>
      <c r="R1308" s="77"/>
      <c r="S1308" s="77"/>
      <c r="T1308" s="77"/>
      <c r="U1308" s="77"/>
      <c r="V1308" s="77"/>
      <c r="W1308" s="77"/>
      <c r="X1308" s="77"/>
      <c r="Y1308" s="77"/>
      <c r="Z1308" s="77"/>
    </row>
    <row r="1309" spans="1:26" ht="15.75">
      <c r="A1309" s="77"/>
      <c r="B1309" s="704" t="s">
        <v>7023</v>
      </c>
      <c r="C1309" s="705" t="s">
        <v>7024</v>
      </c>
      <c r="D1309" s="706">
        <v>5</v>
      </c>
      <c r="E1309" s="232">
        <v>1114.5</v>
      </c>
      <c r="F1309" s="232">
        <f t="shared" si="44"/>
        <v>5572.5</v>
      </c>
      <c r="G1309" s="894"/>
      <c r="H1309" s="77"/>
      <c r="I1309" s="77"/>
      <c r="J1309" s="77"/>
      <c r="K1309" s="77"/>
      <c r="L1309" s="77"/>
      <c r="M1309" s="77"/>
      <c r="N1309" s="77"/>
      <c r="O1309" s="77"/>
      <c r="P1309" s="77"/>
      <c r="Q1309" s="77"/>
      <c r="R1309" s="77"/>
      <c r="S1309" s="77"/>
      <c r="T1309" s="77"/>
      <c r="U1309" s="77"/>
      <c r="V1309" s="77"/>
      <c r="W1309" s="77"/>
      <c r="X1309" s="77"/>
      <c r="Y1309" s="77"/>
      <c r="Z1309" s="77"/>
    </row>
    <row r="1310" spans="1:26" ht="15.75">
      <c r="A1310" s="77"/>
      <c r="B1310" s="704" t="s">
        <v>7016</v>
      </c>
      <c r="C1310" s="705" t="s">
        <v>7025</v>
      </c>
      <c r="D1310" s="706">
        <v>10</v>
      </c>
      <c r="E1310" s="232">
        <v>207.13</v>
      </c>
      <c r="F1310" s="711">
        <f t="shared" si="44"/>
        <v>2071.3000000000002</v>
      </c>
      <c r="G1310" s="894"/>
      <c r="H1310" s="77"/>
      <c r="I1310" s="77"/>
      <c r="J1310" s="77"/>
      <c r="K1310" s="77"/>
      <c r="L1310" s="77"/>
      <c r="M1310" s="77"/>
      <c r="N1310" s="77"/>
      <c r="O1310" s="77"/>
      <c r="P1310" s="77"/>
      <c r="Q1310" s="77"/>
      <c r="R1310" s="77"/>
      <c r="S1310" s="77"/>
      <c r="T1310" s="77"/>
      <c r="U1310" s="77"/>
      <c r="V1310" s="77"/>
      <c r="W1310" s="77"/>
      <c r="X1310" s="77"/>
      <c r="Y1310" s="77"/>
      <c r="Z1310" s="77"/>
    </row>
    <row r="1311" spans="1:26" ht="15.75">
      <c r="A1311" s="77"/>
      <c r="B1311" s="707" t="s">
        <v>5427</v>
      </c>
      <c r="C1311" s="714" t="s">
        <v>6909</v>
      </c>
      <c r="D1311" s="706">
        <v>5</v>
      </c>
      <c r="E1311" s="232">
        <v>539.36</v>
      </c>
      <c r="F1311" s="59">
        <f t="shared" si="44"/>
        <v>2696.8</v>
      </c>
      <c r="G1311" s="894"/>
      <c r="H1311" s="77"/>
      <c r="I1311" s="77"/>
      <c r="J1311" s="77"/>
      <c r="K1311" s="77"/>
      <c r="L1311" s="77"/>
      <c r="M1311" s="77"/>
      <c r="N1311" s="77"/>
      <c r="O1311" s="77"/>
      <c r="P1311" s="77"/>
      <c r="Q1311" s="77"/>
      <c r="R1311" s="77"/>
      <c r="S1311" s="77"/>
      <c r="T1311" s="77"/>
      <c r="U1311" s="77"/>
      <c r="V1311" s="77"/>
      <c r="W1311" s="77"/>
      <c r="X1311" s="77"/>
      <c r="Y1311" s="77"/>
      <c r="Z1311" s="77"/>
    </row>
    <row r="1312" spans="1:26" ht="15.75">
      <c r="A1312" s="77"/>
      <c r="B1312" s="710" t="s">
        <v>6896</v>
      </c>
      <c r="C1312" s="1112" t="s">
        <v>6897</v>
      </c>
      <c r="D1312" s="888"/>
      <c r="E1312" s="888"/>
      <c r="F1312" s="889"/>
      <c r="G1312" s="1106"/>
      <c r="H1312" s="77"/>
      <c r="I1312" s="77"/>
      <c r="J1312" s="77"/>
      <c r="K1312" s="77"/>
      <c r="L1312" s="77"/>
      <c r="M1312" s="77"/>
      <c r="N1312" s="77"/>
      <c r="O1312" s="77"/>
      <c r="P1312" s="77"/>
      <c r="Q1312" s="77"/>
      <c r="R1312" s="77"/>
      <c r="S1312" s="77"/>
      <c r="T1312" s="77"/>
      <c r="U1312" s="77"/>
      <c r="V1312" s="77"/>
      <c r="W1312" s="77"/>
      <c r="X1312" s="77"/>
      <c r="Y1312" s="77"/>
      <c r="Z1312" s="77"/>
    </row>
    <row r="1313" spans="1:26" ht="18.75">
      <c r="A1313" s="77"/>
      <c r="B1313" s="668">
        <v>4</v>
      </c>
      <c r="C1313" s="669" t="s">
        <v>7026</v>
      </c>
      <c r="D1313" s="670"/>
      <c r="E1313" s="670"/>
      <c r="F1313" s="670"/>
      <c r="G1313" s="670"/>
      <c r="H1313" s="77"/>
      <c r="I1313" s="77"/>
      <c r="J1313" s="77"/>
      <c r="K1313" s="77"/>
      <c r="L1313" s="77"/>
      <c r="M1313" s="77"/>
      <c r="N1313" s="77"/>
      <c r="O1313" s="77"/>
      <c r="P1313" s="77"/>
      <c r="Q1313" s="77"/>
      <c r="R1313" s="77"/>
      <c r="S1313" s="77"/>
      <c r="T1313" s="77"/>
      <c r="U1313" s="77"/>
      <c r="V1313" s="77"/>
      <c r="W1313" s="77"/>
      <c r="X1313" s="77"/>
      <c r="Y1313" s="77"/>
      <c r="Z1313" s="77"/>
    </row>
    <row r="1314" spans="1:26" ht="15.75">
      <c r="A1314" s="77"/>
      <c r="B1314" s="704" t="s">
        <v>7008</v>
      </c>
      <c r="C1314" s="705" t="s">
        <v>7019</v>
      </c>
      <c r="D1314" s="706">
        <v>2</v>
      </c>
      <c r="E1314" s="232">
        <v>1277.17</v>
      </c>
      <c r="F1314" s="59">
        <f t="shared" ref="F1314:F1320" si="45">E1314*D1314</f>
        <v>2554.34</v>
      </c>
      <c r="G1314" s="1108">
        <v>18607.490000000002</v>
      </c>
      <c r="H1314" s="77"/>
      <c r="I1314" s="77"/>
      <c r="J1314" s="77"/>
      <c r="K1314" s="77"/>
      <c r="L1314" s="77"/>
      <c r="M1314" s="77"/>
      <c r="N1314" s="77"/>
      <c r="O1314" s="77"/>
      <c r="P1314" s="77"/>
      <c r="Q1314" s="77"/>
      <c r="R1314" s="77"/>
      <c r="S1314" s="77"/>
      <c r="T1314" s="77"/>
      <c r="U1314" s="77"/>
      <c r="V1314" s="77"/>
      <c r="W1314" s="77"/>
      <c r="X1314" s="77"/>
      <c r="Y1314" s="77"/>
      <c r="Z1314" s="77"/>
    </row>
    <row r="1315" spans="1:26" ht="15.75">
      <c r="A1315" s="77"/>
      <c r="B1315" s="704" t="s">
        <v>7010</v>
      </c>
      <c r="C1315" s="705" t="s">
        <v>7020</v>
      </c>
      <c r="D1315" s="706">
        <v>2</v>
      </c>
      <c r="E1315" s="232">
        <v>1776.89</v>
      </c>
      <c r="F1315" s="59">
        <f t="shared" si="45"/>
        <v>3553.78</v>
      </c>
      <c r="G1315" s="894"/>
      <c r="H1315" s="77"/>
      <c r="I1315" s="77"/>
      <c r="J1315" s="77"/>
      <c r="K1315" s="77"/>
      <c r="L1315" s="77"/>
      <c r="M1315" s="77"/>
      <c r="N1315" s="77"/>
      <c r="O1315" s="77"/>
      <c r="P1315" s="77"/>
      <c r="Q1315" s="77"/>
      <c r="R1315" s="77"/>
      <c r="S1315" s="77"/>
      <c r="T1315" s="77"/>
      <c r="U1315" s="77"/>
      <c r="V1315" s="77"/>
      <c r="W1315" s="77"/>
      <c r="X1315" s="77"/>
      <c r="Y1315" s="77"/>
      <c r="Z1315" s="77"/>
    </row>
    <row r="1316" spans="1:26" ht="15.75">
      <c r="A1316" s="77"/>
      <c r="B1316" s="707" t="s">
        <v>5420</v>
      </c>
      <c r="C1316" s="708" t="s">
        <v>6911</v>
      </c>
      <c r="D1316" s="706">
        <v>4</v>
      </c>
      <c r="E1316" s="232">
        <v>44.39</v>
      </c>
      <c r="F1316" s="59">
        <f t="shared" si="45"/>
        <v>177.56</v>
      </c>
      <c r="G1316" s="894"/>
      <c r="H1316" s="77"/>
      <c r="I1316" s="77"/>
      <c r="J1316" s="77"/>
      <c r="K1316" s="77"/>
      <c r="L1316" s="77"/>
      <c r="M1316" s="77"/>
      <c r="N1316" s="77"/>
      <c r="O1316" s="77"/>
      <c r="P1316" s="77"/>
      <c r="Q1316" s="77"/>
      <c r="R1316" s="77"/>
      <c r="S1316" s="77"/>
      <c r="T1316" s="77"/>
      <c r="U1316" s="77"/>
      <c r="V1316" s="77"/>
      <c r="W1316" s="77"/>
      <c r="X1316" s="77"/>
      <c r="Y1316" s="77"/>
      <c r="Z1316" s="77"/>
    </row>
    <row r="1317" spans="1:26" ht="15.75">
      <c r="A1317" s="77"/>
      <c r="B1317" s="704" t="s">
        <v>7012</v>
      </c>
      <c r="C1317" s="705" t="s">
        <v>7021</v>
      </c>
      <c r="D1317" s="706">
        <v>2</v>
      </c>
      <c r="E1317" s="232">
        <v>603.13</v>
      </c>
      <c r="F1317" s="59">
        <f t="shared" si="45"/>
        <v>1206.26</v>
      </c>
      <c r="G1317" s="894"/>
      <c r="H1317" s="77"/>
      <c r="I1317" s="77"/>
      <c r="J1317" s="77"/>
      <c r="K1317" s="77"/>
      <c r="L1317" s="77"/>
      <c r="M1317" s="77"/>
      <c r="N1317" s="77"/>
      <c r="O1317" s="77"/>
      <c r="P1317" s="77"/>
      <c r="Q1317" s="77"/>
      <c r="R1317" s="77"/>
      <c r="S1317" s="77"/>
      <c r="T1317" s="77"/>
      <c r="U1317" s="77"/>
      <c r="V1317" s="77"/>
      <c r="W1317" s="77"/>
      <c r="X1317" s="77"/>
      <c r="Y1317" s="77"/>
      <c r="Z1317" s="77"/>
    </row>
    <row r="1318" spans="1:26" ht="15.75">
      <c r="A1318" s="77"/>
      <c r="B1318" s="704" t="s">
        <v>7027</v>
      </c>
      <c r="C1318" s="705" t="s">
        <v>7028</v>
      </c>
      <c r="D1318" s="706">
        <v>5</v>
      </c>
      <c r="E1318" s="232">
        <v>1194.57</v>
      </c>
      <c r="F1318" s="232">
        <f t="shared" si="45"/>
        <v>5972.8499999999995</v>
      </c>
      <c r="G1318" s="894"/>
      <c r="H1318" s="77"/>
      <c r="I1318" s="77"/>
      <c r="J1318" s="77"/>
      <c r="K1318" s="77"/>
      <c r="L1318" s="77"/>
      <c r="M1318" s="77"/>
      <c r="N1318" s="77"/>
      <c r="O1318" s="77"/>
      <c r="P1318" s="77"/>
      <c r="Q1318" s="77"/>
      <c r="R1318" s="77"/>
      <c r="S1318" s="77"/>
      <c r="T1318" s="77"/>
      <c r="U1318" s="77"/>
      <c r="V1318" s="77"/>
      <c r="W1318" s="77"/>
      <c r="X1318" s="77"/>
      <c r="Y1318" s="77"/>
      <c r="Z1318" s="77"/>
    </row>
    <row r="1319" spans="1:26" ht="15.75">
      <c r="A1319" s="77"/>
      <c r="B1319" s="704" t="s">
        <v>7016</v>
      </c>
      <c r="C1319" s="705" t="s">
        <v>7025</v>
      </c>
      <c r="D1319" s="706">
        <v>10</v>
      </c>
      <c r="E1319" s="232">
        <v>207.13</v>
      </c>
      <c r="F1319" s="711">
        <f t="shared" si="45"/>
        <v>2071.3000000000002</v>
      </c>
      <c r="G1319" s="894"/>
      <c r="H1319" s="77"/>
      <c r="I1319" s="77"/>
      <c r="J1319" s="77"/>
      <c r="K1319" s="77"/>
      <c r="L1319" s="77"/>
      <c r="M1319" s="77"/>
      <c r="N1319" s="77"/>
      <c r="O1319" s="77"/>
      <c r="P1319" s="77"/>
      <c r="Q1319" s="77"/>
      <c r="R1319" s="77"/>
      <c r="S1319" s="77"/>
      <c r="T1319" s="77"/>
      <c r="U1319" s="77"/>
      <c r="V1319" s="77"/>
      <c r="W1319" s="77"/>
      <c r="X1319" s="77"/>
      <c r="Y1319" s="77"/>
      <c r="Z1319" s="77"/>
    </row>
    <row r="1320" spans="1:26" ht="15.75">
      <c r="A1320" s="77"/>
      <c r="B1320" s="707" t="s">
        <v>5443</v>
      </c>
      <c r="C1320" s="709" t="s">
        <v>6972</v>
      </c>
      <c r="D1320" s="706">
        <v>5</v>
      </c>
      <c r="E1320" s="232">
        <v>614.28</v>
      </c>
      <c r="F1320" s="59">
        <f t="shared" si="45"/>
        <v>3071.3999999999996</v>
      </c>
      <c r="G1320" s="894"/>
      <c r="H1320" s="77"/>
      <c r="I1320" s="77"/>
      <c r="J1320" s="77"/>
      <c r="K1320" s="77"/>
      <c r="L1320" s="77"/>
      <c r="M1320" s="77"/>
      <c r="N1320" s="77"/>
      <c r="O1320" s="77"/>
      <c r="P1320" s="77"/>
      <c r="Q1320" s="77"/>
      <c r="R1320" s="77"/>
      <c r="S1320" s="77"/>
      <c r="T1320" s="77"/>
      <c r="U1320" s="77"/>
      <c r="V1320" s="77"/>
      <c r="W1320" s="77"/>
      <c r="X1320" s="77"/>
      <c r="Y1320" s="77"/>
      <c r="Z1320" s="77"/>
    </row>
    <row r="1321" spans="1:26" ht="15.75">
      <c r="A1321" s="77"/>
      <c r="B1321" s="710" t="s">
        <v>6896</v>
      </c>
      <c r="C1321" s="1114" t="s">
        <v>6897</v>
      </c>
      <c r="D1321" s="888"/>
      <c r="E1321" s="888"/>
      <c r="F1321" s="889"/>
      <c r="G1321" s="1106"/>
      <c r="H1321" s="77"/>
      <c r="I1321" s="77"/>
      <c r="J1321" s="77"/>
      <c r="K1321" s="77"/>
      <c r="L1321" s="77"/>
      <c r="M1321" s="77"/>
      <c r="N1321" s="77"/>
      <c r="O1321" s="77"/>
      <c r="P1321" s="77"/>
      <c r="Q1321" s="77"/>
      <c r="R1321" s="77"/>
      <c r="S1321" s="77"/>
      <c r="T1321" s="77"/>
      <c r="U1321" s="77"/>
      <c r="V1321" s="77"/>
      <c r="W1321" s="77"/>
      <c r="X1321" s="77"/>
      <c r="Y1321" s="77"/>
      <c r="Z1321" s="77"/>
    </row>
    <row r="1322" spans="1:26" ht="18.75">
      <c r="A1322" s="77"/>
      <c r="B1322" s="668">
        <v>5</v>
      </c>
      <c r="C1322" s="669" t="s">
        <v>7029</v>
      </c>
      <c r="D1322" s="670"/>
      <c r="E1322" s="670"/>
      <c r="F1322" s="670"/>
      <c r="G1322" s="670"/>
      <c r="H1322" s="77"/>
      <c r="I1322" s="77"/>
      <c r="J1322" s="77"/>
      <c r="K1322" s="77"/>
      <c r="L1322" s="77"/>
      <c r="M1322" s="77"/>
      <c r="N1322" s="77"/>
      <c r="O1322" s="77"/>
      <c r="P1322" s="77"/>
      <c r="Q1322" s="77"/>
      <c r="R1322" s="77"/>
      <c r="S1322" s="77"/>
      <c r="T1322" s="77"/>
      <c r="U1322" s="77"/>
      <c r="V1322" s="77"/>
      <c r="W1322" s="77"/>
      <c r="X1322" s="77"/>
      <c r="Y1322" s="77"/>
      <c r="Z1322" s="77"/>
    </row>
    <row r="1323" spans="1:26" ht="15.75">
      <c r="A1323" s="77"/>
      <c r="B1323" s="704" t="s">
        <v>7008</v>
      </c>
      <c r="C1323" s="705" t="s">
        <v>7019</v>
      </c>
      <c r="D1323" s="706">
        <v>2</v>
      </c>
      <c r="E1323" s="232">
        <v>1277.17</v>
      </c>
      <c r="F1323" s="59">
        <f t="shared" ref="F1323:F1329" si="46">E1323*D1323</f>
        <v>2554.34</v>
      </c>
      <c r="G1323" s="1108">
        <v>21404.19</v>
      </c>
      <c r="H1323" s="77"/>
      <c r="I1323" s="77"/>
      <c r="J1323" s="77"/>
      <c r="K1323" s="77"/>
      <c r="L1323" s="77"/>
      <c r="M1323" s="77"/>
      <c r="N1323" s="77"/>
      <c r="O1323" s="77"/>
      <c r="P1323" s="77"/>
      <c r="Q1323" s="77"/>
      <c r="R1323" s="77"/>
      <c r="S1323" s="77"/>
      <c r="T1323" s="77"/>
      <c r="U1323" s="77"/>
      <c r="V1323" s="77"/>
      <c r="W1323" s="77"/>
      <c r="X1323" s="77"/>
      <c r="Y1323" s="77"/>
      <c r="Z1323" s="77"/>
    </row>
    <row r="1324" spans="1:26" ht="15.75">
      <c r="A1324" s="77"/>
      <c r="B1324" s="704" t="s">
        <v>7010</v>
      </c>
      <c r="C1324" s="705" t="s">
        <v>7011</v>
      </c>
      <c r="D1324" s="706">
        <v>2</v>
      </c>
      <c r="E1324" s="232">
        <v>1776.89</v>
      </c>
      <c r="F1324" s="59">
        <f t="shared" si="46"/>
        <v>3553.78</v>
      </c>
      <c r="G1324" s="894"/>
      <c r="H1324" s="77"/>
      <c r="I1324" s="77"/>
      <c r="J1324" s="77"/>
      <c r="K1324" s="77"/>
      <c r="L1324" s="77"/>
      <c r="M1324" s="77"/>
      <c r="N1324" s="77"/>
      <c r="O1324" s="77"/>
      <c r="P1324" s="77"/>
      <c r="Q1324" s="77"/>
      <c r="R1324" s="77"/>
      <c r="S1324" s="77"/>
      <c r="T1324" s="77"/>
      <c r="U1324" s="77"/>
      <c r="V1324" s="77"/>
      <c r="W1324" s="77"/>
      <c r="X1324" s="77"/>
      <c r="Y1324" s="77"/>
      <c r="Z1324" s="77"/>
    </row>
    <row r="1325" spans="1:26" ht="15.75">
      <c r="A1325" s="77"/>
      <c r="B1325" s="707" t="s">
        <v>5420</v>
      </c>
      <c r="C1325" s="708" t="s">
        <v>6911</v>
      </c>
      <c r="D1325" s="706">
        <v>4</v>
      </c>
      <c r="E1325" s="232">
        <v>44.39</v>
      </c>
      <c r="F1325" s="59">
        <f t="shared" si="46"/>
        <v>177.56</v>
      </c>
      <c r="G1325" s="894"/>
      <c r="H1325" s="77"/>
      <c r="I1325" s="77"/>
      <c r="J1325" s="77"/>
      <c r="K1325" s="77"/>
      <c r="L1325" s="77"/>
      <c r="M1325" s="77"/>
      <c r="N1325" s="77"/>
      <c r="O1325" s="77"/>
      <c r="P1325" s="77"/>
      <c r="Q1325" s="77"/>
      <c r="R1325" s="77"/>
      <c r="S1325" s="77"/>
      <c r="T1325" s="77"/>
      <c r="U1325" s="77"/>
      <c r="V1325" s="77"/>
      <c r="W1325" s="77"/>
      <c r="X1325" s="77"/>
      <c r="Y1325" s="77"/>
      <c r="Z1325" s="77"/>
    </row>
    <row r="1326" spans="1:26" ht="15.75">
      <c r="A1326" s="77"/>
      <c r="B1326" s="704" t="s">
        <v>7012</v>
      </c>
      <c r="C1326" s="705" t="s">
        <v>7021</v>
      </c>
      <c r="D1326" s="706">
        <v>2</v>
      </c>
      <c r="E1326" s="232">
        <v>603.13</v>
      </c>
      <c r="F1326" s="59">
        <f t="shared" si="46"/>
        <v>1206.26</v>
      </c>
      <c r="G1326" s="894"/>
      <c r="H1326" s="77"/>
      <c r="I1326" s="77"/>
      <c r="J1326" s="77"/>
      <c r="K1326" s="77"/>
      <c r="L1326" s="77"/>
      <c r="M1326" s="77"/>
      <c r="N1326" s="77"/>
      <c r="O1326" s="77"/>
      <c r="P1326" s="77"/>
      <c r="Q1326" s="77"/>
      <c r="R1326" s="77"/>
      <c r="S1326" s="77"/>
      <c r="T1326" s="77"/>
      <c r="U1326" s="77"/>
      <c r="V1326" s="77"/>
      <c r="W1326" s="77"/>
      <c r="X1326" s="77"/>
      <c r="Y1326" s="77"/>
      <c r="Z1326" s="77"/>
    </row>
    <row r="1327" spans="1:26" ht="15.75">
      <c r="A1327" s="77"/>
      <c r="B1327" s="704" t="s">
        <v>7030</v>
      </c>
      <c r="C1327" s="705" t="s">
        <v>7031</v>
      </c>
      <c r="D1327" s="706">
        <v>5</v>
      </c>
      <c r="E1327" s="232">
        <v>1546.98</v>
      </c>
      <c r="F1327" s="232">
        <f t="shared" si="46"/>
        <v>7734.9</v>
      </c>
      <c r="G1327" s="894"/>
      <c r="H1327" s="77"/>
      <c r="I1327" s="77"/>
      <c r="J1327" s="77"/>
      <c r="K1327" s="77"/>
      <c r="L1327" s="77"/>
      <c r="M1327" s="77"/>
      <c r="N1327" s="77"/>
      <c r="O1327" s="77"/>
      <c r="P1327" s="77"/>
      <c r="Q1327" s="77"/>
      <c r="R1327" s="77"/>
      <c r="S1327" s="77"/>
      <c r="T1327" s="77"/>
      <c r="U1327" s="77"/>
      <c r="V1327" s="77"/>
      <c r="W1327" s="77"/>
      <c r="X1327" s="77"/>
      <c r="Y1327" s="77"/>
      <c r="Z1327" s="77"/>
    </row>
    <row r="1328" spans="1:26" ht="15.75">
      <c r="A1328" s="77"/>
      <c r="B1328" s="704" t="s">
        <v>7016</v>
      </c>
      <c r="C1328" s="705" t="s">
        <v>7017</v>
      </c>
      <c r="D1328" s="706">
        <v>10</v>
      </c>
      <c r="E1328" s="232">
        <v>207.13</v>
      </c>
      <c r="F1328" s="711">
        <f t="shared" si="46"/>
        <v>2071.3000000000002</v>
      </c>
      <c r="G1328" s="894"/>
      <c r="H1328" s="77"/>
      <c r="I1328" s="77"/>
      <c r="J1328" s="77"/>
      <c r="K1328" s="77"/>
      <c r="L1328" s="77"/>
      <c r="M1328" s="77"/>
      <c r="N1328" s="77"/>
      <c r="O1328" s="77"/>
      <c r="P1328" s="77"/>
      <c r="Q1328" s="77"/>
      <c r="R1328" s="77"/>
      <c r="S1328" s="77"/>
      <c r="T1328" s="77"/>
      <c r="U1328" s="77"/>
      <c r="V1328" s="77"/>
      <c r="W1328" s="77"/>
      <c r="X1328" s="77"/>
      <c r="Y1328" s="77"/>
      <c r="Z1328" s="77"/>
    </row>
    <row r="1329" spans="1:26" ht="15.75">
      <c r="A1329" s="77"/>
      <c r="B1329" s="707" t="s">
        <v>5459</v>
      </c>
      <c r="C1329" s="709" t="s">
        <v>6917</v>
      </c>
      <c r="D1329" s="706">
        <v>5</v>
      </c>
      <c r="E1329" s="232">
        <v>821.21</v>
      </c>
      <c r="F1329" s="59">
        <f t="shared" si="46"/>
        <v>4106.05</v>
      </c>
      <c r="G1329" s="894"/>
      <c r="H1329" s="77"/>
      <c r="I1329" s="77"/>
      <c r="J1329" s="77"/>
      <c r="K1329" s="77"/>
      <c r="L1329" s="77"/>
      <c r="M1329" s="77"/>
      <c r="N1329" s="77"/>
      <c r="O1329" s="77"/>
      <c r="P1329" s="77"/>
      <c r="Q1329" s="77"/>
      <c r="R1329" s="77"/>
      <c r="S1329" s="77"/>
      <c r="T1329" s="77"/>
      <c r="U1329" s="77"/>
      <c r="V1329" s="77"/>
      <c r="W1329" s="77"/>
      <c r="X1329" s="77"/>
      <c r="Y1329" s="77"/>
      <c r="Z1329" s="77"/>
    </row>
    <row r="1330" spans="1:26" ht="15.75">
      <c r="A1330" s="77"/>
      <c r="B1330" s="710" t="s">
        <v>6896</v>
      </c>
      <c r="C1330" s="715" t="s">
        <v>6897</v>
      </c>
      <c r="D1330" s="716"/>
      <c r="E1330" s="716"/>
      <c r="F1330" s="717"/>
      <c r="G1330" s="884"/>
      <c r="H1330" s="77"/>
      <c r="I1330" s="77"/>
      <c r="J1330" s="77"/>
      <c r="K1330" s="77"/>
      <c r="L1330" s="77"/>
      <c r="M1330" s="77"/>
      <c r="N1330" s="77"/>
      <c r="O1330" s="77"/>
      <c r="P1330" s="77"/>
      <c r="Q1330" s="77"/>
      <c r="R1330" s="77"/>
      <c r="S1330" s="77"/>
      <c r="T1330" s="77"/>
      <c r="U1330" s="77"/>
      <c r="V1330" s="77"/>
      <c r="W1330" s="77"/>
      <c r="X1330" s="77"/>
      <c r="Y1330" s="77"/>
      <c r="Z1330" s="77"/>
    </row>
    <row r="1331" spans="1:26" ht="18.75">
      <c r="A1331" s="77"/>
      <c r="B1331" s="668">
        <v>6</v>
      </c>
      <c r="C1331" s="669" t="s">
        <v>7032</v>
      </c>
      <c r="D1331" s="670"/>
      <c r="E1331" s="670"/>
      <c r="F1331" s="670"/>
      <c r="G1331" s="670"/>
      <c r="H1331" s="77"/>
      <c r="I1331" s="77"/>
      <c r="J1331" s="77"/>
      <c r="K1331" s="77"/>
      <c r="L1331" s="77"/>
      <c r="M1331" s="77"/>
      <c r="N1331" s="77"/>
      <c r="O1331" s="77"/>
      <c r="P1331" s="77"/>
      <c r="Q1331" s="77"/>
      <c r="R1331" s="77"/>
      <c r="S1331" s="77"/>
      <c r="T1331" s="77"/>
      <c r="U1331" s="77"/>
      <c r="V1331" s="77"/>
      <c r="W1331" s="77"/>
      <c r="X1331" s="77"/>
      <c r="Y1331" s="77"/>
      <c r="Z1331" s="77"/>
    </row>
    <row r="1332" spans="1:26" ht="15.75">
      <c r="A1332" s="77"/>
      <c r="B1332" s="704" t="s">
        <v>7033</v>
      </c>
      <c r="C1332" s="718" t="s">
        <v>7034</v>
      </c>
      <c r="D1332" s="706">
        <v>2</v>
      </c>
      <c r="E1332" s="232">
        <v>1256.77</v>
      </c>
      <c r="F1332" s="59">
        <f t="shared" ref="F1332:F1341" si="47">E1332*D1332</f>
        <v>2513.54</v>
      </c>
      <c r="G1332" s="1108">
        <v>21734.6</v>
      </c>
      <c r="H1332" s="77"/>
      <c r="I1332" s="77"/>
      <c r="J1332" s="77"/>
      <c r="K1332" s="77"/>
      <c r="L1332" s="77"/>
      <c r="M1332" s="77"/>
      <c r="N1332" s="77"/>
      <c r="O1332" s="77"/>
      <c r="P1332" s="77"/>
      <c r="Q1332" s="77"/>
      <c r="R1332" s="77"/>
      <c r="S1332" s="77"/>
      <c r="T1332" s="77"/>
      <c r="U1332" s="77"/>
      <c r="V1332" s="77"/>
      <c r="W1332" s="77"/>
      <c r="X1332" s="77"/>
      <c r="Y1332" s="77"/>
      <c r="Z1332" s="77"/>
    </row>
    <row r="1333" spans="1:26" ht="15.75">
      <c r="A1333" s="77"/>
      <c r="B1333" s="704" t="s">
        <v>7035</v>
      </c>
      <c r="C1333" s="718" t="s">
        <v>7036</v>
      </c>
      <c r="D1333" s="706">
        <v>2</v>
      </c>
      <c r="E1333" s="232">
        <v>2405.9299999999998</v>
      </c>
      <c r="F1333" s="59">
        <f t="shared" si="47"/>
        <v>4811.8599999999997</v>
      </c>
      <c r="G1333" s="894"/>
      <c r="H1333" s="77"/>
      <c r="I1333" s="77"/>
      <c r="J1333" s="77"/>
      <c r="K1333" s="77"/>
      <c r="L1333" s="77"/>
      <c r="M1333" s="77"/>
      <c r="N1333" s="77"/>
      <c r="O1333" s="77"/>
      <c r="P1333" s="77"/>
      <c r="Q1333" s="77"/>
      <c r="R1333" s="77"/>
      <c r="S1333" s="77"/>
      <c r="T1333" s="77"/>
      <c r="U1333" s="77"/>
      <c r="V1333" s="77"/>
      <c r="W1333" s="77"/>
      <c r="X1333" s="77"/>
      <c r="Y1333" s="77"/>
      <c r="Z1333" s="77"/>
    </row>
    <row r="1334" spans="1:26" ht="15.75">
      <c r="A1334" s="77"/>
      <c r="B1334" s="704" t="s">
        <v>5420</v>
      </c>
      <c r="C1334" s="718" t="s">
        <v>6911</v>
      </c>
      <c r="D1334" s="706">
        <v>6</v>
      </c>
      <c r="E1334" s="232">
        <v>44.39</v>
      </c>
      <c r="F1334" s="59">
        <f t="shared" si="47"/>
        <v>266.34000000000003</v>
      </c>
      <c r="G1334" s="894"/>
      <c r="H1334" s="77"/>
      <c r="I1334" s="77"/>
      <c r="J1334" s="77"/>
      <c r="K1334" s="77"/>
      <c r="L1334" s="77"/>
      <c r="M1334" s="77"/>
      <c r="N1334" s="77"/>
      <c r="O1334" s="77"/>
      <c r="P1334" s="77"/>
      <c r="Q1334" s="77"/>
      <c r="R1334" s="77"/>
      <c r="S1334" s="77"/>
      <c r="T1334" s="77"/>
      <c r="U1334" s="77"/>
      <c r="V1334" s="77"/>
      <c r="W1334" s="77"/>
      <c r="X1334" s="77"/>
      <c r="Y1334" s="77"/>
      <c r="Z1334" s="77"/>
    </row>
    <row r="1335" spans="1:26" ht="15.75">
      <c r="A1335" s="77"/>
      <c r="B1335" s="707" t="s">
        <v>7037</v>
      </c>
      <c r="C1335" s="709" t="s">
        <v>7038</v>
      </c>
      <c r="D1335" s="706">
        <v>2</v>
      </c>
      <c r="E1335" s="232">
        <v>804.2</v>
      </c>
      <c r="F1335" s="59">
        <f t="shared" si="47"/>
        <v>1608.4</v>
      </c>
      <c r="G1335" s="894"/>
      <c r="H1335" s="77"/>
      <c r="I1335" s="77"/>
      <c r="J1335" s="77"/>
      <c r="K1335" s="77"/>
      <c r="L1335" s="77"/>
      <c r="M1335" s="77"/>
      <c r="N1335" s="77"/>
      <c r="O1335" s="77"/>
      <c r="P1335" s="77"/>
      <c r="Q1335" s="77"/>
      <c r="R1335" s="77"/>
      <c r="S1335" s="77"/>
      <c r="T1335" s="77"/>
      <c r="U1335" s="77"/>
      <c r="V1335" s="77"/>
      <c r="W1335" s="77"/>
      <c r="X1335" s="77"/>
      <c r="Y1335" s="77"/>
      <c r="Z1335" s="77"/>
    </row>
    <row r="1336" spans="1:26" ht="15.75">
      <c r="A1336" s="77"/>
      <c r="B1336" s="707" t="s">
        <v>7039</v>
      </c>
      <c r="C1336" s="709" t="s">
        <v>7040</v>
      </c>
      <c r="D1336" s="706">
        <v>2</v>
      </c>
      <c r="E1336" s="232">
        <v>360.63</v>
      </c>
      <c r="F1336" s="59">
        <f t="shared" si="47"/>
        <v>721.26</v>
      </c>
      <c r="G1336" s="894"/>
      <c r="H1336" s="77"/>
      <c r="I1336" s="77"/>
      <c r="J1336" s="77"/>
      <c r="K1336" s="77"/>
      <c r="L1336" s="77"/>
      <c r="M1336" s="77"/>
      <c r="N1336" s="77"/>
      <c r="O1336" s="77"/>
      <c r="P1336" s="77"/>
      <c r="Q1336" s="77"/>
      <c r="R1336" s="77"/>
      <c r="S1336" s="77"/>
      <c r="T1336" s="77"/>
      <c r="U1336" s="77"/>
      <c r="V1336" s="77"/>
      <c r="W1336" s="77"/>
      <c r="X1336" s="77"/>
      <c r="Y1336" s="77"/>
      <c r="Z1336" s="77"/>
    </row>
    <row r="1337" spans="1:26" ht="15.75">
      <c r="A1337" s="77"/>
      <c r="B1337" s="704" t="s">
        <v>7041</v>
      </c>
      <c r="C1337" s="705" t="s">
        <v>7042</v>
      </c>
      <c r="D1337" s="706">
        <v>5</v>
      </c>
      <c r="E1337" s="232">
        <v>859.5</v>
      </c>
      <c r="F1337" s="59">
        <f t="shared" si="47"/>
        <v>4297.5</v>
      </c>
      <c r="G1337" s="894"/>
      <c r="H1337" s="77"/>
      <c r="I1337" s="77"/>
      <c r="J1337" s="77"/>
      <c r="K1337" s="77"/>
      <c r="L1337" s="77"/>
      <c r="M1337" s="77"/>
      <c r="N1337" s="77"/>
      <c r="O1337" s="77"/>
      <c r="P1337" s="77"/>
      <c r="Q1337" s="77"/>
      <c r="R1337" s="77"/>
      <c r="S1337" s="77"/>
      <c r="T1337" s="77"/>
      <c r="U1337" s="77"/>
      <c r="V1337" s="77"/>
      <c r="W1337" s="77"/>
      <c r="X1337" s="77"/>
      <c r="Y1337" s="77"/>
      <c r="Z1337" s="77"/>
    </row>
    <row r="1338" spans="1:26" ht="15.75">
      <c r="A1338" s="77"/>
      <c r="B1338" s="704" t="s">
        <v>7043</v>
      </c>
      <c r="C1338" s="705" t="s">
        <v>7044</v>
      </c>
      <c r="D1338" s="706">
        <v>5</v>
      </c>
      <c r="E1338" s="232">
        <v>643.46</v>
      </c>
      <c r="F1338" s="59">
        <f t="shared" si="47"/>
        <v>3217.3</v>
      </c>
      <c r="G1338" s="894"/>
      <c r="H1338" s="77"/>
      <c r="I1338" s="77"/>
      <c r="J1338" s="77"/>
      <c r="K1338" s="77"/>
      <c r="L1338" s="77"/>
      <c r="M1338" s="77"/>
      <c r="N1338" s="77"/>
      <c r="O1338" s="77"/>
      <c r="P1338" s="77"/>
      <c r="Q1338" s="77"/>
      <c r="R1338" s="77"/>
      <c r="S1338" s="77"/>
      <c r="T1338" s="77"/>
      <c r="U1338" s="77"/>
      <c r="V1338" s="77"/>
      <c r="W1338" s="77"/>
      <c r="X1338" s="77"/>
      <c r="Y1338" s="77"/>
      <c r="Z1338" s="77"/>
    </row>
    <row r="1339" spans="1:26" ht="15.75">
      <c r="A1339" s="77"/>
      <c r="B1339" s="704" t="s">
        <v>7045</v>
      </c>
      <c r="C1339" s="705" t="s">
        <v>7046</v>
      </c>
      <c r="D1339" s="706">
        <v>8</v>
      </c>
      <c r="E1339" s="232">
        <v>212.08</v>
      </c>
      <c r="F1339" s="59">
        <f t="shared" si="47"/>
        <v>1696.64</v>
      </c>
      <c r="G1339" s="894"/>
      <c r="H1339" s="77"/>
      <c r="I1339" s="77"/>
      <c r="J1339" s="77"/>
      <c r="K1339" s="77"/>
      <c r="L1339" s="77"/>
      <c r="M1339" s="77"/>
      <c r="N1339" s="77"/>
      <c r="O1339" s="77"/>
      <c r="P1339" s="77"/>
      <c r="Q1339" s="77"/>
      <c r="R1339" s="77"/>
      <c r="S1339" s="77"/>
      <c r="T1339" s="77"/>
      <c r="U1339" s="77"/>
      <c r="V1339" s="77"/>
      <c r="W1339" s="77"/>
      <c r="X1339" s="77"/>
      <c r="Y1339" s="77"/>
      <c r="Z1339" s="77"/>
    </row>
    <row r="1340" spans="1:26" ht="15.75">
      <c r="A1340" s="77"/>
      <c r="B1340" s="719" t="s">
        <v>6216</v>
      </c>
      <c r="C1340" s="720" t="s">
        <v>7047</v>
      </c>
      <c r="D1340" s="706">
        <v>8</v>
      </c>
      <c r="E1340" s="232">
        <v>97.87</v>
      </c>
      <c r="F1340" s="59">
        <f t="shared" si="47"/>
        <v>782.96</v>
      </c>
      <c r="G1340" s="894"/>
      <c r="H1340" s="77"/>
      <c r="I1340" s="77"/>
      <c r="J1340" s="77"/>
      <c r="K1340" s="77"/>
      <c r="L1340" s="77"/>
      <c r="M1340" s="77"/>
      <c r="N1340" s="77"/>
      <c r="O1340" s="77"/>
      <c r="P1340" s="77"/>
      <c r="Q1340" s="77"/>
      <c r="R1340" s="77"/>
      <c r="S1340" s="77"/>
      <c r="T1340" s="77"/>
      <c r="U1340" s="77"/>
      <c r="V1340" s="77"/>
      <c r="W1340" s="77"/>
      <c r="X1340" s="77"/>
      <c r="Y1340" s="77"/>
      <c r="Z1340" s="77"/>
    </row>
    <row r="1341" spans="1:26" ht="15.75">
      <c r="A1341" s="77"/>
      <c r="B1341" s="707" t="s">
        <v>5553</v>
      </c>
      <c r="C1341" s="709" t="s">
        <v>6977</v>
      </c>
      <c r="D1341" s="706">
        <v>5</v>
      </c>
      <c r="E1341" s="232">
        <v>363.76</v>
      </c>
      <c r="F1341" s="59">
        <f t="shared" si="47"/>
        <v>1818.8</v>
      </c>
      <c r="G1341" s="894"/>
      <c r="H1341" s="77"/>
      <c r="I1341" s="77"/>
      <c r="J1341" s="77"/>
      <c r="K1341" s="77"/>
      <c r="L1341" s="77"/>
      <c r="M1341" s="77"/>
      <c r="N1341" s="77"/>
      <c r="O1341" s="77"/>
      <c r="P1341" s="77"/>
      <c r="Q1341" s="77"/>
      <c r="R1341" s="77"/>
      <c r="S1341" s="77"/>
      <c r="T1341" s="77"/>
      <c r="U1341" s="77"/>
      <c r="V1341" s="77"/>
      <c r="W1341" s="77"/>
      <c r="X1341" s="77"/>
      <c r="Y1341" s="77"/>
      <c r="Z1341" s="77"/>
    </row>
    <row r="1342" spans="1:26" ht="15.75">
      <c r="A1342" s="77"/>
      <c r="B1342" s="710" t="s">
        <v>6896</v>
      </c>
      <c r="C1342" s="1113" t="s">
        <v>6897</v>
      </c>
      <c r="D1342" s="888"/>
      <c r="E1342" s="888"/>
      <c r="F1342" s="889"/>
      <c r="G1342" s="884"/>
      <c r="H1342" s="77"/>
      <c r="I1342" s="77"/>
      <c r="J1342" s="77"/>
      <c r="K1342" s="77"/>
      <c r="L1342" s="77"/>
      <c r="M1342" s="77"/>
      <c r="N1342" s="77"/>
      <c r="O1342" s="77"/>
      <c r="P1342" s="77"/>
      <c r="Q1342" s="77"/>
      <c r="R1342" s="77"/>
      <c r="S1342" s="77"/>
      <c r="T1342" s="77"/>
      <c r="U1342" s="77"/>
      <c r="V1342" s="77"/>
      <c r="W1342" s="77"/>
      <c r="X1342" s="77"/>
      <c r="Y1342" s="77"/>
      <c r="Z1342" s="77"/>
    </row>
    <row r="1343" spans="1:26" ht="18.75">
      <c r="A1343" s="77"/>
      <c r="B1343" s="668">
        <v>7</v>
      </c>
      <c r="C1343" s="669" t="s">
        <v>7048</v>
      </c>
      <c r="D1343" s="670"/>
      <c r="E1343" s="670"/>
      <c r="F1343" s="670"/>
      <c r="G1343" s="670"/>
      <c r="H1343" s="77"/>
      <c r="I1343" s="77"/>
      <c r="J1343" s="77"/>
      <c r="K1343" s="77"/>
      <c r="L1343" s="77"/>
      <c r="M1343" s="77"/>
      <c r="N1343" s="77"/>
      <c r="O1343" s="77"/>
      <c r="P1343" s="77"/>
      <c r="Q1343" s="77"/>
      <c r="R1343" s="77"/>
      <c r="S1343" s="77"/>
      <c r="T1343" s="77"/>
      <c r="U1343" s="77"/>
      <c r="V1343" s="77"/>
      <c r="W1343" s="77"/>
      <c r="X1343" s="77"/>
      <c r="Y1343" s="77"/>
      <c r="Z1343" s="77"/>
    </row>
    <row r="1344" spans="1:26" ht="15.75">
      <c r="A1344" s="77"/>
      <c r="B1344" s="704" t="s">
        <v>7033</v>
      </c>
      <c r="C1344" s="718" t="s">
        <v>7034</v>
      </c>
      <c r="D1344" s="706">
        <v>2</v>
      </c>
      <c r="E1344" s="232">
        <v>1256.77</v>
      </c>
      <c r="F1344" s="59">
        <f t="shared" ref="F1344:F1353" si="48">E1344*D1344</f>
        <v>2513.54</v>
      </c>
      <c r="G1344" s="1108">
        <v>25553.85</v>
      </c>
      <c r="H1344" s="77"/>
      <c r="I1344" s="77"/>
      <c r="J1344" s="77"/>
      <c r="K1344" s="77"/>
      <c r="L1344" s="77"/>
      <c r="M1344" s="77"/>
      <c r="N1344" s="77"/>
      <c r="O1344" s="77"/>
      <c r="P1344" s="77"/>
      <c r="Q1344" s="77"/>
      <c r="R1344" s="77"/>
      <c r="S1344" s="77"/>
      <c r="T1344" s="77"/>
      <c r="U1344" s="77"/>
      <c r="V1344" s="77"/>
      <c r="W1344" s="77"/>
      <c r="X1344" s="77"/>
      <c r="Y1344" s="77"/>
      <c r="Z1344" s="77"/>
    </row>
    <row r="1345" spans="1:26" ht="15.75">
      <c r="A1345" s="77"/>
      <c r="B1345" s="704" t="s">
        <v>7035</v>
      </c>
      <c r="C1345" s="718" t="s">
        <v>7049</v>
      </c>
      <c r="D1345" s="706">
        <v>2</v>
      </c>
      <c r="E1345" s="232">
        <v>2405.9299999999998</v>
      </c>
      <c r="F1345" s="59">
        <f t="shared" si="48"/>
        <v>4811.8599999999997</v>
      </c>
      <c r="G1345" s="894"/>
      <c r="H1345" s="77"/>
      <c r="I1345" s="77"/>
      <c r="J1345" s="77"/>
      <c r="K1345" s="77"/>
      <c r="L1345" s="77"/>
      <c r="M1345" s="77"/>
      <c r="N1345" s="77"/>
      <c r="O1345" s="77"/>
      <c r="P1345" s="77"/>
      <c r="Q1345" s="77"/>
      <c r="R1345" s="77"/>
      <c r="S1345" s="77"/>
      <c r="T1345" s="77"/>
      <c r="U1345" s="77"/>
      <c r="V1345" s="77"/>
      <c r="W1345" s="77"/>
      <c r="X1345" s="77"/>
      <c r="Y1345" s="77"/>
      <c r="Z1345" s="77"/>
    </row>
    <row r="1346" spans="1:26" ht="15.75">
      <c r="A1346" s="77"/>
      <c r="B1346" s="704" t="s">
        <v>5420</v>
      </c>
      <c r="C1346" s="718" t="s">
        <v>6911</v>
      </c>
      <c r="D1346" s="706">
        <v>6</v>
      </c>
      <c r="E1346" s="232">
        <v>44.39</v>
      </c>
      <c r="F1346" s="59">
        <f t="shared" si="48"/>
        <v>266.34000000000003</v>
      </c>
      <c r="G1346" s="894"/>
      <c r="H1346" s="77"/>
      <c r="I1346" s="77"/>
      <c r="J1346" s="77"/>
      <c r="K1346" s="77"/>
      <c r="L1346" s="77"/>
      <c r="M1346" s="77"/>
      <c r="N1346" s="77"/>
      <c r="O1346" s="77"/>
      <c r="P1346" s="77"/>
      <c r="Q1346" s="77"/>
      <c r="R1346" s="77"/>
      <c r="S1346" s="77"/>
      <c r="T1346" s="77"/>
      <c r="U1346" s="77"/>
      <c r="V1346" s="77"/>
      <c r="W1346" s="77"/>
      <c r="X1346" s="77"/>
      <c r="Y1346" s="77"/>
      <c r="Z1346" s="77"/>
    </row>
    <row r="1347" spans="1:26" ht="15.75">
      <c r="A1347" s="77"/>
      <c r="B1347" s="707" t="s">
        <v>7037</v>
      </c>
      <c r="C1347" s="709" t="s">
        <v>7038</v>
      </c>
      <c r="D1347" s="706">
        <v>2</v>
      </c>
      <c r="E1347" s="232">
        <v>804.2</v>
      </c>
      <c r="F1347" s="59">
        <f t="shared" si="48"/>
        <v>1608.4</v>
      </c>
      <c r="G1347" s="894"/>
      <c r="H1347" s="77"/>
      <c r="I1347" s="77"/>
      <c r="J1347" s="77"/>
      <c r="K1347" s="77"/>
      <c r="L1347" s="77"/>
      <c r="M1347" s="77"/>
      <c r="N1347" s="77"/>
      <c r="O1347" s="77"/>
      <c r="P1347" s="77"/>
      <c r="Q1347" s="77"/>
      <c r="R1347" s="77"/>
      <c r="S1347" s="77"/>
      <c r="T1347" s="77"/>
      <c r="U1347" s="77"/>
      <c r="V1347" s="77"/>
      <c r="W1347" s="77"/>
      <c r="X1347" s="77"/>
      <c r="Y1347" s="77"/>
      <c r="Z1347" s="77"/>
    </row>
    <row r="1348" spans="1:26" ht="15.75">
      <c r="A1348" s="77"/>
      <c r="B1348" s="707" t="s">
        <v>7039</v>
      </c>
      <c r="C1348" s="709" t="s">
        <v>7040</v>
      </c>
      <c r="D1348" s="706">
        <v>2</v>
      </c>
      <c r="E1348" s="232">
        <v>360.63</v>
      </c>
      <c r="F1348" s="59">
        <f t="shared" si="48"/>
        <v>721.26</v>
      </c>
      <c r="G1348" s="894"/>
      <c r="H1348" s="77"/>
      <c r="I1348" s="77"/>
      <c r="J1348" s="77"/>
      <c r="K1348" s="77"/>
      <c r="L1348" s="77"/>
      <c r="M1348" s="77"/>
      <c r="N1348" s="77"/>
      <c r="O1348" s="77"/>
      <c r="P1348" s="77"/>
      <c r="Q1348" s="77"/>
      <c r="R1348" s="77"/>
      <c r="S1348" s="77"/>
      <c r="T1348" s="77"/>
      <c r="U1348" s="77"/>
      <c r="V1348" s="77"/>
      <c r="W1348" s="77"/>
      <c r="X1348" s="77"/>
      <c r="Y1348" s="77"/>
      <c r="Z1348" s="77"/>
    </row>
    <row r="1349" spans="1:26" ht="15.75">
      <c r="A1349" s="77"/>
      <c r="B1349" s="704" t="s">
        <v>7050</v>
      </c>
      <c r="C1349" s="705" t="s">
        <v>7051</v>
      </c>
      <c r="D1349" s="706">
        <v>5</v>
      </c>
      <c r="E1349" s="232">
        <v>1275.03</v>
      </c>
      <c r="F1349" s="59">
        <f t="shared" si="48"/>
        <v>6375.15</v>
      </c>
      <c r="G1349" s="894"/>
      <c r="H1349" s="77"/>
      <c r="I1349" s="77"/>
      <c r="J1349" s="77"/>
      <c r="K1349" s="77"/>
      <c r="L1349" s="77"/>
      <c r="M1349" s="77"/>
      <c r="N1349" s="77"/>
      <c r="O1349" s="77"/>
      <c r="P1349" s="77"/>
      <c r="Q1349" s="77"/>
      <c r="R1349" s="77"/>
      <c r="S1349" s="77"/>
      <c r="T1349" s="77"/>
      <c r="U1349" s="77"/>
      <c r="V1349" s="77"/>
      <c r="W1349" s="77"/>
      <c r="X1349" s="77"/>
      <c r="Y1349" s="77"/>
      <c r="Z1349" s="77"/>
    </row>
    <row r="1350" spans="1:26" ht="15.75">
      <c r="A1350" s="77"/>
      <c r="B1350" s="704" t="s">
        <v>7052</v>
      </c>
      <c r="C1350" s="705" t="s">
        <v>7053</v>
      </c>
      <c r="D1350" s="706">
        <v>5</v>
      </c>
      <c r="E1350" s="232">
        <v>857.97</v>
      </c>
      <c r="F1350" s="59">
        <f t="shared" si="48"/>
        <v>4289.8500000000004</v>
      </c>
      <c r="G1350" s="894"/>
      <c r="H1350" s="77"/>
      <c r="I1350" s="77"/>
      <c r="J1350" s="77"/>
      <c r="K1350" s="77"/>
      <c r="L1350" s="77"/>
      <c r="M1350" s="77"/>
      <c r="N1350" s="77"/>
      <c r="O1350" s="77"/>
      <c r="P1350" s="77"/>
      <c r="Q1350" s="77"/>
      <c r="R1350" s="77"/>
      <c r="S1350" s="77"/>
      <c r="T1350" s="77"/>
      <c r="U1350" s="77"/>
      <c r="V1350" s="77"/>
      <c r="W1350" s="77"/>
      <c r="X1350" s="77"/>
      <c r="Y1350" s="77"/>
      <c r="Z1350" s="77"/>
    </row>
    <row r="1351" spans="1:26" ht="15.75">
      <c r="A1351" s="77"/>
      <c r="B1351" s="704" t="s">
        <v>7045</v>
      </c>
      <c r="C1351" s="705" t="s">
        <v>7046</v>
      </c>
      <c r="D1351" s="706">
        <v>8</v>
      </c>
      <c r="E1351" s="232">
        <v>212.08</v>
      </c>
      <c r="F1351" s="59">
        <f t="shared" si="48"/>
        <v>1696.64</v>
      </c>
      <c r="G1351" s="894"/>
      <c r="H1351" s="77"/>
      <c r="I1351" s="77"/>
      <c r="J1351" s="77"/>
      <c r="K1351" s="77"/>
      <c r="L1351" s="77"/>
      <c r="M1351" s="77"/>
      <c r="N1351" s="77"/>
      <c r="O1351" s="77"/>
      <c r="P1351" s="77"/>
      <c r="Q1351" s="77"/>
      <c r="R1351" s="77"/>
      <c r="S1351" s="77"/>
      <c r="T1351" s="77"/>
      <c r="U1351" s="77"/>
      <c r="V1351" s="77"/>
      <c r="W1351" s="77"/>
      <c r="X1351" s="77"/>
      <c r="Y1351" s="77"/>
      <c r="Z1351" s="77"/>
    </row>
    <row r="1352" spans="1:26" ht="15.75">
      <c r="A1352" s="77"/>
      <c r="B1352" s="719" t="s">
        <v>6216</v>
      </c>
      <c r="C1352" s="720" t="s">
        <v>7047</v>
      </c>
      <c r="D1352" s="706">
        <v>8</v>
      </c>
      <c r="E1352" s="232">
        <v>97.87</v>
      </c>
      <c r="F1352" s="59">
        <f t="shared" si="48"/>
        <v>782.96</v>
      </c>
      <c r="G1352" s="894"/>
      <c r="H1352" s="77"/>
      <c r="I1352" s="77"/>
      <c r="J1352" s="77"/>
      <c r="K1352" s="77"/>
      <c r="L1352" s="77"/>
      <c r="M1352" s="77"/>
      <c r="N1352" s="77"/>
      <c r="O1352" s="77"/>
      <c r="P1352" s="77"/>
      <c r="Q1352" s="77"/>
      <c r="R1352" s="77"/>
      <c r="S1352" s="77"/>
      <c r="T1352" s="77"/>
      <c r="U1352" s="77"/>
      <c r="V1352" s="77"/>
      <c r="W1352" s="77"/>
      <c r="X1352" s="77"/>
      <c r="Y1352" s="77"/>
      <c r="Z1352" s="77"/>
    </row>
    <row r="1353" spans="1:26" ht="15.75">
      <c r="A1353" s="77"/>
      <c r="B1353" s="707" t="s">
        <v>5570</v>
      </c>
      <c r="C1353" s="709" t="s">
        <v>6903</v>
      </c>
      <c r="D1353" s="706">
        <v>5</v>
      </c>
      <c r="E1353" s="232">
        <v>497.57</v>
      </c>
      <c r="F1353" s="59">
        <f t="shared" si="48"/>
        <v>2487.85</v>
      </c>
      <c r="G1353" s="894"/>
      <c r="H1353" s="77"/>
      <c r="I1353" s="77"/>
      <c r="J1353" s="77"/>
      <c r="K1353" s="77"/>
      <c r="L1353" s="77"/>
      <c r="M1353" s="77"/>
      <c r="N1353" s="77"/>
      <c r="O1353" s="77"/>
      <c r="P1353" s="77"/>
      <c r="Q1353" s="77"/>
      <c r="R1353" s="77"/>
      <c r="S1353" s="77"/>
      <c r="T1353" s="77"/>
      <c r="U1353" s="77"/>
      <c r="V1353" s="77"/>
      <c r="W1353" s="77"/>
      <c r="X1353" s="77"/>
      <c r="Y1353" s="77"/>
      <c r="Z1353" s="77"/>
    </row>
    <row r="1354" spans="1:26" ht="15.75">
      <c r="A1354" s="77"/>
      <c r="B1354" s="710" t="s">
        <v>6896</v>
      </c>
      <c r="C1354" s="1113" t="s">
        <v>6897</v>
      </c>
      <c r="D1354" s="888"/>
      <c r="E1354" s="888"/>
      <c r="F1354" s="889"/>
      <c r="G1354" s="884"/>
      <c r="H1354" s="77"/>
      <c r="I1354" s="77"/>
      <c r="J1354" s="77"/>
      <c r="K1354" s="77"/>
      <c r="L1354" s="77"/>
      <c r="M1354" s="77"/>
      <c r="N1354" s="77"/>
      <c r="O1354" s="77"/>
      <c r="P1354" s="77"/>
      <c r="Q1354" s="77"/>
      <c r="R1354" s="77"/>
      <c r="S1354" s="77"/>
      <c r="T1354" s="77"/>
      <c r="U1354" s="77"/>
      <c r="V1354" s="77"/>
      <c r="W1354" s="77"/>
      <c r="X1354" s="77"/>
      <c r="Y1354" s="77"/>
      <c r="Z1354" s="77"/>
    </row>
    <row r="1355" spans="1:26" ht="18.75">
      <c r="A1355" s="77"/>
      <c r="B1355" s="668">
        <v>8</v>
      </c>
      <c r="C1355" s="669" t="s">
        <v>7054</v>
      </c>
      <c r="D1355" s="670"/>
      <c r="E1355" s="670"/>
      <c r="F1355" s="670"/>
      <c r="G1355" s="670"/>
      <c r="H1355" s="77"/>
      <c r="I1355" s="77"/>
      <c r="J1355" s="77"/>
      <c r="K1355" s="77"/>
      <c r="L1355" s="77"/>
      <c r="M1355" s="77"/>
      <c r="N1355" s="77"/>
      <c r="O1355" s="77"/>
      <c r="P1355" s="77"/>
      <c r="Q1355" s="77"/>
      <c r="R1355" s="77"/>
      <c r="S1355" s="77"/>
      <c r="T1355" s="77"/>
      <c r="U1355" s="77"/>
      <c r="V1355" s="77"/>
      <c r="W1355" s="77"/>
      <c r="X1355" s="77"/>
      <c r="Y1355" s="77"/>
      <c r="Z1355" s="77"/>
    </row>
    <row r="1356" spans="1:26" ht="15.75">
      <c r="A1356" s="77"/>
      <c r="B1356" s="721" t="s">
        <v>7033</v>
      </c>
      <c r="C1356" s="718" t="s">
        <v>7034</v>
      </c>
      <c r="D1356" s="706">
        <v>2</v>
      </c>
      <c r="E1356" s="232">
        <v>1256.77</v>
      </c>
      <c r="F1356" s="59">
        <f t="shared" ref="F1356:F1365" si="49">E1356*D1356</f>
        <v>2513.54</v>
      </c>
      <c r="G1356" s="1108">
        <v>27633.08</v>
      </c>
      <c r="H1356" s="77"/>
      <c r="I1356" s="77"/>
      <c r="J1356" s="77"/>
      <c r="K1356" s="77"/>
      <c r="L1356" s="77"/>
      <c r="M1356" s="77"/>
      <c r="N1356" s="77"/>
      <c r="O1356" s="77"/>
      <c r="P1356" s="77"/>
      <c r="Q1356" s="77"/>
      <c r="R1356" s="77"/>
      <c r="S1356" s="77"/>
      <c r="T1356" s="77"/>
      <c r="U1356" s="77"/>
      <c r="V1356" s="77"/>
      <c r="W1356" s="77"/>
      <c r="X1356" s="77"/>
      <c r="Y1356" s="77"/>
      <c r="Z1356" s="77"/>
    </row>
    <row r="1357" spans="1:26" ht="15.75">
      <c r="A1357" s="77"/>
      <c r="B1357" s="721" t="s">
        <v>7035</v>
      </c>
      <c r="C1357" s="718" t="s">
        <v>7049</v>
      </c>
      <c r="D1357" s="706">
        <v>2</v>
      </c>
      <c r="E1357" s="232">
        <v>2405.9299999999998</v>
      </c>
      <c r="F1357" s="59">
        <f t="shared" si="49"/>
        <v>4811.8599999999997</v>
      </c>
      <c r="G1357" s="894"/>
      <c r="H1357" s="77"/>
      <c r="I1357" s="77"/>
      <c r="J1357" s="77"/>
      <c r="K1357" s="77"/>
      <c r="L1357" s="77"/>
      <c r="M1357" s="77"/>
      <c r="N1357" s="77"/>
      <c r="O1357" s="77"/>
      <c r="P1357" s="77"/>
      <c r="Q1357" s="77"/>
      <c r="R1357" s="77"/>
      <c r="S1357" s="77"/>
      <c r="T1357" s="77"/>
      <c r="U1357" s="77"/>
      <c r="V1357" s="77"/>
      <c r="W1357" s="77"/>
      <c r="X1357" s="77"/>
      <c r="Y1357" s="77"/>
      <c r="Z1357" s="77"/>
    </row>
    <row r="1358" spans="1:26" ht="15.75">
      <c r="A1358" s="77"/>
      <c r="B1358" s="704" t="s">
        <v>5420</v>
      </c>
      <c r="C1358" s="718" t="s">
        <v>6911</v>
      </c>
      <c r="D1358" s="706">
        <v>6</v>
      </c>
      <c r="E1358" s="232">
        <v>44.39</v>
      </c>
      <c r="F1358" s="59">
        <f t="shared" si="49"/>
        <v>266.34000000000003</v>
      </c>
      <c r="G1358" s="894"/>
      <c r="H1358" s="77"/>
      <c r="I1358" s="77"/>
      <c r="J1358" s="77"/>
      <c r="K1358" s="77"/>
      <c r="L1358" s="77"/>
      <c r="M1358" s="77"/>
      <c r="N1358" s="77"/>
      <c r="O1358" s="77"/>
      <c r="P1358" s="77"/>
      <c r="Q1358" s="77"/>
      <c r="R1358" s="77"/>
      <c r="S1358" s="77"/>
      <c r="T1358" s="77"/>
      <c r="U1358" s="77"/>
      <c r="V1358" s="77"/>
      <c r="W1358" s="77"/>
      <c r="X1358" s="77"/>
      <c r="Y1358" s="77"/>
      <c r="Z1358" s="77"/>
    </row>
    <row r="1359" spans="1:26" ht="15.75">
      <c r="A1359" s="77"/>
      <c r="B1359" s="721" t="s">
        <v>7037</v>
      </c>
      <c r="C1359" s="718" t="s">
        <v>7055</v>
      </c>
      <c r="D1359" s="706">
        <v>2</v>
      </c>
      <c r="E1359" s="232">
        <v>804.2</v>
      </c>
      <c r="F1359" s="59">
        <f t="shared" si="49"/>
        <v>1608.4</v>
      </c>
      <c r="G1359" s="894"/>
      <c r="H1359" s="77"/>
      <c r="I1359" s="77"/>
      <c r="J1359" s="77"/>
      <c r="K1359" s="77"/>
      <c r="L1359" s="77"/>
      <c r="M1359" s="77"/>
      <c r="N1359" s="77"/>
      <c r="O1359" s="77"/>
      <c r="P1359" s="77"/>
      <c r="Q1359" s="77"/>
      <c r="R1359" s="77"/>
      <c r="S1359" s="77"/>
      <c r="T1359" s="77"/>
      <c r="U1359" s="77"/>
      <c r="V1359" s="77"/>
      <c r="W1359" s="77"/>
      <c r="X1359" s="77"/>
      <c r="Y1359" s="77"/>
      <c r="Z1359" s="77"/>
    </row>
    <row r="1360" spans="1:26" ht="15.75">
      <c r="A1360" s="77"/>
      <c r="B1360" s="721" t="s">
        <v>7056</v>
      </c>
      <c r="C1360" s="718" t="s">
        <v>7057</v>
      </c>
      <c r="D1360" s="706">
        <v>2</v>
      </c>
      <c r="E1360" s="232">
        <v>431.01</v>
      </c>
      <c r="F1360" s="59">
        <f t="shared" si="49"/>
        <v>862.02</v>
      </c>
      <c r="G1360" s="894"/>
      <c r="H1360" s="77"/>
      <c r="I1360" s="77"/>
      <c r="J1360" s="77"/>
      <c r="K1360" s="77"/>
      <c r="L1360" s="77"/>
      <c r="M1360" s="77"/>
      <c r="N1360" s="77"/>
      <c r="O1360" s="77"/>
      <c r="P1360" s="77"/>
      <c r="Q1360" s="77"/>
      <c r="R1360" s="77"/>
      <c r="S1360" s="77"/>
      <c r="T1360" s="77"/>
      <c r="U1360" s="77"/>
      <c r="V1360" s="77"/>
      <c r="W1360" s="77"/>
      <c r="X1360" s="77"/>
      <c r="Y1360" s="77"/>
      <c r="Z1360" s="77"/>
    </row>
    <row r="1361" spans="1:26" ht="15.75">
      <c r="A1361" s="77"/>
      <c r="B1361" s="721" t="s">
        <v>7058</v>
      </c>
      <c r="C1361" s="718" t="s">
        <v>7059</v>
      </c>
      <c r="D1361" s="706">
        <v>5</v>
      </c>
      <c r="E1361" s="232">
        <v>1367.04</v>
      </c>
      <c r="F1361" s="59">
        <f t="shared" si="49"/>
        <v>6835.2</v>
      </c>
      <c r="G1361" s="894"/>
      <c r="H1361" s="77"/>
      <c r="I1361" s="77"/>
      <c r="J1361" s="77"/>
      <c r="K1361" s="77"/>
      <c r="L1361" s="77"/>
      <c r="M1361" s="77"/>
      <c r="N1361" s="77"/>
      <c r="O1361" s="77"/>
      <c r="P1361" s="77"/>
      <c r="Q1361" s="77"/>
      <c r="R1361" s="77"/>
      <c r="S1361" s="77"/>
      <c r="T1361" s="77"/>
      <c r="U1361" s="77"/>
      <c r="V1361" s="77"/>
      <c r="W1361" s="77"/>
      <c r="X1361" s="77"/>
      <c r="Y1361" s="77"/>
      <c r="Z1361" s="77"/>
    </row>
    <row r="1362" spans="1:26" ht="15.75">
      <c r="A1362" s="77"/>
      <c r="B1362" s="721" t="s">
        <v>7060</v>
      </c>
      <c r="C1362" s="705" t="s">
        <v>7061</v>
      </c>
      <c r="D1362" s="706">
        <v>5</v>
      </c>
      <c r="E1362" s="232">
        <v>1100.1199999999999</v>
      </c>
      <c r="F1362" s="59">
        <f t="shared" si="49"/>
        <v>5500.5999999999995</v>
      </c>
      <c r="G1362" s="894"/>
      <c r="H1362" s="77"/>
      <c r="I1362" s="77"/>
      <c r="J1362" s="77"/>
      <c r="K1362" s="77"/>
      <c r="L1362" s="77"/>
      <c r="M1362" s="77"/>
      <c r="N1362" s="77"/>
      <c r="O1362" s="77"/>
      <c r="P1362" s="77"/>
      <c r="Q1362" s="77"/>
      <c r="R1362" s="77"/>
      <c r="S1362" s="77"/>
      <c r="T1362" s="77"/>
      <c r="U1362" s="77"/>
      <c r="V1362" s="77"/>
      <c r="W1362" s="77"/>
      <c r="X1362" s="77"/>
      <c r="Y1362" s="77"/>
      <c r="Z1362" s="77"/>
    </row>
    <row r="1363" spans="1:26" ht="15.75">
      <c r="A1363" s="77"/>
      <c r="B1363" s="721" t="s">
        <v>7045</v>
      </c>
      <c r="C1363" s="705" t="s">
        <v>7046</v>
      </c>
      <c r="D1363" s="706">
        <v>8</v>
      </c>
      <c r="E1363" s="232">
        <v>212.08</v>
      </c>
      <c r="F1363" s="59">
        <f t="shared" si="49"/>
        <v>1696.64</v>
      </c>
      <c r="G1363" s="894"/>
      <c r="H1363" s="77"/>
      <c r="I1363" s="77"/>
      <c r="J1363" s="77"/>
      <c r="K1363" s="77"/>
      <c r="L1363" s="77"/>
      <c r="M1363" s="77"/>
      <c r="N1363" s="77"/>
      <c r="O1363" s="77"/>
      <c r="P1363" s="77"/>
      <c r="Q1363" s="77"/>
      <c r="R1363" s="77"/>
      <c r="S1363" s="77"/>
      <c r="T1363" s="77"/>
      <c r="U1363" s="77"/>
      <c r="V1363" s="77"/>
      <c r="W1363" s="77"/>
      <c r="X1363" s="77"/>
      <c r="Y1363" s="77"/>
      <c r="Z1363" s="77"/>
    </row>
    <row r="1364" spans="1:26" ht="15.75">
      <c r="A1364" s="77"/>
      <c r="B1364" s="721" t="s">
        <v>6220</v>
      </c>
      <c r="C1364" s="705" t="s">
        <v>7062</v>
      </c>
      <c r="D1364" s="706">
        <v>8</v>
      </c>
      <c r="E1364" s="232">
        <v>105.3</v>
      </c>
      <c r="F1364" s="59">
        <f t="shared" si="49"/>
        <v>842.4</v>
      </c>
      <c r="G1364" s="894"/>
      <c r="H1364" s="77"/>
      <c r="I1364" s="77"/>
      <c r="J1364" s="77"/>
      <c r="K1364" s="77"/>
      <c r="L1364" s="77"/>
      <c r="M1364" s="77"/>
      <c r="N1364" s="77"/>
      <c r="O1364" s="77"/>
      <c r="P1364" s="77"/>
      <c r="Q1364" s="77"/>
      <c r="R1364" s="77"/>
      <c r="S1364" s="77"/>
      <c r="T1364" s="77"/>
      <c r="U1364" s="77"/>
      <c r="V1364" s="77"/>
      <c r="W1364" s="77"/>
      <c r="X1364" s="77"/>
      <c r="Y1364" s="77"/>
      <c r="Z1364" s="77"/>
    </row>
    <row r="1365" spans="1:26" ht="15.75">
      <c r="A1365" s="77"/>
      <c r="B1365" s="712" t="s">
        <v>5427</v>
      </c>
      <c r="C1365" s="714" t="s">
        <v>6909</v>
      </c>
      <c r="D1365" s="706">
        <v>5</v>
      </c>
      <c r="E1365" s="232">
        <v>539.36</v>
      </c>
      <c r="F1365" s="59">
        <f t="shared" si="49"/>
        <v>2696.8</v>
      </c>
      <c r="G1365" s="894"/>
      <c r="H1365" s="77"/>
      <c r="I1365" s="77"/>
      <c r="J1365" s="77"/>
      <c r="K1365" s="77"/>
      <c r="L1365" s="77"/>
      <c r="M1365" s="77"/>
      <c r="N1365" s="77"/>
      <c r="O1365" s="77"/>
      <c r="P1365" s="77"/>
      <c r="Q1365" s="77"/>
      <c r="R1365" s="77"/>
      <c r="S1365" s="77"/>
      <c r="T1365" s="77"/>
      <c r="U1365" s="77"/>
      <c r="V1365" s="77"/>
      <c r="W1365" s="77"/>
      <c r="X1365" s="77"/>
      <c r="Y1365" s="77"/>
      <c r="Z1365" s="77"/>
    </row>
    <row r="1366" spans="1:26" ht="15.75">
      <c r="A1366" s="77"/>
      <c r="B1366" s="710" t="s">
        <v>6896</v>
      </c>
      <c r="C1366" s="1113" t="s">
        <v>6897</v>
      </c>
      <c r="D1366" s="888"/>
      <c r="E1366" s="888"/>
      <c r="F1366" s="889"/>
      <c r="G1366" s="884"/>
      <c r="H1366" s="77"/>
      <c r="I1366" s="77"/>
      <c r="J1366" s="77"/>
      <c r="K1366" s="77"/>
      <c r="L1366" s="77"/>
      <c r="M1366" s="77"/>
      <c r="N1366" s="77"/>
      <c r="O1366" s="77"/>
      <c r="P1366" s="77"/>
      <c r="Q1366" s="77"/>
      <c r="R1366" s="77"/>
      <c r="S1366" s="77"/>
      <c r="T1366" s="77"/>
      <c r="U1366" s="77"/>
      <c r="V1366" s="77"/>
      <c r="W1366" s="77"/>
      <c r="X1366" s="77"/>
      <c r="Y1366" s="77"/>
      <c r="Z1366" s="77"/>
    </row>
    <row r="1367" spans="1:26" ht="18.75">
      <c r="A1367" s="77"/>
      <c r="B1367" s="668">
        <v>9</v>
      </c>
      <c r="C1367" s="669" t="s">
        <v>7063</v>
      </c>
      <c r="D1367" s="670"/>
      <c r="E1367" s="670"/>
      <c r="F1367" s="670"/>
      <c r="G1367" s="670"/>
      <c r="H1367" s="77"/>
      <c r="I1367" s="77"/>
      <c r="J1367" s="77"/>
      <c r="K1367" s="77"/>
      <c r="L1367" s="77"/>
      <c r="M1367" s="77"/>
      <c r="N1367" s="77"/>
      <c r="O1367" s="77"/>
      <c r="P1367" s="77"/>
      <c r="Q1367" s="77"/>
      <c r="R1367" s="77"/>
      <c r="S1367" s="77"/>
      <c r="T1367" s="77"/>
      <c r="U1367" s="77"/>
      <c r="V1367" s="77"/>
      <c r="W1367" s="77"/>
      <c r="X1367" s="77"/>
      <c r="Y1367" s="77"/>
      <c r="Z1367" s="77"/>
    </row>
    <row r="1368" spans="1:26" ht="15.75">
      <c r="A1368" s="77"/>
      <c r="B1368" s="704" t="s">
        <v>7033</v>
      </c>
      <c r="C1368" s="718" t="s">
        <v>7034</v>
      </c>
      <c r="D1368" s="706">
        <v>2</v>
      </c>
      <c r="E1368" s="232">
        <v>1256.77</v>
      </c>
      <c r="F1368" s="59">
        <f t="shared" ref="F1368:F1377" si="50">E1368*D1368</f>
        <v>2513.54</v>
      </c>
      <c r="G1368" s="1108">
        <v>29482</v>
      </c>
      <c r="H1368" s="77"/>
      <c r="I1368" s="77"/>
      <c r="J1368" s="77"/>
      <c r="K1368" s="77"/>
      <c r="L1368" s="77"/>
      <c r="M1368" s="77"/>
      <c r="N1368" s="77"/>
      <c r="O1368" s="77"/>
      <c r="P1368" s="77"/>
      <c r="Q1368" s="77"/>
      <c r="R1368" s="77"/>
      <c r="S1368" s="77"/>
      <c r="T1368" s="77"/>
      <c r="U1368" s="77"/>
      <c r="V1368" s="77"/>
      <c r="W1368" s="77"/>
      <c r="X1368" s="77"/>
      <c r="Y1368" s="77"/>
      <c r="Z1368" s="77"/>
    </row>
    <row r="1369" spans="1:26" ht="15.75">
      <c r="A1369" s="77"/>
      <c r="B1369" s="704" t="s">
        <v>7035</v>
      </c>
      <c r="C1369" s="718" t="s">
        <v>7049</v>
      </c>
      <c r="D1369" s="706">
        <v>2</v>
      </c>
      <c r="E1369" s="232">
        <v>2405.9299999999998</v>
      </c>
      <c r="F1369" s="59">
        <f t="shared" si="50"/>
        <v>4811.8599999999997</v>
      </c>
      <c r="G1369" s="894"/>
      <c r="H1369" s="77"/>
      <c r="I1369" s="77"/>
      <c r="J1369" s="77"/>
      <c r="K1369" s="77"/>
      <c r="L1369" s="77"/>
      <c r="M1369" s="77"/>
      <c r="N1369" s="77"/>
      <c r="O1369" s="77"/>
      <c r="P1369" s="77"/>
      <c r="Q1369" s="77"/>
      <c r="R1369" s="77"/>
      <c r="S1369" s="77"/>
      <c r="T1369" s="77"/>
      <c r="U1369" s="77"/>
      <c r="V1369" s="77"/>
      <c r="W1369" s="77"/>
      <c r="X1369" s="77"/>
      <c r="Y1369" s="77"/>
      <c r="Z1369" s="77"/>
    </row>
    <row r="1370" spans="1:26" ht="15.75">
      <c r="A1370" s="77"/>
      <c r="B1370" s="704" t="s">
        <v>5420</v>
      </c>
      <c r="C1370" s="718" t="s">
        <v>6890</v>
      </c>
      <c r="D1370" s="706">
        <v>6</v>
      </c>
      <c r="E1370" s="232">
        <v>44.39</v>
      </c>
      <c r="F1370" s="59">
        <f t="shared" si="50"/>
        <v>266.34000000000003</v>
      </c>
      <c r="G1370" s="894"/>
      <c r="H1370" s="77"/>
      <c r="I1370" s="77"/>
      <c r="J1370" s="77"/>
      <c r="K1370" s="77"/>
      <c r="L1370" s="77"/>
      <c r="M1370" s="77"/>
      <c r="N1370" s="77"/>
      <c r="O1370" s="77"/>
      <c r="P1370" s="77"/>
      <c r="Q1370" s="77"/>
      <c r="R1370" s="77"/>
      <c r="S1370" s="77"/>
      <c r="T1370" s="77"/>
      <c r="U1370" s="77"/>
      <c r="V1370" s="77"/>
      <c r="W1370" s="77"/>
      <c r="X1370" s="77"/>
      <c r="Y1370" s="77"/>
      <c r="Z1370" s="77"/>
    </row>
    <row r="1371" spans="1:26" ht="15.75">
      <c r="A1371" s="77"/>
      <c r="B1371" s="704" t="s">
        <v>7037</v>
      </c>
      <c r="C1371" s="718" t="s">
        <v>7038</v>
      </c>
      <c r="D1371" s="706">
        <v>2</v>
      </c>
      <c r="E1371" s="232">
        <v>804.2</v>
      </c>
      <c r="F1371" s="59">
        <f t="shared" si="50"/>
        <v>1608.4</v>
      </c>
      <c r="G1371" s="894"/>
      <c r="H1371" s="77"/>
      <c r="I1371" s="77"/>
      <c r="J1371" s="77"/>
      <c r="K1371" s="77"/>
      <c r="L1371" s="77"/>
      <c r="M1371" s="77"/>
      <c r="N1371" s="77"/>
      <c r="O1371" s="77"/>
      <c r="P1371" s="77"/>
      <c r="Q1371" s="77"/>
      <c r="R1371" s="77"/>
      <c r="S1371" s="77"/>
      <c r="T1371" s="77"/>
      <c r="U1371" s="77"/>
      <c r="V1371" s="77"/>
      <c r="W1371" s="77"/>
      <c r="X1371" s="77"/>
      <c r="Y1371" s="77"/>
      <c r="Z1371" s="77"/>
    </row>
    <row r="1372" spans="1:26" ht="15.75">
      <c r="A1372" s="77"/>
      <c r="B1372" s="704" t="s">
        <v>7056</v>
      </c>
      <c r="C1372" s="718" t="s">
        <v>7057</v>
      </c>
      <c r="D1372" s="706">
        <v>2</v>
      </c>
      <c r="E1372" s="232">
        <v>431.01</v>
      </c>
      <c r="F1372" s="59">
        <f t="shared" si="50"/>
        <v>862.02</v>
      </c>
      <c r="G1372" s="894"/>
      <c r="H1372" s="77"/>
      <c r="I1372" s="77"/>
      <c r="J1372" s="77"/>
      <c r="K1372" s="77"/>
      <c r="L1372" s="77"/>
      <c r="M1372" s="77"/>
      <c r="N1372" s="77"/>
      <c r="O1372" s="77"/>
      <c r="P1372" s="77"/>
      <c r="Q1372" s="77"/>
      <c r="R1372" s="77"/>
      <c r="S1372" s="77"/>
      <c r="T1372" s="77"/>
      <c r="U1372" s="77"/>
      <c r="V1372" s="77"/>
      <c r="W1372" s="77"/>
      <c r="X1372" s="77"/>
      <c r="Y1372" s="77"/>
      <c r="Z1372" s="77"/>
    </row>
    <row r="1373" spans="1:26" ht="15.75">
      <c r="A1373" s="77"/>
      <c r="B1373" s="704" t="s">
        <v>7064</v>
      </c>
      <c r="C1373" s="705" t="s">
        <v>7065</v>
      </c>
      <c r="D1373" s="706">
        <v>5</v>
      </c>
      <c r="E1373" s="232">
        <v>1502.53</v>
      </c>
      <c r="F1373" s="59">
        <f t="shared" si="50"/>
        <v>7512.65</v>
      </c>
      <c r="G1373" s="894"/>
      <c r="H1373" s="77"/>
      <c r="I1373" s="77"/>
      <c r="J1373" s="77"/>
      <c r="K1373" s="77"/>
      <c r="L1373" s="77"/>
      <c r="M1373" s="77"/>
      <c r="N1373" s="77"/>
      <c r="O1373" s="77"/>
      <c r="P1373" s="77"/>
      <c r="Q1373" s="77"/>
      <c r="R1373" s="77"/>
      <c r="S1373" s="77"/>
      <c r="T1373" s="77"/>
      <c r="U1373" s="77"/>
      <c r="V1373" s="77"/>
      <c r="W1373" s="77"/>
      <c r="X1373" s="77"/>
      <c r="Y1373" s="77"/>
      <c r="Z1373" s="77"/>
    </row>
    <row r="1374" spans="1:26" ht="15.75">
      <c r="A1374" s="77"/>
      <c r="B1374" s="704" t="s">
        <v>7066</v>
      </c>
      <c r="C1374" s="705" t="s">
        <v>7067</v>
      </c>
      <c r="D1374" s="706">
        <v>5</v>
      </c>
      <c r="E1374" s="232">
        <v>1258.81</v>
      </c>
      <c r="F1374" s="59">
        <f t="shared" si="50"/>
        <v>6294.0499999999993</v>
      </c>
      <c r="G1374" s="894"/>
      <c r="H1374" s="77"/>
      <c r="I1374" s="77"/>
      <c r="J1374" s="77"/>
      <c r="K1374" s="77"/>
      <c r="L1374" s="77"/>
      <c r="M1374" s="77"/>
      <c r="N1374" s="77"/>
      <c r="O1374" s="77"/>
      <c r="P1374" s="77"/>
      <c r="Q1374" s="77"/>
      <c r="R1374" s="77"/>
      <c r="S1374" s="77"/>
      <c r="T1374" s="77"/>
      <c r="U1374" s="77"/>
      <c r="V1374" s="77"/>
      <c r="W1374" s="77"/>
      <c r="X1374" s="77"/>
      <c r="Y1374" s="77"/>
      <c r="Z1374" s="77"/>
    </row>
    <row r="1375" spans="1:26" ht="15.75">
      <c r="A1375" s="77"/>
      <c r="B1375" s="704" t="s">
        <v>7045</v>
      </c>
      <c r="C1375" s="705" t="s">
        <v>7068</v>
      </c>
      <c r="D1375" s="706">
        <v>8</v>
      </c>
      <c r="E1375" s="232">
        <v>212.08</v>
      </c>
      <c r="F1375" s="59">
        <f t="shared" si="50"/>
        <v>1696.64</v>
      </c>
      <c r="G1375" s="894"/>
      <c r="H1375" s="77"/>
      <c r="I1375" s="77"/>
      <c r="J1375" s="77"/>
      <c r="K1375" s="77"/>
      <c r="L1375" s="77"/>
      <c r="M1375" s="77"/>
      <c r="N1375" s="77"/>
      <c r="O1375" s="77"/>
      <c r="P1375" s="77"/>
      <c r="Q1375" s="77"/>
      <c r="R1375" s="77"/>
      <c r="S1375" s="77"/>
      <c r="T1375" s="77"/>
      <c r="U1375" s="77"/>
      <c r="V1375" s="77"/>
      <c r="W1375" s="77"/>
      <c r="X1375" s="77"/>
      <c r="Y1375" s="77"/>
      <c r="Z1375" s="77"/>
    </row>
    <row r="1376" spans="1:26" ht="15.75">
      <c r="A1376" s="77"/>
      <c r="B1376" s="704" t="s">
        <v>6220</v>
      </c>
      <c r="C1376" s="705" t="s">
        <v>7069</v>
      </c>
      <c r="D1376" s="706">
        <v>8</v>
      </c>
      <c r="E1376" s="232">
        <v>105.3</v>
      </c>
      <c r="F1376" s="59">
        <f t="shared" si="50"/>
        <v>842.4</v>
      </c>
      <c r="G1376" s="894"/>
      <c r="H1376" s="77"/>
      <c r="I1376" s="77"/>
      <c r="J1376" s="77"/>
      <c r="K1376" s="77"/>
      <c r="L1376" s="77"/>
      <c r="M1376" s="77"/>
      <c r="N1376" s="77"/>
      <c r="O1376" s="77"/>
      <c r="P1376" s="77"/>
      <c r="Q1376" s="77"/>
      <c r="R1376" s="77"/>
      <c r="S1376" s="77"/>
      <c r="T1376" s="77"/>
      <c r="U1376" s="77"/>
      <c r="V1376" s="77"/>
      <c r="W1376" s="77"/>
      <c r="X1376" s="77"/>
      <c r="Y1376" s="77"/>
      <c r="Z1376" s="77"/>
    </row>
    <row r="1377" spans="1:26" ht="15.75">
      <c r="A1377" s="77"/>
      <c r="B1377" s="707" t="s">
        <v>5443</v>
      </c>
      <c r="C1377" s="709" t="s">
        <v>6972</v>
      </c>
      <c r="D1377" s="706">
        <v>5</v>
      </c>
      <c r="E1377" s="232">
        <v>614.82000000000005</v>
      </c>
      <c r="F1377" s="59">
        <f t="shared" si="50"/>
        <v>3074.1000000000004</v>
      </c>
      <c r="G1377" s="894"/>
      <c r="H1377" s="77"/>
      <c r="I1377" s="77"/>
      <c r="J1377" s="77"/>
      <c r="K1377" s="77"/>
      <c r="L1377" s="77"/>
      <c r="M1377" s="77"/>
      <c r="N1377" s="77"/>
      <c r="O1377" s="77"/>
      <c r="P1377" s="77"/>
      <c r="Q1377" s="77"/>
      <c r="R1377" s="77"/>
      <c r="S1377" s="77"/>
      <c r="T1377" s="77"/>
      <c r="U1377" s="77"/>
      <c r="V1377" s="77"/>
      <c r="W1377" s="77"/>
      <c r="X1377" s="77"/>
      <c r="Y1377" s="77"/>
      <c r="Z1377" s="77"/>
    </row>
    <row r="1378" spans="1:26" ht="15.75">
      <c r="A1378" s="77"/>
      <c r="B1378" s="710" t="s">
        <v>6896</v>
      </c>
      <c r="C1378" s="1113" t="s">
        <v>6897</v>
      </c>
      <c r="D1378" s="888"/>
      <c r="E1378" s="888"/>
      <c r="F1378" s="889"/>
      <c r="G1378" s="884"/>
      <c r="H1378" s="77"/>
      <c r="I1378" s="77"/>
      <c r="J1378" s="77"/>
      <c r="K1378" s="77"/>
      <c r="L1378" s="77"/>
      <c r="M1378" s="77"/>
      <c r="N1378" s="77"/>
      <c r="O1378" s="77"/>
      <c r="P1378" s="77"/>
      <c r="Q1378" s="77"/>
      <c r="R1378" s="77"/>
      <c r="S1378" s="77"/>
      <c r="T1378" s="77"/>
      <c r="U1378" s="77"/>
      <c r="V1378" s="77"/>
      <c r="W1378" s="77"/>
      <c r="X1378" s="77"/>
      <c r="Y1378" s="77"/>
      <c r="Z1378" s="77"/>
    </row>
    <row r="1379" spans="1:26">
      <c r="A1379" s="77"/>
      <c r="B1379" s="78"/>
      <c r="C1379" s="78"/>
      <c r="D1379" s="588"/>
      <c r="E1379" s="588"/>
      <c r="F1379" s="77"/>
      <c r="G1379" s="77"/>
      <c r="H1379" s="77"/>
      <c r="I1379" s="77"/>
      <c r="J1379" s="77"/>
      <c r="K1379" s="77"/>
      <c r="L1379" s="77"/>
      <c r="M1379" s="77"/>
      <c r="N1379" s="77"/>
      <c r="O1379" s="77"/>
      <c r="P1379" s="77"/>
      <c r="Q1379" s="77"/>
      <c r="R1379" s="77"/>
      <c r="S1379" s="77"/>
      <c r="T1379" s="77"/>
      <c r="U1379" s="77"/>
      <c r="V1379" s="77"/>
      <c r="W1379" s="77"/>
      <c r="X1379" s="77"/>
      <c r="Y1379" s="77"/>
      <c r="Z1379" s="77"/>
    </row>
    <row r="1380" spans="1:26">
      <c r="A1380" s="77"/>
      <c r="B1380" s="1103" t="s">
        <v>898</v>
      </c>
      <c r="C1380" s="1104" t="s">
        <v>5</v>
      </c>
      <c r="D1380" s="1103" t="s">
        <v>6883</v>
      </c>
      <c r="E1380" s="1107" t="s">
        <v>6884</v>
      </c>
      <c r="F1380" s="888"/>
      <c r="G1380" s="889"/>
      <c r="H1380" s="77"/>
      <c r="I1380" s="77"/>
      <c r="J1380" s="77"/>
      <c r="K1380" s="77"/>
      <c r="L1380" s="77"/>
      <c r="M1380" s="77"/>
      <c r="N1380" s="77"/>
      <c r="O1380" s="77"/>
      <c r="P1380" s="77"/>
      <c r="Q1380" s="77"/>
      <c r="R1380" s="77"/>
      <c r="S1380" s="77"/>
      <c r="T1380" s="77"/>
      <c r="U1380" s="77"/>
      <c r="V1380" s="77"/>
      <c r="W1380" s="77"/>
      <c r="X1380" s="77"/>
      <c r="Y1380" s="77"/>
      <c r="Z1380" s="77"/>
    </row>
    <row r="1381" spans="1:26">
      <c r="A1381" s="77"/>
      <c r="B1381" s="884"/>
      <c r="C1381" s="884"/>
      <c r="D1381" s="884"/>
      <c r="E1381" s="666" t="s">
        <v>6885</v>
      </c>
      <c r="F1381" s="666" t="s">
        <v>6886</v>
      </c>
      <c r="G1381" s="667" t="s">
        <v>6887</v>
      </c>
      <c r="H1381" s="77"/>
      <c r="I1381" s="77"/>
      <c r="J1381" s="77"/>
      <c r="K1381" s="77"/>
      <c r="L1381" s="77"/>
      <c r="M1381" s="77"/>
      <c r="N1381" s="77"/>
      <c r="O1381" s="77"/>
      <c r="P1381" s="77"/>
      <c r="Q1381" s="77"/>
      <c r="R1381" s="77"/>
      <c r="S1381" s="77"/>
      <c r="T1381" s="77"/>
      <c r="U1381" s="77"/>
      <c r="V1381" s="77"/>
      <c r="W1381" s="77"/>
      <c r="X1381" s="77"/>
      <c r="Y1381" s="77"/>
      <c r="Z1381" s="77"/>
    </row>
    <row r="1382" spans="1:26" ht="18.75">
      <c r="A1382" s="77"/>
      <c r="B1382" s="722">
        <v>1</v>
      </c>
      <c r="C1382" s="669" t="s">
        <v>7070</v>
      </c>
      <c r="D1382" s="670"/>
      <c r="E1382" s="670"/>
      <c r="F1382" s="670"/>
      <c r="G1382" s="670"/>
      <c r="H1382" s="77"/>
      <c r="I1382" s="77"/>
      <c r="J1382" s="77"/>
      <c r="K1382" s="77"/>
      <c r="L1382" s="77"/>
      <c r="M1382" s="77"/>
      <c r="N1382" s="77"/>
      <c r="O1382" s="77"/>
      <c r="P1382" s="77"/>
      <c r="Q1382" s="77"/>
      <c r="R1382" s="77"/>
      <c r="S1382" s="77"/>
      <c r="T1382" s="77"/>
      <c r="U1382" s="77"/>
      <c r="V1382" s="77"/>
      <c r="W1382" s="77"/>
      <c r="X1382" s="77"/>
      <c r="Y1382" s="77"/>
      <c r="Z1382" s="77"/>
    </row>
    <row r="1383" spans="1:26" ht="15.75">
      <c r="A1383" s="77"/>
      <c r="B1383" s="44" t="s">
        <v>5377</v>
      </c>
      <c r="C1383" s="686" t="s">
        <v>6960</v>
      </c>
      <c r="D1383" s="699">
        <v>1</v>
      </c>
      <c r="E1383" s="55">
        <v>1088.6411381999999</v>
      </c>
      <c r="F1383" s="15">
        <f t="shared" ref="F1383:F1389" si="51">E1383*D1383</f>
        <v>1088.6411381999999</v>
      </c>
      <c r="G1383" s="1108">
        <v>40369.910000000003</v>
      </c>
      <c r="H1383" s="77"/>
      <c r="I1383" s="77"/>
      <c r="J1383" s="77"/>
      <c r="K1383" s="77"/>
      <c r="L1383" s="77"/>
      <c r="M1383" s="77"/>
      <c r="N1383" s="77"/>
      <c r="O1383" s="77"/>
      <c r="P1383" s="77"/>
      <c r="Q1383" s="77"/>
      <c r="R1383" s="77"/>
      <c r="S1383" s="77"/>
      <c r="T1383" s="77"/>
      <c r="U1383" s="77"/>
      <c r="V1383" s="77"/>
      <c r="W1383" s="77"/>
      <c r="X1383" s="77"/>
      <c r="Y1383" s="77"/>
      <c r="Z1383" s="77"/>
    </row>
    <row r="1384" spans="1:26" ht="15.75">
      <c r="A1384" s="77"/>
      <c r="B1384" s="44" t="s">
        <v>5407</v>
      </c>
      <c r="C1384" s="672" t="s">
        <v>6905</v>
      </c>
      <c r="D1384" s="699">
        <v>1</v>
      </c>
      <c r="E1384" s="55">
        <v>442.65663288000007</v>
      </c>
      <c r="F1384" s="15">
        <f t="shared" si="51"/>
        <v>442.65663288000007</v>
      </c>
      <c r="G1384" s="894"/>
      <c r="H1384" s="77"/>
      <c r="I1384" s="77"/>
      <c r="J1384" s="77"/>
      <c r="K1384" s="77"/>
      <c r="L1384" s="77"/>
      <c r="M1384" s="77"/>
      <c r="N1384" s="77"/>
      <c r="O1384" s="77"/>
      <c r="P1384" s="77"/>
      <c r="Q1384" s="77"/>
      <c r="R1384" s="77"/>
      <c r="S1384" s="77"/>
      <c r="T1384" s="77"/>
      <c r="U1384" s="77"/>
      <c r="V1384" s="77"/>
      <c r="W1384" s="77"/>
      <c r="X1384" s="77"/>
      <c r="Y1384" s="77"/>
      <c r="Z1384" s="77"/>
    </row>
    <row r="1385" spans="1:26" ht="15.75">
      <c r="A1385" s="77"/>
      <c r="B1385" s="600" t="s">
        <v>5420</v>
      </c>
      <c r="C1385" s="672" t="s">
        <v>6911</v>
      </c>
      <c r="D1385" s="700">
        <v>2</v>
      </c>
      <c r="E1385" s="55">
        <v>44.393302800000008</v>
      </c>
      <c r="F1385" s="15">
        <f t="shared" si="51"/>
        <v>88.786605600000016</v>
      </c>
      <c r="G1385" s="894"/>
      <c r="H1385" s="77"/>
      <c r="I1385" s="77"/>
      <c r="J1385" s="77"/>
      <c r="K1385" s="77"/>
      <c r="L1385" s="77"/>
      <c r="M1385" s="77"/>
      <c r="N1385" s="77"/>
      <c r="O1385" s="77"/>
      <c r="P1385" s="77"/>
      <c r="Q1385" s="77"/>
      <c r="R1385" s="77"/>
      <c r="S1385" s="77"/>
      <c r="T1385" s="77"/>
      <c r="U1385" s="77"/>
      <c r="V1385" s="77"/>
      <c r="W1385" s="77"/>
      <c r="X1385" s="77"/>
      <c r="Y1385" s="77"/>
      <c r="Z1385" s="77"/>
    </row>
    <row r="1386" spans="1:26" ht="15.75">
      <c r="A1386" s="77"/>
      <c r="B1386" s="44" t="s">
        <v>6246</v>
      </c>
      <c r="C1386" s="674" t="s">
        <v>7071</v>
      </c>
      <c r="D1386" s="723">
        <v>1</v>
      </c>
      <c r="E1386" s="724">
        <v>14820</v>
      </c>
      <c r="F1386" s="15">
        <f t="shared" si="51"/>
        <v>14820</v>
      </c>
      <c r="G1386" s="894"/>
      <c r="H1386" s="77"/>
      <c r="I1386" s="77"/>
      <c r="J1386" s="77"/>
      <c r="K1386" s="77"/>
      <c r="L1386" s="77"/>
      <c r="M1386" s="77"/>
      <c r="N1386" s="77"/>
      <c r="O1386" s="77"/>
      <c r="P1386" s="77"/>
      <c r="Q1386" s="77"/>
      <c r="R1386" s="77"/>
      <c r="S1386" s="77"/>
      <c r="T1386" s="77"/>
      <c r="U1386" s="77"/>
      <c r="V1386" s="77"/>
      <c r="W1386" s="77"/>
      <c r="X1386" s="77"/>
      <c r="Y1386" s="77"/>
      <c r="Z1386" s="77"/>
    </row>
    <row r="1387" spans="1:26" ht="15.75">
      <c r="A1387" s="77"/>
      <c r="B1387" s="44" t="s">
        <v>6258</v>
      </c>
      <c r="C1387" s="674" t="s">
        <v>7072</v>
      </c>
      <c r="D1387" s="723">
        <v>2</v>
      </c>
      <c r="E1387" s="724">
        <v>8764</v>
      </c>
      <c r="F1387" s="15">
        <f t="shared" si="51"/>
        <v>17528</v>
      </c>
      <c r="G1387" s="894"/>
      <c r="H1387" s="77"/>
      <c r="I1387" s="77"/>
      <c r="J1387" s="77"/>
      <c r="K1387" s="77"/>
      <c r="L1387" s="77"/>
      <c r="M1387" s="77"/>
      <c r="N1387" s="77"/>
      <c r="O1387" s="77"/>
      <c r="P1387" s="77"/>
      <c r="Q1387" s="77"/>
      <c r="R1387" s="77"/>
      <c r="S1387" s="77"/>
      <c r="T1387" s="77"/>
      <c r="U1387" s="77"/>
      <c r="V1387" s="77"/>
      <c r="W1387" s="77"/>
      <c r="X1387" s="77"/>
      <c r="Y1387" s="77"/>
      <c r="Z1387" s="77"/>
    </row>
    <row r="1388" spans="1:26" ht="15.75">
      <c r="A1388" s="77"/>
      <c r="B1388" s="44" t="s">
        <v>6252</v>
      </c>
      <c r="C1388" s="674" t="s">
        <v>7073</v>
      </c>
      <c r="D1388" s="723">
        <v>1</v>
      </c>
      <c r="E1388" s="724">
        <v>3705</v>
      </c>
      <c r="F1388" s="15">
        <f t="shared" si="51"/>
        <v>3705</v>
      </c>
      <c r="G1388" s="894"/>
      <c r="H1388" s="77"/>
      <c r="I1388" s="77"/>
      <c r="J1388" s="77"/>
      <c r="K1388" s="77"/>
      <c r="L1388" s="77"/>
      <c r="M1388" s="77"/>
      <c r="N1388" s="77"/>
      <c r="O1388" s="77"/>
      <c r="P1388" s="77"/>
      <c r="Q1388" s="77"/>
      <c r="R1388" s="77"/>
      <c r="S1388" s="77"/>
      <c r="T1388" s="77"/>
      <c r="U1388" s="77"/>
      <c r="V1388" s="77"/>
      <c r="W1388" s="77"/>
      <c r="X1388" s="77"/>
      <c r="Y1388" s="77"/>
      <c r="Z1388" s="77"/>
    </row>
    <row r="1389" spans="1:26" ht="15.75">
      <c r="A1389" s="77"/>
      <c r="B1389" s="600" t="s">
        <v>5427</v>
      </c>
      <c r="C1389" s="684" t="s">
        <v>6948</v>
      </c>
      <c r="D1389" s="699">
        <v>5</v>
      </c>
      <c r="E1389" s="55">
        <v>539.36460269999998</v>
      </c>
      <c r="F1389" s="15">
        <f t="shared" si="51"/>
        <v>2696.8230134999999</v>
      </c>
      <c r="G1389" s="1106"/>
      <c r="H1389" s="77"/>
      <c r="I1389" s="77"/>
      <c r="J1389" s="77"/>
      <c r="K1389" s="77"/>
      <c r="L1389" s="77"/>
      <c r="M1389" s="77"/>
      <c r="N1389" s="77"/>
      <c r="O1389" s="77"/>
      <c r="P1389" s="77"/>
      <c r="Q1389" s="77"/>
      <c r="R1389" s="77"/>
      <c r="S1389" s="77"/>
      <c r="T1389" s="77"/>
      <c r="U1389" s="77"/>
      <c r="V1389" s="77"/>
      <c r="W1389" s="77"/>
      <c r="X1389" s="77"/>
      <c r="Y1389" s="77"/>
      <c r="Z1389" s="77"/>
    </row>
    <row r="1390" spans="1:26" ht="15.75">
      <c r="A1390" s="77"/>
      <c r="B1390" s="675" t="s">
        <v>6896</v>
      </c>
      <c r="C1390" s="1128" t="s">
        <v>6897</v>
      </c>
      <c r="D1390" s="1021"/>
      <c r="E1390" s="1021"/>
      <c r="F1390" s="1021"/>
      <c r="G1390" s="1022"/>
      <c r="H1390" s="77"/>
      <c r="I1390" s="77"/>
      <c r="J1390" s="77"/>
      <c r="K1390" s="77"/>
      <c r="L1390" s="77"/>
      <c r="M1390" s="77"/>
      <c r="N1390" s="77"/>
      <c r="O1390" s="77"/>
      <c r="P1390" s="77"/>
      <c r="Q1390" s="77"/>
      <c r="R1390" s="77"/>
      <c r="S1390" s="77"/>
      <c r="T1390" s="77"/>
      <c r="U1390" s="77"/>
      <c r="V1390" s="77"/>
      <c r="W1390" s="77"/>
      <c r="X1390" s="77"/>
      <c r="Y1390" s="77"/>
      <c r="Z1390" s="77"/>
    </row>
    <row r="1391" spans="1:26" ht="18.75">
      <c r="A1391" s="77"/>
      <c r="B1391" s="668">
        <v>2</v>
      </c>
      <c r="C1391" s="669" t="s">
        <v>7074</v>
      </c>
      <c r="D1391" s="670"/>
      <c r="E1391" s="670"/>
      <c r="F1391" s="670"/>
      <c r="G1391" s="670"/>
      <c r="H1391" s="77"/>
      <c r="I1391" s="77"/>
      <c r="J1391" s="77"/>
      <c r="K1391" s="77"/>
      <c r="L1391" s="77"/>
      <c r="M1391" s="77"/>
      <c r="N1391" s="77"/>
      <c r="O1391" s="77"/>
      <c r="P1391" s="77"/>
      <c r="Q1391" s="77"/>
      <c r="R1391" s="77"/>
      <c r="S1391" s="77"/>
      <c r="T1391" s="77"/>
      <c r="U1391" s="77"/>
      <c r="V1391" s="77"/>
      <c r="W1391" s="77"/>
      <c r="X1391" s="77"/>
      <c r="Y1391" s="77"/>
      <c r="Z1391" s="77"/>
    </row>
    <row r="1392" spans="1:26" ht="15.75">
      <c r="A1392" s="77"/>
      <c r="B1392" s="44" t="s">
        <v>5377</v>
      </c>
      <c r="C1392" s="686" t="s">
        <v>6960</v>
      </c>
      <c r="D1392" s="671">
        <v>1</v>
      </c>
      <c r="E1392" s="15">
        <v>1088.6411381999999</v>
      </c>
      <c r="F1392" s="15">
        <f t="shared" ref="F1392:F1398" si="52">E1392*D1392</f>
        <v>1088.6411381999999</v>
      </c>
      <c r="G1392" s="1108">
        <v>43191.5</v>
      </c>
      <c r="H1392" s="77"/>
      <c r="I1392" s="77"/>
      <c r="J1392" s="77"/>
      <c r="K1392" s="77"/>
      <c r="L1392" s="77"/>
      <c r="M1392" s="77"/>
      <c r="N1392" s="77"/>
      <c r="O1392" s="77"/>
      <c r="P1392" s="77"/>
      <c r="Q1392" s="77"/>
      <c r="R1392" s="77"/>
      <c r="S1392" s="77"/>
      <c r="T1392" s="77"/>
      <c r="U1392" s="77"/>
      <c r="V1392" s="77"/>
      <c r="W1392" s="77"/>
      <c r="X1392" s="77"/>
      <c r="Y1392" s="77"/>
      <c r="Z1392" s="77"/>
    </row>
    <row r="1393" spans="1:26" ht="15.75">
      <c r="A1393" s="77"/>
      <c r="B1393" s="44" t="s">
        <v>5407</v>
      </c>
      <c r="C1393" s="672" t="s">
        <v>6905</v>
      </c>
      <c r="D1393" s="671">
        <v>1</v>
      </c>
      <c r="E1393" s="15">
        <v>442.65663288000007</v>
      </c>
      <c r="F1393" s="15">
        <f t="shared" si="52"/>
        <v>442.65663288000007</v>
      </c>
      <c r="G1393" s="894"/>
      <c r="H1393" s="77"/>
      <c r="I1393" s="77"/>
      <c r="J1393" s="77"/>
      <c r="K1393" s="77"/>
      <c r="L1393" s="77"/>
      <c r="M1393" s="77"/>
      <c r="N1393" s="77"/>
      <c r="O1393" s="77"/>
      <c r="P1393" s="77"/>
      <c r="Q1393" s="77"/>
      <c r="R1393" s="77"/>
      <c r="S1393" s="77"/>
      <c r="T1393" s="77"/>
      <c r="U1393" s="77"/>
      <c r="V1393" s="77"/>
      <c r="W1393" s="77"/>
      <c r="X1393" s="77"/>
      <c r="Y1393" s="77"/>
      <c r="Z1393" s="77"/>
    </row>
    <row r="1394" spans="1:26" ht="15.75">
      <c r="A1394" s="77"/>
      <c r="B1394" s="600" t="s">
        <v>5420</v>
      </c>
      <c r="C1394" s="672" t="s">
        <v>7075</v>
      </c>
      <c r="D1394" s="44">
        <v>2</v>
      </c>
      <c r="E1394" s="15">
        <v>44.393302800000008</v>
      </c>
      <c r="F1394" s="15">
        <f t="shared" si="52"/>
        <v>88.786605600000016</v>
      </c>
      <c r="G1394" s="894"/>
      <c r="H1394" s="77"/>
      <c r="I1394" s="77"/>
      <c r="J1394" s="77"/>
      <c r="K1394" s="77"/>
      <c r="L1394" s="77"/>
      <c r="M1394" s="77"/>
      <c r="N1394" s="77"/>
      <c r="O1394" s="77"/>
      <c r="P1394" s="77"/>
      <c r="Q1394" s="77"/>
      <c r="R1394" s="77"/>
      <c r="S1394" s="77"/>
      <c r="T1394" s="77"/>
      <c r="U1394" s="77"/>
      <c r="V1394" s="77"/>
      <c r="W1394" s="77"/>
      <c r="X1394" s="77"/>
      <c r="Y1394" s="77"/>
      <c r="Z1394" s="77"/>
    </row>
    <row r="1395" spans="1:26" ht="15.75">
      <c r="A1395" s="77"/>
      <c r="B1395" s="44" t="s">
        <v>6248</v>
      </c>
      <c r="C1395" s="674" t="s">
        <v>7076</v>
      </c>
      <c r="D1395" s="683">
        <v>1</v>
      </c>
      <c r="E1395" s="600">
        <v>15600</v>
      </c>
      <c r="F1395" s="15">
        <f t="shared" si="52"/>
        <v>15600</v>
      </c>
      <c r="G1395" s="894"/>
      <c r="H1395" s="77"/>
      <c r="I1395" s="77"/>
      <c r="J1395" s="77"/>
      <c r="K1395" s="77"/>
      <c r="L1395" s="77"/>
      <c r="M1395" s="77"/>
      <c r="N1395" s="77"/>
      <c r="O1395" s="77"/>
      <c r="P1395" s="77"/>
      <c r="Q1395" s="77"/>
      <c r="R1395" s="77"/>
      <c r="S1395" s="77"/>
      <c r="T1395" s="77"/>
      <c r="U1395" s="77"/>
      <c r="V1395" s="77"/>
      <c r="W1395" s="77"/>
      <c r="X1395" s="77"/>
      <c r="Y1395" s="77"/>
      <c r="Z1395" s="77"/>
    </row>
    <row r="1396" spans="1:26" ht="15.75">
      <c r="A1396" s="77"/>
      <c r="B1396" s="44" t="s">
        <v>6262</v>
      </c>
      <c r="C1396" s="674" t="s">
        <v>7077</v>
      </c>
      <c r="D1396" s="723">
        <v>2</v>
      </c>
      <c r="E1396" s="724">
        <v>9487</v>
      </c>
      <c r="F1396" s="15">
        <f t="shared" si="52"/>
        <v>18974</v>
      </c>
      <c r="G1396" s="894"/>
      <c r="H1396" s="77"/>
      <c r="I1396" s="77"/>
      <c r="J1396" s="77"/>
      <c r="K1396" s="77"/>
      <c r="L1396" s="77"/>
      <c r="M1396" s="77"/>
      <c r="N1396" s="77"/>
      <c r="O1396" s="77"/>
      <c r="P1396" s="77"/>
      <c r="Q1396" s="77"/>
      <c r="R1396" s="77"/>
      <c r="S1396" s="77"/>
      <c r="T1396" s="77"/>
      <c r="U1396" s="77"/>
      <c r="V1396" s="77"/>
      <c r="W1396" s="77"/>
      <c r="X1396" s="77"/>
      <c r="Y1396" s="77"/>
      <c r="Z1396" s="77"/>
    </row>
    <row r="1397" spans="1:26" ht="15.75">
      <c r="A1397" s="77"/>
      <c r="B1397" s="44" t="s">
        <v>6256</v>
      </c>
      <c r="C1397" s="674" t="s">
        <v>7078</v>
      </c>
      <c r="D1397" s="683">
        <v>1</v>
      </c>
      <c r="E1397" s="600">
        <v>3926</v>
      </c>
      <c r="F1397" s="15">
        <f t="shared" si="52"/>
        <v>3926</v>
      </c>
      <c r="G1397" s="894"/>
      <c r="H1397" s="77"/>
      <c r="I1397" s="77"/>
      <c r="J1397" s="77"/>
      <c r="K1397" s="77"/>
      <c r="L1397" s="77"/>
      <c r="M1397" s="77"/>
      <c r="N1397" s="77"/>
      <c r="O1397" s="77"/>
      <c r="P1397" s="77"/>
      <c r="Q1397" s="77"/>
      <c r="R1397" s="77"/>
      <c r="S1397" s="77"/>
      <c r="T1397" s="77"/>
      <c r="U1397" s="77"/>
      <c r="V1397" s="77"/>
      <c r="W1397" s="77"/>
      <c r="X1397" s="77"/>
      <c r="Y1397" s="77"/>
      <c r="Z1397" s="77"/>
    </row>
    <row r="1398" spans="1:26" ht="15.75">
      <c r="A1398" s="77"/>
      <c r="B1398" s="600" t="s">
        <v>5443</v>
      </c>
      <c r="C1398" s="672" t="s">
        <v>6972</v>
      </c>
      <c r="D1398" s="671">
        <v>5</v>
      </c>
      <c r="E1398" s="15">
        <v>614.28268440000011</v>
      </c>
      <c r="F1398" s="15">
        <f t="shared" si="52"/>
        <v>3071.4134220000005</v>
      </c>
      <c r="G1398" s="1106"/>
      <c r="H1398" s="77"/>
      <c r="I1398" s="77"/>
      <c r="J1398" s="77"/>
      <c r="K1398" s="77"/>
      <c r="L1398" s="77"/>
      <c r="M1398" s="77"/>
      <c r="N1398" s="77"/>
      <c r="O1398" s="77"/>
      <c r="P1398" s="77"/>
      <c r="Q1398" s="77"/>
      <c r="R1398" s="77"/>
      <c r="S1398" s="77"/>
      <c r="T1398" s="77"/>
      <c r="U1398" s="77"/>
      <c r="V1398" s="77"/>
      <c r="W1398" s="77"/>
      <c r="X1398" s="77"/>
      <c r="Y1398" s="77"/>
      <c r="Z1398" s="77"/>
    </row>
    <row r="1399" spans="1:26" ht="15.75">
      <c r="A1399" s="77"/>
      <c r="B1399" s="675" t="s">
        <v>6896</v>
      </c>
      <c r="C1399" s="1128" t="s">
        <v>6897</v>
      </c>
      <c r="D1399" s="1021"/>
      <c r="E1399" s="1021"/>
      <c r="F1399" s="1021"/>
      <c r="G1399" s="1022"/>
      <c r="H1399" s="77"/>
      <c r="I1399" s="77"/>
      <c r="J1399" s="77"/>
      <c r="K1399" s="77"/>
      <c r="L1399" s="77"/>
      <c r="M1399" s="77"/>
      <c r="N1399" s="77"/>
      <c r="O1399" s="77"/>
      <c r="P1399" s="77"/>
      <c r="Q1399" s="77"/>
      <c r="R1399" s="77"/>
      <c r="S1399" s="77"/>
      <c r="T1399" s="77"/>
      <c r="U1399" s="77"/>
      <c r="V1399" s="77"/>
      <c r="W1399" s="77"/>
      <c r="X1399" s="77"/>
      <c r="Y1399" s="77"/>
      <c r="Z1399" s="77"/>
    </row>
  </sheetData>
  <mergeCells count="240">
    <mergeCell ref="B1:F1"/>
    <mergeCell ref="B2:F2"/>
    <mergeCell ref="B893:B894"/>
    <mergeCell ref="C893:C894"/>
    <mergeCell ref="C1390:G1390"/>
    <mergeCell ref="C1399:G1399"/>
    <mergeCell ref="G1344:G1354"/>
    <mergeCell ref="G1356:G1366"/>
    <mergeCell ref="G1368:G1378"/>
    <mergeCell ref="B1380:B1381"/>
    <mergeCell ref="C1380:C1381"/>
    <mergeCell ref="D1380:D1381"/>
    <mergeCell ref="E1380:G1380"/>
    <mergeCell ref="B1284:B1285"/>
    <mergeCell ref="C1284:C1285"/>
    <mergeCell ref="E1284:G1284"/>
    <mergeCell ref="G1383:G1389"/>
    <mergeCell ref="G1392:G1398"/>
    <mergeCell ref="G1271:G1282"/>
    <mergeCell ref="G1287:G1294"/>
    <mergeCell ref="G1296:G1303"/>
    <mergeCell ref="G1305:G1312"/>
    <mergeCell ref="G1314:G1321"/>
    <mergeCell ref="G1323:G1330"/>
    <mergeCell ref="G1332:G1342"/>
    <mergeCell ref="B1229:B1230"/>
    <mergeCell ref="B744:E744"/>
    <mergeCell ref="C757:C758"/>
    <mergeCell ref="D757:E757"/>
    <mergeCell ref="B759:E759"/>
    <mergeCell ref="B757:B758"/>
    <mergeCell ref="B877:B878"/>
    <mergeCell ref="C877:C878"/>
    <mergeCell ref="D877:E877"/>
    <mergeCell ref="B879:E879"/>
    <mergeCell ref="B705:E705"/>
    <mergeCell ref="B716:B717"/>
    <mergeCell ref="C716:C717"/>
    <mergeCell ref="D716:E716"/>
    <mergeCell ref="B718:E718"/>
    <mergeCell ref="B741:B742"/>
    <mergeCell ref="C741:C742"/>
    <mergeCell ref="D741:E741"/>
    <mergeCell ref="B743:E743"/>
    <mergeCell ref="B667:E667"/>
    <mergeCell ref="B665:B666"/>
    <mergeCell ref="B685:B686"/>
    <mergeCell ref="C685:C686"/>
    <mergeCell ref="D685:E685"/>
    <mergeCell ref="B687:E687"/>
    <mergeCell ref="B703:B704"/>
    <mergeCell ref="C703:C704"/>
    <mergeCell ref="D703:E703"/>
    <mergeCell ref="B576:E576"/>
    <mergeCell ref="B605:B606"/>
    <mergeCell ref="C605:C606"/>
    <mergeCell ref="C665:C666"/>
    <mergeCell ref="D665:E665"/>
    <mergeCell ref="D605:E605"/>
    <mergeCell ref="B607:E607"/>
    <mergeCell ref="B654:B655"/>
    <mergeCell ref="C654:C655"/>
    <mergeCell ref="D654:E654"/>
    <mergeCell ref="B656:E656"/>
    <mergeCell ref="C553:C554"/>
    <mergeCell ref="D553:E553"/>
    <mergeCell ref="B555:E555"/>
    <mergeCell ref="B556:C557"/>
    <mergeCell ref="D557:E557"/>
    <mergeCell ref="B553:B554"/>
    <mergeCell ref="B574:B575"/>
    <mergeCell ref="C574:C575"/>
    <mergeCell ref="D574:E574"/>
    <mergeCell ref="C1154:F1154"/>
    <mergeCell ref="C1197:F1197"/>
    <mergeCell ref="C1207:F1207"/>
    <mergeCell ref="C1217:F1217"/>
    <mergeCell ref="C1227:F1227"/>
    <mergeCell ref="D512:E512"/>
    <mergeCell ref="B475:B476"/>
    <mergeCell ref="B491:B492"/>
    <mergeCell ref="C491:C492"/>
    <mergeCell ref="D491:E491"/>
    <mergeCell ref="B493:E493"/>
    <mergeCell ref="B511:C511"/>
    <mergeCell ref="B514:E514"/>
    <mergeCell ref="C539:C540"/>
    <mergeCell ref="D539:E539"/>
    <mergeCell ref="B512:B513"/>
    <mergeCell ref="B526:C526"/>
    <mergeCell ref="B528:B529"/>
    <mergeCell ref="C528:C529"/>
    <mergeCell ref="D528:E528"/>
    <mergeCell ref="B530:E530"/>
    <mergeCell ref="B541:E541"/>
    <mergeCell ref="B539:B540"/>
    <mergeCell ref="B551:C551"/>
    <mergeCell ref="B1156:B1157"/>
    <mergeCell ref="C1156:C1157"/>
    <mergeCell ref="D1156:D1157"/>
    <mergeCell ref="E1156:G1156"/>
    <mergeCell ref="C1166:F1166"/>
    <mergeCell ref="C1175:F1175"/>
    <mergeCell ref="C1184:F1184"/>
    <mergeCell ref="B1186:B1187"/>
    <mergeCell ref="C1186:C1187"/>
    <mergeCell ref="D1186:D1187"/>
    <mergeCell ref="E1186:G1186"/>
    <mergeCell ref="G1159:G1166"/>
    <mergeCell ref="G1168:G1175"/>
    <mergeCell ref="G1177:G1184"/>
    <mergeCell ref="C1366:F1366"/>
    <mergeCell ref="C1378:F1378"/>
    <mergeCell ref="D1284:D1285"/>
    <mergeCell ref="C1294:F1294"/>
    <mergeCell ref="C1303:F1303"/>
    <mergeCell ref="C1312:F1312"/>
    <mergeCell ref="C1321:F1321"/>
    <mergeCell ref="C1342:F1342"/>
    <mergeCell ref="C1354:F1354"/>
    <mergeCell ref="G1245:G1256"/>
    <mergeCell ref="G1258:G1269"/>
    <mergeCell ref="C1243:G1243"/>
    <mergeCell ref="C1256:F1256"/>
    <mergeCell ref="C1269:F1269"/>
    <mergeCell ref="C1282:F1282"/>
    <mergeCell ref="C1028:G1028"/>
    <mergeCell ref="C1039:G1039"/>
    <mergeCell ref="C1050:G1050"/>
    <mergeCell ref="C1061:G1061"/>
    <mergeCell ref="G1118:G1128"/>
    <mergeCell ref="G1131:G1140"/>
    <mergeCell ref="G1142:G1152"/>
    <mergeCell ref="C1116:G1116"/>
    <mergeCell ref="C1129:G1129"/>
    <mergeCell ref="C1140:F1140"/>
    <mergeCell ref="C1229:C1230"/>
    <mergeCell ref="D1229:D1230"/>
    <mergeCell ref="E1229:G1229"/>
    <mergeCell ref="G1189:G1197"/>
    <mergeCell ref="G1199:G1207"/>
    <mergeCell ref="G1209:G1217"/>
    <mergeCell ref="G1219:G1227"/>
    <mergeCell ref="G1232:G1242"/>
    <mergeCell ref="B1063:B1064"/>
    <mergeCell ref="C1063:C1064"/>
    <mergeCell ref="G997:G1005"/>
    <mergeCell ref="G1008:G1016"/>
    <mergeCell ref="G1019:G1027"/>
    <mergeCell ref="G1030:G1038"/>
    <mergeCell ref="G1041:G1049"/>
    <mergeCell ref="G1052:G1060"/>
    <mergeCell ref="G1105:G1115"/>
    <mergeCell ref="D1063:D1064"/>
    <mergeCell ref="E1063:G1063"/>
    <mergeCell ref="C1077:G1077"/>
    <mergeCell ref="C1090:G1090"/>
    <mergeCell ref="C1103:G1103"/>
    <mergeCell ref="G1066:G1076"/>
    <mergeCell ref="B920:C920"/>
    <mergeCell ref="B921:C921"/>
    <mergeCell ref="B922:C922"/>
    <mergeCell ref="B923:C923"/>
    <mergeCell ref="B925:B926"/>
    <mergeCell ref="C925:C926"/>
    <mergeCell ref="D925:D926"/>
    <mergeCell ref="G1079:G1089"/>
    <mergeCell ref="G1092:G1102"/>
    <mergeCell ref="E925:G925"/>
    <mergeCell ref="G928:G936"/>
    <mergeCell ref="C937:G937"/>
    <mergeCell ref="G939:G947"/>
    <mergeCell ref="C948:G948"/>
    <mergeCell ref="G953:G961"/>
    <mergeCell ref="C962:G962"/>
    <mergeCell ref="G964:G972"/>
    <mergeCell ref="C973:G973"/>
    <mergeCell ref="G975:G983"/>
    <mergeCell ref="C984:G984"/>
    <mergeCell ref="G986:G994"/>
    <mergeCell ref="C995:G995"/>
    <mergeCell ref="C1006:G1006"/>
    <mergeCell ref="C1017:G1017"/>
    <mergeCell ref="D172:E172"/>
    <mergeCell ref="B174:E174"/>
    <mergeCell ref="B267:B268"/>
    <mergeCell ref="C267:C268"/>
    <mergeCell ref="C295:C296"/>
    <mergeCell ref="D295:E295"/>
    <mergeCell ref="C475:C476"/>
    <mergeCell ref="D475:E475"/>
    <mergeCell ref="B918:C919"/>
    <mergeCell ref="D893:E893"/>
    <mergeCell ref="B895:E895"/>
    <mergeCell ref="B896:C896"/>
    <mergeCell ref="B897:C897"/>
    <mergeCell ref="B898:E898"/>
    <mergeCell ref="B899:C899"/>
    <mergeCell ref="B900:C900"/>
    <mergeCell ref="B901:E901"/>
    <mergeCell ref="B902:C902"/>
    <mergeCell ref="B904:B905"/>
    <mergeCell ref="C904:C905"/>
    <mergeCell ref="D904:E904"/>
    <mergeCell ref="B906:C906"/>
    <mergeCell ref="D918:E918"/>
    <mergeCell ref="C512:C513"/>
    <mergeCell ref="B446:B447"/>
    <mergeCell ref="C446:C447"/>
    <mergeCell ref="D446:E446"/>
    <mergeCell ref="B448:E448"/>
    <mergeCell ref="B477:E477"/>
    <mergeCell ref="B5:C5"/>
    <mergeCell ref="B7:B8"/>
    <mergeCell ref="C7:C8"/>
    <mergeCell ref="D7:E7"/>
    <mergeCell ref="C9:E9"/>
    <mergeCell ref="B50:B51"/>
    <mergeCell ref="C50:C51"/>
    <mergeCell ref="C70:C71"/>
    <mergeCell ref="D70:E70"/>
    <mergeCell ref="D50:E50"/>
    <mergeCell ref="C52:E52"/>
    <mergeCell ref="B63:B64"/>
    <mergeCell ref="C63:C64"/>
    <mergeCell ref="D63:E63"/>
    <mergeCell ref="B65:E65"/>
    <mergeCell ref="B72:E72"/>
    <mergeCell ref="B70:B71"/>
    <mergeCell ref="B172:B173"/>
    <mergeCell ref="C172:C173"/>
    <mergeCell ref="D267:E267"/>
    <mergeCell ref="B269:E269"/>
    <mergeCell ref="B276:B277"/>
    <mergeCell ref="C276:C277"/>
    <mergeCell ref="D276:E276"/>
    <mergeCell ref="B278:E278"/>
    <mergeCell ref="B297:E297"/>
    <mergeCell ref="B295:B296"/>
    <mergeCell ref="B445:C445"/>
  </mergeCells>
  <hyperlinks>
    <hyperlink ref="B4" location="Содержание!A1" display="К содержанию"/>
  </hyperlinks>
  <pageMargins left="0.78740157480314965" right="0.78740157480314965" top="0.35433070866141736" bottom="0.35433070866141736"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Содержание</vt:lpstr>
      <vt:lpstr>МХМ Тепловое оборудование</vt:lpstr>
      <vt:lpstr>МХМ ММ СС</vt:lpstr>
      <vt:lpstr>МХМ КХ стандарт</vt:lpstr>
      <vt:lpstr>МХМ витрины встройка</vt:lpstr>
      <vt:lpstr>МХМ витрины вынос</vt:lpstr>
      <vt:lpstr>МХМ шкафы</vt:lpstr>
      <vt:lpstr>Нейтральное оборуд МХМ</vt:lpstr>
      <vt:lpstr>МХМ стеллажи Купец</vt:lpstr>
      <vt:lpstr>МХМ стеллажи Эконом</vt:lpstr>
      <vt:lpstr>МХМ стеллажи Дискаунтер</vt:lpstr>
      <vt:lpstr>Камеры мхм</vt:lpstr>
      <vt:lpstr>МХМ столы холодильные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МАРИХОЛОДМАШ || Прайс-лист. Купить ВХН-1,2, ВХСл-1,25, на холодильные, жарочные, пекарные, расстоечные шкафы, витрины, горки, бонеты, плиты электрические, сплит-системы, пивоохладители, прилавки, блоки, стеллажи, моноблоки, столы холодильные, агрегаты, нейтральное оборудование, изделия из дерева. Цена и стоимость на торгово-холодильную продукцию. Продажа оборудования производства MARIKHOLODMASH, МХМ, производитель г. Йошкар-Ола. Дилер ГКНТ. Поставка Россия, Казахстан.</dc:title>
  <dc:subject>МАРИХОЛОДМАШ || Прайс-лист. Купить ВХН-1,2, ВХСл-1,25, на холодильные, жарочные, пекарные, расстоечные шкафы, витрины, горки, бонеты, плиты электрические, сплит-системы, пивоохладители, прилавки, блоки, стеллажи, моноблоки, столы холодильные, агрегаты, нейтральное оборудование, изделия из дерева. Цена и стоимость на торгово-холодильную продукцию. Продажа оборудования производства MARIKHOLODMASH, МХМ, производитель г. Йошкар-Ола. Дилер ГКНТ. Поставка Россия, Казахстан.</dc:subject>
  <dc:creator>http://mariholod.nt-rt.ru</dc:creator>
  <cp:lastModifiedBy>Home</cp:lastModifiedBy>
  <dcterms:created xsi:type="dcterms:W3CDTF">2024-08-24T19:08:45Z</dcterms:created>
  <dcterms:modified xsi:type="dcterms:W3CDTF">2024-08-24T20:24:28Z</dcterms:modified>
</cp:coreProperties>
</file>